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0" yWindow="120" windowWidth="20730" windowHeight="9270" firstSheet="2" activeTab="2"/>
  </bookViews>
  <sheets>
    <sheet name="NA" sheetId="6" r:id="rId1"/>
    <sheet name="NA2" sheetId="8" r:id="rId2"/>
    <sheet name="RE-CS" sheetId="1" r:id="rId3"/>
    <sheet name="seignorage " sheetId="3" r:id="rId4"/>
    <sheet name="GA (2)" sheetId="9" r:id="rId5"/>
    <sheet name="Abstract (2)" sheetId="10" r:id="rId6"/>
    <sheet name="CIVIL" sheetId="11" r:id="rId7"/>
    <sheet name="Sheet1" sheetId="12" r:id="rId8"/>
    <sheet name="RE" sheetId="13" r:id="rId9"/>
    <sheet name="CIVIL1" sheetId="14" r:id="rId10"/>
    <sheet name="ELE1" sheetId="16" r:id="rId11"/>
    <sheet name="ELV1" sheetId="17" r:id="rId12"/>
    <sheet name="FF" sheetId="18" r:id="rId13"/>
    <sheet name="EQP1" sheetId="19" r:id="rId14"/>
    <sheet name="AC" sheetId="20" r:id="rId15"/>
    <sheet name="P" sheetId="21" r:id="rId16"/>
    <sheet name="MGPS" sheetId="22" r:id="rId17"/>
    <sheet name="CIVIL2" sheetId="15" r:id="rId18"/>
    <sheet name="ELE2" sheetId="23" r:id="rId19"/>
    <sheet name="ELV2" sheetId="24" r:id="rId20"/>
    <sheet name="EQP2" sheetId="25" r:id="rId21"/>
    <sheet name="MGPS2" sheetId="27"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s>
  <definedNames>
    <definedName name="\P" localSheetId="4">#REF!</definedName>
    <definedName name="\P" localSheetId="0">#REF!</definedName>
    <definedName name="\P" localSheetId="8">#REF!</definedName>
    <definedName name="\P" localSheetId="3">#REF!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 localSheetId="8">#REF!</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 localSheetId="8">#REF!</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 localSheetId="8">#REF!</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 localSheetId="8">#REF!</definedName>
    <definedName name="_______________________________________________________________________________________pc2">#REF!</definedName>
    <definedName name="_______________________________________________________________________________________pv2" localSheetId="8">#REF!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 localSheetId="8">#REF!</definedName>
    <definedName name="_______________________________________________________________________________________var1">#REF!</definedName>
    <definedName name="_______________________________________________________________________________________var4" localSheetId="8">#REF!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 localSheetId="8">#REF!</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 localSheetId="8">#REF!</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 localSheetId="8">#REF!</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 localSheetId="8">#REF!</definedName>
    <definedName name="______________________________________________________________________________________pc2">#REF!</definedName>
    <definedName name="______________________________________________________________________________________pv2" localSheetId="8">#REF!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 localSheetId="8">#REF!</definedName>
    <definedName name="______________________________________________________________________________________var1">#REF!</definedName>
    <definedName name="______________________________________________________________________________________var4" localSheetId="8">#REF!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 localSheetId="8">#REF!</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 localSheetId="8">#REF!</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 localSheetId="8">#REF!</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 localSheetId="8">#REF!</definedName>
    <definedName name="_____________________________________________________________________________________pc2">#REF!</definedName>
    <definedName name="_____________________________________________________________________________________pv2" localSheetId="8">#REF!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 localSheetId="8">#REF!</definedName>
    <definedName name="_____________________________________________________________________________________var1">#REF!</definedName>
    <definedName name="_____________________________________________________________________________________var4" localSheetId="8">#REF!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 localSheetId="8">#REF!</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 localSheetId="8">#REF!</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 localSheetId="8">#REF!</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 localSheetId="8">#REF!</definedName>
    <definedName name="____________________________________________________________________________________pc2">#REF!</definedName>
    <definedName name="____________________________________________________________________________________pv2" localSheetId="8">#REF!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 localSheetId="8">#REF!</definedName>
    <definedName name="____________________________________________________________________________________var1">#REF!</definedName>
    <definedName name="____________________________________________________________________________________var4" localSheetId="8">#REF!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 localSheetId="8">#REF!</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 localSheetId="8">#REF!</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 localSheetId="8">#REF!</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 localSheetId="8">#REF!</definedName>
    <definedName name="___________________________________________________________________________________pc2">#REF!</definedName>
    <definedName name="___________________________________________________________________________________pv2" localSheetId="8">#REF!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 localSheetId="8">#REF!</definedName>
    <definedName name="___________________________________________________________________________________var1">#REF!</definedName>
    <definedName name="___________________________________________________________________________________var4" localSheetId="8">#REF!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 localSheetId="8">#REF!</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 localSheetId="8">#REF!</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 localSheetId="8">#REF!</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 localSheetId="8">#REF!</definedName>
    <definedName name="__________________________________________________________________________________pc2">#REF!</definedName>
    <definedName name="__________________________________________________________________________________pv2" localSheetId="8">#REF!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 localSheetId="8">#REF!</definedName>
    <definedName name="__________________________________________________________________________________var1">#REF!</definedName>
    <definedName name="__________________________________________________________________________________var4" localSheetId="8">#REF!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 localSheetId="8">#REF!</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 localSheetId="8">#REF!</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 localSheetId="8">#REF!</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 localSheetId="8">#REF!</definedName>
    <definedName name="_________________________________________________________________________________pc2">#REF!</definedName>
    <definedName name="_________________________________________________________________________________pv2" localSheetId="8">#REF!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 localSheetId="8">#REF!</definedName>
    <definedName name="_________________________________________________________________________________var1">#REF!</definedName>
    <definedName name="_________________________________________________________________________________var4" localSheetId="8">#REF!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 localSheetId="8">#REF!</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 localSheetId="8">#REF!</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 localSheetId="8">#REF!</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 localSheetId="8">#REF!</definedName>
    <definedName name="________________________________________________________________________________pc2">#REF!</definedName>
    <definedName name="________________________________________________________________________________pv2" localSheetId="8">#REF!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 localSheetId="8">#REF!</definedName>
    <definedName name="________________________________________________________________________________var1">#REF!</definedName>
    <definedName name="________________________________________________________________________________var4" localSheetId="8">#REF!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 localSheetId="8">#REF!</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 localSheetId="8">#REF!</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 localSheetId="8">#REF!</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 localSheetId="8">#REF!</definedName>
    <definedName name="_______________________________________________________________________________pc2">#REF!</definedName>
    <definedName name="_______________________________________________________________________________pv2" localSheetId="8">#REF!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 localSheetId="8">#REF!</definedName>
    <definedName name="_______________________________________________________________________________var1">#REF!</definedName>
    <definedName name="_______________________________________________________________________________var4" localSheetId="8">#REF!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 localSheetId="8">#REF!</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 localSheetId="8">#REF!</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 localSheetId="8">#REF!</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 localSheetId="8">#REF!</definedName>
    <definedName name="______________________________________________________________________________pc2">#REF!</definedName>
    <definedName name="______________________________________________________________________________pv2" localSheetId="8">#REF!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 localSheetId="8">#REF!</definedName>
    <definedName name="______________________________________________________________________________var1">#REF!</definedName>
    <definedName name="______________________________________________________________________________var4" localSheetId="8">#REF!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 localSheetId="8">#REF!</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 localSheetId="8">#REF!</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 localSheetId="8">#REF!</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 localSheetId="8">#REF!</definedName>
    <definedName name="_____________________________________________________________________________pc2">#REF!</definedName>
    <definedName name="_____________________________________________________________________________pv2" localSheetId="8">#REF!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 localSheetId="8">#REF!</definedName>
    <definedName name="_____________________________________________________________________________var1">#REF!</definedName>
    <definedName name="_____________________________________________________________________________var4" localSheetId="8">#REF!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 localSheetId="8">#REF!</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 localSheetId="8">#REF!</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 localSheetId="8">#REF!</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 localSheetId="8">#REF!</definedName>
    <definedName name="____________________________________________________________________________pc2">#REF!</definedName>
    <definedName name="____________________________________________________________________________pv2" localSheetId="8">#REF!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 localSheetId="8">#REF!</definedName>
    <definedName name="____________________________________________________________________________var1">#REF!</definedName>
    <definedName name="____________________________________________________________________________var4" localSheetId="8">#REF!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 localSheetId="8">#REF!</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 localSheetId="8">#REF!</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 localSheetId="8">#REF!</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 localSheetId="8">#REF!</definedName>
    <definedName name="___________________________________________________________________________pc2">#REF!</definedName>
    <definedName name="___________________________________________________________________________pv2" localSheetId="8">#REF!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 localSheetId="8">#REF!</definedName>
    <definedName name="___________________________________________________________________________var1">#REF!</definedName>
    <definedName name="___________________________________________________________________________var4" localSheetId="8">#REF!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 localSheetId="8">#REF!</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 localSheetId="8">#REF!</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 localSheetId="8">#REF!</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 localSheetId="8">#REF!</definedName>
    <definedName name="__________________________________________________________________________pc2">#REF!</definedName>
    <definedName name="__________________________________________________________________________pv2" localSheetId="8">#REF!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 localSheetId="8">#REF!</definedName>
    <definedName name="__________________________________________________________________________var1">#REF!</definedName>
    <definedName name="__________________________________________________________________________var4" localSheetId="8">#REF!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 localSheetId="8">#REF!</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 localSheetId="8">#REF!</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 localSheetId="8">#REF!</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 localSheetId="8">#REF!</definedName>
    <definedName name="_________________________________________________________________________pc2">#REF!</definedName>
    <definedName name="_________________________________________________________________________pv2" localSheetId="8">#REF!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 localSheetId="8">#REF!</definedName>
    <definedName name="_________________________________________________________________________var1">#REF!</definedName>
    <definedName name="_________________________________________________________________________var4" localSheetId="8">#REF!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 localSheetId="8">#REF!</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 localSheetId="8">#REF!</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 localSheetId="8">#REF!</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 localSheetId="8">#REF!</definedName>
    <definedName name="________________________________________________________________________pc2">#REF!</definedName>
    <definedName name="________________________________________________________________________pv2" localSheetId="8">#REF!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 localSheetId="8">#REF!</definedName>
    <definedName name="________________________________________________________________________var1">#REF!</definedName>
    <definedName name="________________________________________________________________________var4" localSheetId="8">#REF!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 localSheetId="8">#REF!</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 localSheetId="8">#REF!</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 localSheetId="8">#REF!</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 localSheetId="8">#REF!</definedName>
    <definedName name="_______________________________________________________________________pc2">#REF!</definedName>
    <definedName name="_______________________________________________________________________pv2" localSheetId="8">#REF!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 localSheetId="8">#REF!</definedName>
    <definedName name="_______________________________________________________________________var1">#REF!</definedName>
    <definedName name="_______________________________________________________________________var4" localSheetId="8">#REF!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 localSheetId="8">#REF!</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 localSheetId="8">#REF!</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 localSheetId="8">#REF!</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 localSheetId="8">#REF!</definedName>
    <definedName name="______________________________________________________________________pc2">#REF!</definedName>
    <definedName name="______________________________________________________________________pv2" localSheetId="8">#REF!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 localSheetId="8">#REF!</definedName>
    <definedName name="______________________________________________________________________var1">#REF!</definedName>
    <definedName name="______________________________________________________________________var4" localSheetId="8">#REF!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 localSheetId="8">#REF!</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 localSheetId="8">#REF!</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 localSheetId="8">#REF!</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 localSheetId="8">#REF!</definedName>
    <definedName name="_____________________________________________________________________pc2">#REF!</definedName>
    <definedName name="_____________________________________________________________________pv2" localSheetId="8">#REF!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 localSheetId="8">#REF!</definedName>
    <definedName name="_____________________________________________________________________var1">#REF!</definedName>
    <definedName name="_____________________________________________________________________var4" localSheetId="8">#REF!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 localSheetId="8">#REF!</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 localSheetId="8">#REF!</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 localSheetId="8">#REF!</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 localSheetId="8">#REF!</definedName>
    <definedName name="____________________________________________________________________pc2">#REF!</definedName>
    <definedName name="____________________________________________________________________pv2" localSheetId="8">#REF!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 localSheetId="8">#REF!</definedName>
    <definedName name="____________________________________________________________________var1">#REF!</definedName>
    <definedName name="____________________________________________________________________var4" localSheetId="8">#REF!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 localSheetId="8">#REF!</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 localSheetId="8">#REF!</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 localSheetId="8">#REF!</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 localSheetId="8">#REF!</definedName>
    <definedName name="___________________________________________________________________pc2">#REF!</definedName>
    <definedName name="___________________________________________________________________pv2" localSheetId="8">#REF!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 localSheetId="8">#REF!</definedName>
    <definedName name="___________________________________________________________________var1">#REF!</definedName>
    <definedName name="___________________________________________________________________var4" localSheetId="8">#REF!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 localSheetId="8">#REF!</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 localSheetId="8">#REF!</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 localSheetId="8">#REF!</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 localSheetId="8">#REF!</definedName>
    <definedName name="__________________________________________________________________pc2">#REF!</definedName>
    <definedName name="__________________________________________________________________pv2" localSheetId="8">#REF!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 localSheetId="8">#REF!</definedName>
    <definedName name="__________________________________________________________________var1">#REF!</definedName>
    <definedName name="__________________________________________________________________var4" localSheetId="8">#REF!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 localSheetId="8">#REF!</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 localSheetId="8">#REF!</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 localSheetId="8">#REF!</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 localSheetId="8">#REF!</definedName>
    <definedName name="_________________________________________________________________pc2">#REF!</definedName>
    <definedName name="_________________________________________________________________pv2" localSheetId="8">#REF!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 localSheetId="8">#REF!</definedName>
    <definedName name="_________________________________________________________________var1">#REF!</definedName>
    <definedName name="_________________________________________________________________var4" localSheetId="8">#REF!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 localSheetId="8">#REF!</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 localSheetId="8">#REF!</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 localSheetId="8">#REF!</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 localSheetId="8">#REF!</definedName>
    <definedName name="________________________________________________________________pc2">#REF!</definedName>
    <definedName name="________________________________________________________________pv2" localSheetId="8">#REF!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 localSheetId="8">#REF!</definedName>
    <definedName name="________________________________________________________________var1">#REF!</definedName>
    <definedName name="________________________________________________________________var4" localSheetId="8">#REF!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 localSheetId="8">#REF!</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 localSheetId="8">#REF!</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 localSheetId="8">#REF!</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 localSheetId="8">#REF!</definedName>
    <definedName name="_______________________________________________________________pc2">#REF!</definedName>
    <definedName name="_______________________________________________________________pv2" localSheetId="8">#REF!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 localSheetId="8">#REF!</definedName>
    <definedName name="_______________________________________________________________var1">#REF!</definedName>
    <definedName name="_______________________________________________________________var4" localSheetId="8">#REF!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 localSheetId="8">#REF!</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 localSheetId="8">#REF!</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 localSheetId="8">#REF!</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 localSheetId="8">#REF!</definedName>
    <definedName name="______________________________________________________________pc2">#REF!</definedName>
    <definedName name="______________________________________________________________pv2" localSheetId="8">#REF!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 localSheetId="8">#REF!</definedName>
    <definedName name="______________________________________________________________var1">#REF!</definedName>
    <definedName name="______________________________________________________________var4" localSheetId="8">#REF!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 localSheetId="8">#REF!</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 localSheetId="8">#REF!</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 localSheetId="8">#REF!</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 localSheetId="8">#REF!</definedName>
    <definedName name="_____________________________________________________________pc2">#REF!</definedName>
    <definedName name="_____________________________________________________________pv2" localSheetId="8">#REF!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 localSheetId="8">#REF!</definedName>
    <definedName name="_____________________________________________________________var1">#REF!</definedName>
    <definedName name="_____________________________________________________________var4" localSheetId="8">#REF!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 localSheetId="8">#REF!</definedName>
    <definedName name="____________________________________________________________l12">#REF!</definedName>
    <definedName name="____________________________________________________________l2">[2]r!$F$29</definedName>
    <definedName name="____________________________________________________________l3" localSheetId="8">#REF!</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 localSheetId="8">#REF!</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 localSheetId="8">#REF!</definedName>
    <definedName name="____________________________________________________________pc2">#REF!</definedName>
    <definedName name="____________________________________________________________pv2" localSheetId="8">#REF!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 localSheetId="8">#REF!</definedName>
    <definedName name="____________________________________________________________var1">#REF!</definedName>
    <definedName name="____________________________________________________________var4" localSheetId="8">#REF!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 localSheetId="8">#REF!</definedName>
    <definedName name="___________________________________________________________l12">#REF!</definedName>
    <definedName name="___________________________________________________________l2">[2]r!$F$29</definedName>
    <definedName name="___________________________________________________________l3" localSheetId="8">#REF!</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 localSheetId="8">#REF!</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 localSheetId="8">#REF!</definedName>
    <definedName name="___________________________________________________________pc2">#REF!</definedName>
    <definedName name="___________________________________________________________pv2" localSheetId="8">#REF!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 localSheetId="8">#REF!</definedName>
    <definedName name="___________________________________________________________var1">#REF!</definedName>
    <definedName name="___________________________________________________________var4" localSheetId="8">#REF!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 localSheetId="8">#REF!</definedName>
    <definedName name="__________________________________________________________l12">#REF!</definedName>
    <definedName name="__________________________________________________________l2">[2]r!$F$29</definedName>
    <definedName name="__________________________________________________________l3" localSheetId="8">#REF!</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 localSheetId="8">#REF!</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 localSheetId="8">#REF!</definedName>
    <definedName name="__________________________________________________________pc2">#REF!</definedName>
    <definedName name="__________________________________________________________pv2" localSheetId="8">#REF!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 localSheetId="8">#REF!</definedName>
    <definedName name="__________________________________________________________var1">#REF!</definedName>
    <definedName name="__________________________________________________________var4" localSheetId="8">#REF!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 localSheetId="8">#REF!</definedName>
    <definedName name="_________________________________________________________l12">#REF!</definedName>
    <definedName name="_________________________________________________________l2">[2]r!$F$29</definedName>
    <definedName name="_________________________________________________________l3" localSheetId="8">#REF!</definedName>
    <definedName name="_________________________________________________________l3">#REF!</definedName>
    <definedName name="_________________________________________________________l4">[4]Sheet1!$W$2:$Y$103</definedName>
    <definedName name="_________________________________________________________l5" localSheetId="8">#REF!</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 localSheetId="8">#REF!</definedName>
    <definedName name="_________________________________________________________pc2">#REF!</definedName>
    <definedName name="_________________________________________________________pv2" localSheetId="8">#REF!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 localSheetId="8">#REF!</definedName>
    <definedName name="_________________________________________________________var1">#REF!</definedName>
    <definedName name="_________________________________________________________var4" localSheetId="8">#REF!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 localSheetId="8">#REF!</definedName>
    <definedName name="________________________________________________________l12">#REF!</definedName>
    <definedName name="________________________________________________________l2">[2]r!$F$29</definedName>
    <definedName name="________________________________________________________l3" localSheetId="8">#REF!</definedName>
    <definedName name="________________________________________________________l3">#REF!</definedName>
    <definedName name="________________________________________________________l4">[4]Sheet1!$W$2:$Y$103</definedName>
    <definedName name="________________________________________________________l5" localSheetId="8">#REF!</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 localSheetId="8">#REF!</definedName>
    <definedName name="________________________________________________________pc2">#REF!</definedName>
    <definedName name="________________________________________________________pv2" localSheetId="8">#REF!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 localSheetId="8">#REF!</definedName>
    <definedName name="________________________________________________________var1">#REF!</definedName>
    <definedName name="________________________________________________________var4" localSheetId="8">#REF!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 localSheetId="8">#REF!</definedName>
    <definedName name="_______________________________________________________l12">#REF!</definedName>
    <definedName name="_______________________________________________________l2">[2]r!$F$29</definedName>
    <definedName name="_______________________________________________________l3" localSheetId="8">#REF!</definedName>
    <definedName name="_______________________________________________________l3">#REF!</definedName>
    <definedName name="_______________________________________________________l4">[4]Sheet1!$W$2:$Y$103</definedName>
    <definedName name="_______________________________________________________l5" localSheetId="8">#REF!</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 localSheetId="8">#REF!</definedName>
    <definedName name="_______________________________________________________pc2">#REF!</definedName>
    <definedName name="_______________________________________________________pv2" localSheetId="8">#REF!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 localSheetId="8">#REF!</definedName>
    <definedName name="_______________________________________________________var1">#REF!</definedName>
    <definedName name="_______________________________________________________var4" localSheetId="8">#REF!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 localSheetId="8">#REF!</definedName>
    <definedName name="______________________________________________________l12">#REF!</definedName>
    <definedName name="______________________________________________________l2">[2]r!$F$29</definedName>
    <definedName name="______________________________________________________l3" localSheetId="8">#REF!</definedName>
    <definedName name="______________________________________________________l3">#REF!</definedName>
    <definedName name="______________________________________________________l4">[4]Sheet1!$W$2:$Y$103</definedName>
    <definedName name="______________________________________________________l5" localSheetId="8">#REF!</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 localSheetId="8">#REF!</definedName>
    <definedName name="______________________________________________________pc2">#REF!</definedName>
    <definedName name="______________________________________________________pv2" localSheetId="8">#REF!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 localSheetId="8">#REF!</definedName>
    <definedName name="______________________________________________________var1">#REF!</definedName>
    <definedName name="______________________________________________________var4" localSheetId="8">#REF!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 localSheetId="8">#REF!</definedName>
    <definedName name="_____________________________________________________l12">#REF!</definedName>
    <definedName name="_____________________________________________________l2">[2]r!$F$29</definedName>
    <definedName name="_____________________________________________________l3" localSheetId="8">#REF!</definedName>
    <definedName name="_____________________________________________________l3">#REF!</definedName>
    <definedName name="_____________________________________________________l4">[4]Sheet1!$W$2:$Y$103</definedName>
    <definedName name="_____________________________________________________l5" localSheetId="8">#REF!</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 localSheetId="8">#REF!</definedName>
    <definedName name="_____________________________________________________pc2">#REF!</definedName>
    <definedName name="_____________________________________________________pv2" localSheetId="8">#REF!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 localSheetId="8">#REF!</definedName>
    <definedName name="_____________________________________________________var1">#REF!</definedName>
    <definedName name="_____________________________________________________var4" localSheetId="8">#REF!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 localSheetId="8">#REF!</definedName>
    <definedName name="____________________________________________________l12">#REF!</definedName>
    <definedName name="____________________________________________________l2">[2]r!$F$29</definedName>
    <definedName name="____________________________________________________l3" localSheetId="8">#REF!</definedName>
    <definedName name="____________________________________________________l3">#REF!</definedName>
    <definedName name="____________________________________________________l4">[4]Sheet1!$W$2:$Y$103</definedName>
    <definedName name="____________________________________________________l5" localSheetId="8">#REF!</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 localSheetId="8">#REF!</definedName>
    <definedName name="____________________________________________________pc2">#REF!</definedName>
    <definedName name="____________________________________________________pv2" localSheetId="8">#REF!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 localSheetId="8">#REF!</definedName>
    <definedName name="____________________________________________________var1">#REF!</definedName>
    <definedName name="____________________________________________________var4" localSheetId="8">#REF!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 localSheetId="8">#REF!</definedName>
    <definedName name="___________________________________________________l12">#REF!</definedName>
    <definedName name="___________________________________________________l2">[2]r!$F$29</definedName>
    <definedName name="___________________________________________________l3" localSheetId="8">#REF!</definedName>
    <definedName name="___________________________________________________l3">#REF!</definedName>
    <definedName name="___________________________________________________l4">[4]Sheet1!$W$2:$Y$103</definedName>
    <definedName name="___________________________________________________l5" localSheetId="8">#REF!</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 localSheetId="8">#REF!</definedName>
    <definedName name="___________________________________________________pc2">#REF!</definedName>
    <definedName name="___________________________________________________pv2" localSheetId="8">#REF!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 localSheetId="8">#REF!</definedName>
    <definedName name="___________________________________________________var1">#REF!</definedName>
    <definedName name="___________________________________________________var4" localSheetId="8">#REF!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 localSheetId="8">#REF!</definedName>
    <definedName name="__________________________________________________l12">#REF!</definedName>
    <definedName name="__________________________________________________l2">[2]r!$F$29</definedName>
    <definedName name="__________________________________________________l3" localSheetId="8">#REF!</definedName>
    <definedName name="__________________________________________________l3">#REF!</definedName>
    <definedName name="__________________________________________________l4">[4]Sheet1!$W$2:$Y$103</definedName>
    <definedName name="__________________________________________________l5" localSheetId="8">#REF!</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 localSheetId="8">#REF!</definedName>
    <definedName name="__________________________________________________pc2">#REF!</definedName>
    <definedName name="__________________________________________________pv2" localSheetId="8">#REF!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 localSheetId="8">#REF!</definedName>
    <definedName name="__________________________________________________var1">#REF!</definedName>
    <definedName name="__________________________________________________var4" localSheetId="8">#REF!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 localSheetId="8">#REF!</definedName>
    <definedName name="_________________________________________________l12">#REF!</definedName>
    <definedName name="_________________________________________________l2">[2]r!$F$29</definedName>
    <definedName name="_________________________________________________l3" localSheetId="8">#REF!</definedName>
    <definedName name="_________________________________________________l3">#REF!</definedName>
    <definedName name="_________________________________________________l4">[4]Sheet1!$W$2:$Y$103</definedName>
    <definedName name="_________________________________________________l5" localSheetId="8">#REF!</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 localSheetId="8">#REF!</definedName>
    <definedName name="_________________________________________________pc2">#REF!</definedName>
    <definedName name="_________________________________________________pv2" localSheetId="8">#REF!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 localSheetId="8">#REF!</definedName>
    <definedName name="_________________________________________________var1">#REF!</definedName>
    <definedName name="_________________________________________________var4" localSheetId="8">#REF!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 localSheetId="8">#REF!</definedName>
    <definedName name="________________________________________________l12">#REF!</definedName>
    <definedName name="________________________________________________l2">[2]r!$F$29</definedName>
    <definedName name="________________________________________________l3" localSheetId="8">#REF!</definedName>
    <definedName name="________________________________________________l3">#REF!</definedName>
    <definedName name="________________________________________________l4">[4]Sheet1!$W$2:$Y$103</definedName>
    <definedName name="________________________________________________l5" localSheetId="8">#REF!</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 localSheetId="8">#REF!</definedName>
    <definedName name="________________________________________________pc2">#REF!</definedName>
    <definedName name="________________________________________________pv2" localSheetId="8">#REF!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 localSheetId="8">#REF!</definedName>
    <definedName name="________________________________________________var1">#REF!</definedName>
    <definedName name="________________________________________________var4" localSheetId="8">#REF!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 localSheetId="8">#REF!</definedName>
    <definedName name="_______________________________________________l12">#REF!</definedName>
    <definedName name="_______________________________________________l2">[2]r!$F$29</definedName>
    <definedName name="_______________________________________________l3" localSheetId="8">#REF!</definedName>
    <definedName name="_______________________________________________l3">#REF!</definedName>
    <definedName name="_______________________________________________l4">[4]Sheet1!$W$2:$Y$103</definedName>
    <definedName name="_______________________________________________l5" localSheetId="8">#REF!</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 localSheetId="8">#REF!</definedName>
    <definedName name="_______________________________________________pc2">#REF!</definedName>
    <definedName name="_______________________________________________pv2" localSheetId="8">#REF!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 localSheetId="8">#REF!</definedName>
    <definedName name="_______________________________________________var1">#REF!</definedName>
    <definedName name="_______________________________________________var4" localSheetId="8">#REF!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 localSheetId="8">#REF!</definedName>
    <definedName name="______________________________________________l12">#REF!</definedName>
    <definedName name="______________________________________________l2">[2]r!$F$29</definedName>
    <definedName name="______________________________________________l3" localSheetId="8">#REF!</definedName>
    <definedName name="______________________________________________l3">#REF!</definedName>
    <definedName name="______________________________________________l4">[4]Sheet1!$W$2:$Y$103</definedName>
    <definedName name="______________________________________________l5" localSheetId="8">#REF!</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 localSheetId="8">#REF!</definedName>
    <definedName name="______________________________________________pc2">#REF!</definedName>
    <definedName name="______________________________________________pv2" localSheetId="8">#REF!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 localSheetId="8">#REF!</definedName>
    <definedName name="______________________________________________var1">#REF!</definedName>
    <definedName name="______________________________________________var4" localSheetId="8">#REF!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 localSheetId="8">#REF!</definedName>
    <definedName name="_____________________________________________l12">#REF!</definedName>
    <definedName name="_____________________________________________l2">[2]r!$F$29</definedName>
    <definedName name="_____________________________________________l3" localSheetId="8">#REF!</definedName>
    <definedName name="_____________________________________________l3">#REF!</definedName>
    <definedName name="_____________________________________________l4">[4]Sheet1!$W$2:$Y$103</definedName>
    <definedName name="_____________________________________________l5" localSheetId="8">#REF!</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 localSheetId="8">#REF!</definedName>
    <definedName name="_____________________________________________pc2">#REF!</definedName>
    <definedName name="_____________________________________________pv2" localSheetId="8">#REF!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 localSheetId="8">#REF!</definedName>
    <definedName name="_____________________________________________var1">#REF!</definedName>
    <definedName name="_____________________________________________var4" localSheetId="8">#REF!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 localSheetId="8">#REF!</definedName>
    <definedName name="____________________________________________l12">#REF!</definedName>
    <definedName name="____________________________________________l2">[2]r!$F$29</definedName>
    <definedName name="____________________________________________l3" localSheetId="8">#REF!</definedName>
    <definedName name="____________________________________________l3">#REF!</definedName>
    <definedName name="____________________________________________l4">[4]Sheet1!$W$2:$Y$103</definedName>
    <definedName name="____________________________________________l5" localSheetId="8">#REF!</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 localSheetId="8">#REF!</definedName>
    <definedName name="____________________________________________pc2">#REF!</definedName>
    <definedName name="____________________________________________pv2" localSheetId="8">#REF!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 localSheetId="8">#REF!</definedName>
    <definedName name="____________________________________________var1">#REF!</definedName>
    <definedName name="____________________________________________var4" localSheetId="8">#REF!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 localSheetId="8">#REF!</definedName>
    <definedName name="___________________________________________l12">#REF!</definedName>
    <definedName name="___________________________________________l2">[2]r!$F$29</definedName>
    <definedName name="___________________________________________l3" localSheetId="8">#REF!</definedName>
    <definedName name="___________________________________________l3">#REF!</definedName>
    <definedName name="___________________________________________l4">[4]Sheet1!$W$2:$Y$103</definedName>
    <definedName name="___________________________________________l5" localSheetId="8">#REF!</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 localSheetId="8">#REF!</definedName>
    <definedName name="___________________________________________pc2">#REF!</definedName>
    <definedName name="___________________________________________pv2" localSheetId="8">#REF!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 localSheetId="8">#REF!</definedName>
    <definedName name="___________________________________________var1">#REF!</definedName>
    <definedName name="___________________________________________var4" localSheetId="8">#REF!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 localSheetId="8">#REF!</definedName>
    <definedName name="__________________________________________l12">#REF!</definedName>
    <definedName name="__________________________________________l2">[2]r!$F$29</definedName>
    <definedName name="__________________________________________l3" localSheetId="8">#REF!</definedName>
    <definedName name="__________________________________________l3">#REF!</definedName>
    <definedName name="__________________________________________l4">[4]Sheet1!$W$2:$Y$103</definedName>
    <definedName name="__________________________________________l5" localSheetId="8">#REF!</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 localSheetId="8">#REF!</definedName>
    <definedName name="__________________________________________pc2">#REF!</definedName>
    <definedName name="__________________________________________pv2" localSheetId="8">#REF!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 localSheetId="8">#REF!</definedName>
    <definedName name="__________________________________________var1">#REF!</definedName>
    <definedName name="__________________________________________var4" localSheetId="8">#REF!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 localSheetId="8">#REF!</definedName>
    <definedName name="_________________________________________l12">#REF!</definedName>
    <definedName name="_________________________________________l2">[2]r!$F$29</definedName>
    <definedName name="_________________________________________l3" localSheetId="8">#REF!</definedName>
    <definedName name="_________________________________________l3">#REF!</definedName>
    <definedName name="_________________________________________l4">[4]Sheet1!$W$2:$Y$103</definedName>
    <definedName name="_________________________________________l5" localSheetId="8">#REF!</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 localSheetId="8">#REF!</definedName>
    <definedName name="_________________________________________pc2">#REF!</definedName>
    <definedName name="_________________________________________pv2" localSheetId="8">#REF!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 localSheetId="8">#REF!</definedName>
    <definedName name="_________________________________________var1">#REF!</definedName>
    <definedName name="_________________________________________var4" localSheetId="8">#REF!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 localSheetId="8">#REF!</definedName>
    <definedName name="________________________________________knr2">#REF!</definedName>
    <definedName name="________________________________________l1">[3]leads!$A$3:$E$108</definedName>
    <definedName name="________________________________________l12" localSheetId="8">#REF!</definedName>
    <definedName name="________________________________________l12">#REF!</definedName>
    <definedName name="________________________________________l2">[2]r!$F$29</definedName>
    <definedName name="________________________________________l3" localSheetId="8">#REF!</definedName>
    <definedName name="________________________________________l3">#REF!</definedName>
    <definedName name="________________________________________l4">[4]Sheet1!$W$2:$Y$103</definedName>
    <definedName name="________________________________________l5" localSheetId="8">#REF!</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 localSheetId="8">#REF!</definedName>
    <definedName name="________________________________________pc2">#REF!</definedName>
    <definedName name="________________________________________pv2" localSheetId="8">#REF!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 localSheetId="8">#REF!</definedName>
    <definedName name="________________________________________var1">#REF!</definedName>
    <definedName name="________________________________________var4" localSheetId="8">#REF!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 localSheetId="8">#REF!</definedName>
    <definedName name="_______________________________________l12">#REF!</definedName>
    <definedName name="_______________________________________l2">[2]r!$F$29</definedName>
    <definedName name="_______________________________________l3" localSheetId="8">#REF!</definedName>
    <definedName name="_______________________________________l3">#REF!</definedName>
    <definedName name="_______________________________________l4">[4]Sheet1!$W$2:$Y$103</definedName>
    <definedName name="_______________________________________l5" localSheetId="8">#REF!</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 localSheetId="8">#REF!</definedName>
    <definedName name="_______________________________________pc2">#REF!</definedName>
    <definedName name="_______________________________________pv2" localSheetId="8">#REF!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 localSheetId="8">#REF!</definedName>
    <definedName name="_______________________________________var1">#REF!</definedName>
    <definedName name="_______________________________________var4" localSheetId="8">#REF!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 localSheetId="8">#REF!</definedName>
    <definedName name="______________________________________knr2">#REF!</definedName>
    <definedName name="______________________________________l1">[3]leads!$A$3:$E$108</definedName>
    <definedName name="______________________________________l12" localSheetId="8">#REF!</definedName>
    <definedName name="______________________________________l12">#REF!</definedName>
    <definedName name="______________________________________l2">[2]r!$F$29</definedName>
    <definedName name="______________________________________l3" localSheetId="8">#REF!</definedName>
    <definedName name="______________________________________l3">#REF!</definedName>
    <definedName name="______________________________________l4">[4]Sheet1!$W$2:$Y$103</definedName>
    <definedName name="______________________________________l5" localSheetId="8">#REF!</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 localSheetId="8">#REF!</definedName>
    <definedName name="______________________________________pc2">#REF!</definedName>
    <definedName name="______________________________________pv2" localSheetId="8">#REF!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 localSheetId="8">#REF!</definedName>
    <definedName name="______________________________________var1">#REF!</definedName>
    <definedName name="______________________________________var4" localSheetId="8">#REF!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 localSheetId="8">#REF!</definedName>
    <definedName name="_____________________________________knr2">#REF!</definedName>
    <definedName name="_____________________________________l1">[3]leads!$A$3:$E$108</definedName>
    <definedName name="_____________________________________l12" localSheetId="8">#REF!</definedName>
    <definedName name="_____________________________________l12">#REF!</definedName>
    <definedName name="_____________________________________l2">[2]r!$F$29</definedName>
    <definedName name="_____________________________________l3" localSheetId="8">#REF!</definedName>
    <definedName name="_____________________________________l3">#REF!</definedName>
    <definedName name="_____________________________________l4">[4]Sheet1!$W$2:$Y$103</definedName>
    <definedName name="_____________________________________l5" localSheetId="8">#REF!</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 localSheetId="8">#REF!</definedName>
    <definedName name="_____________________________________pc2">#REF!</definedName>
    <definedName name="_____________________________________pv2" localSheetId="8">#REF!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 localSheetId="8">#REF!</definedName>
    <definedName name="_____________________________________var1">#REF!</definedName>
    <definedName name="_____________________________________var4" localSheetId="8">#REF!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 localSheetId="8">#REF!</definedName>
    <definedName name="____________________________________l12">#REF!</definedName>
    <definedName name="____________________________________l2">[2]r!$F$29</definedName>
    <definedName name="____________________________________l3" localSheetId="8">#REF!</definedName>
    <definedName name="____________________________________l3">#REF!</definedName>
    <definedName name="____________________________________l4">[4]Sheet1!$W$2:$Y$103</definedName>
    <definedName name="____________________________________l5" localSheetId="8">#REF!</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 localSheetId="8">#REF!</definedName>
    <definedName name="____________________________________pc2">#REF!</definedName>
    <definedName name="____________________________________pv2" localSheetId="8">#REF!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 localSheetId="8">#REF!</definedName>
    <definedName name="____________________________________var1">#REF!</definedName>
    <definedName name="____________________________________var4" localSheetId="8">#REF!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 localSheetId="8">#REF!</definedName>
    <definedName name="___________________________________knr2">#REF!</definedName>
    <definedName name="___________________________________l1">[3]leads!$A$3:$E$108</definedName>
    <definedName name="___________________________________l12" localSheetId="8">#REF!</definedName>
    <definedName name="___________________________________l12">#REF!</definedName>
    <definedName name="___________________________________l2">[2]r!$F$29</definedName>
    <definedName name="___________________________________l3" localSheetId="8">#REF!</definedName>
    <definedName name="___________________________________l3">#REF!</definedName>
    <definedName name="___________________________________l4">[4]Sheet1!$W$2:$Y$103</definedName>
    <definedName name="___________________________________l5" localSheetId="8">#REF!</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 localSheetId="8">#REF!</definedName>
    <definedName name="___________________________________pc2">#REF!</definedName>
    <definedName name="___________________________________pv2" localSheetId="8">#REF!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 localSheetId="8">#REF!</definedName>
    <definedName name="___________________________________var1">#REF!</definedName>
    <definedName name="___________________________________var4" localSheetId="8">#REF!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 localSheetId="8">#REF!</definedName>
    <definedName name="__________________________________l12">#REF!</definedName>
    <definedName name="__________________________________l2">[2]r!$F$29</definedName>
    <definedName name="__________________________________l3" localSheetId="8">#REF!</definedName>
    <definedName name="__________________________________l3">#REF!</definedName>
    <definedName name="__________________________________l4">[4]Sheet1!$W$2:$Y$103</definedName>
    <definedName name="__________________________________l5" localSheetId="8">#REF!</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 localSheetId="8">#REF!</definedName>
    <definedName name="__________________________________pc2">#REF!</definedName>
    <definedName name="__________________________________pv2" localSheetId="8">#REF!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 localSheetId="8">#REF!</definedName>
    <definedName name="__________________________________var1">#REF!</definedName>
    <definedName name="__________________________________var4" localSheetId="8">#REF!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 localSheetId="8">#REF!</definedName>
    <definedName name="_________________________________knr2">#REF!</definedName>
    <definedName name="_________________________________l1">[3]leads!$A$3:$E$108</definedName>
    <definedName name="_________________________________l12" localSheetId="8">#REF!</definedName>
    <definedName name="_________________________________l12">#REF!</definedName>
    <definedName name="_________________________________l2">[2]r!$F$29</definedName>
    <definedName name="_________________________________l3" localSheetId="8">#REF!</definedName>
    <definedName name="_________________________________l3">#REF!</definedName>
    <definedName name="_________________________________l4">[4]Sheet1!$W$2:$Y$103</definedName>
    <definedName name="_________________________________l5" localSheetId="8">#REF!</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 localSheetId="8">#REF!</definedName>
    <definedName name="_________________________________pc2">#REF!</definedName>
    <definedName name="_________________________________pv2" localSheetId="8">#REF!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 localSheetId="8">#REF!</definedName>
    <definedName name="_________________________________var1">#REF!</definedName>
    <definedName name="_________________________________var4" localSheetId="8">#REF!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 localSheetId="8">#REF!</definedName>
    <definedName name="________________________________l12">#REF!</definedName>
    <definedName name="________________________________l2">[2]r!$F$29</definedName>
    <definedName name="________________________________l3" localSheetId="8">#REF!</definedName>
    <definedName name="________________________________l3">#REF!</definedName>
    <definedName name="________________________________l4">[4]Sheet1!$W$2:$Y$103</definedName>
    <definedName name="________________________________l5" localSheetId="8">#REF!</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 localSheetId="8">#REF!</definedName>
    <definedName name="________________________________pc2">#REF!</definedName>
    <definedName name="________________________________pv2" localSheetId="8">#REF!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 localSheetId="8">#REF!</definedName>
    <definedName name="________________________________var1">#REF!</definedName>
    <definedName name="________________________________var4" localSheetId="8">#REF!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 localSheetId="8">#REF!</definedName>
    <definedName name="_______________________________knr2">#REF!</definedName>
    <definedName name="_______________________________l1">[3]leads!$A$3:$E$108</definedName>
    <definedName name="_______________________________l12" localSheetId="8">#REF!</definedName>
    <definedName name="_______________________________l12">#REF!</definedName>
    <definedName name="_______________________________l2">[2]r!$F$29</definedName>
    <definedName name="_______________________________l3" localSheetId="8">#REF!</definedName>
    <definedName name="_______________________________l3">#REF!</definedName>
    <definedName name="_______________________________l4">[4]Sheet1!$W$2:$Y$103</definedName>
    <definedName name="_______________________________l5" localSheetId="8">#REF!</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 localSheetId="8">#REF!</definedName>
    <definedName name="_______________________________pc2">#REF!</definedName>
    <definedName name="_______________________________pv2" localSheetId="8">#REF!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 localSheetId="8">#REF!</definedName>
    <definedName name="_______________________________var1">#REF!</definedName>
    <definedName name="_______________________________var4" localSheetId="8">#REF!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 localSheetId="8">#REF!</definedName>
    <definedName name="______________________________knr2">#REF!</definedName>
    <definedName name="______________________________l1">[3]leads!$A$3:$E$108</definedName>
    <definedName name="______________________________l12" localSheetId="8">#REF!</definedName>
    <definedName name="______________________________l12">#REF!</definedName>
    <definedName name="______________________________l2">[2]r!$F$29</definedName>
    <definedName name="______________________________l3" localSheetId="8">#REF!</definedName>
    <definedName name="______________________________l3">#REF!</definedName>
    <definedName name="______________________________l4">[4]Sheet1!$W$2:$Y$103</definedName>
    <definedName name="______________________________l5" localSheetId="8">#REF!</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 localSheetId="8">#REF!</definedName>
    <definedName name="______________________________pc2">#REF!</definedName>
    <definedName name="______________________________pv2" localSheetId="8">#REF!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 localSheetId="8">#REF!</definedName>
    <definedName name="______________________________var1">#REF!</definedName>
    <definedName name="______________________________var4" localSheetId="8">#REF!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 localSheetId="8">#REF!</definedName>
    <definedName name="_____________________________knr2">#REF!</definedName>
    <definedName name="_____________________________l1">[3]leads!$A$3:$E$108</definedName>
    <definedName name="_____________________________l12" localSheetId="8">#REF!</definedName>
    <definedName name="_____________________________l12">#REF!</definedName>
    <definedName name="_____________________________l2">[2]r!$F$29</definedName>
    <definedName name="_____________________________l3" localSheetId="8">#REF!</definedName>
    <definedName name="_____________________________l3">#REF!</definedName>
    <definedName name="_____________________________l4">[4]Sheet1!$W$2:$Y$103</definedName>
    <definedName name="_____________________________l5" localSheetId="8">#REF!</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 localSheetId="8">#REF!</definedName>
    <definedName name="_____________________________pc2">#REF!</definedName>
    <definedName name="_____________________________pv2" localSheetId="8">#REF!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 localSheetId="8">#REF!</definedName>
    <definedName name="_____________________________var1">#REF!</definedName>
    <definedName name="_____________________________var4" localSheetId="8">#REF!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 localSheetId="8">#REF!</definedName>
    <definedName name="____________________________knr2">#REF!</definedName>
    <definedName name="____________________________l1">[3]leads!$A$3:$E$108</definedName>
    <definedName name="____________________________l12" localSheetId="8">#REF!</definedName>
    <definedName name="____________________________l12">#REF!</definedName>
    <definedName name="____________________________l2">[2]r!$F$29</definedName>
    <definedName name="____________________________l3" localSheetId="8">#REF!</definedName>
    <definedName name="____________________________l3">#REF!</definedName>
    <definedName name="____________________________l4">[4]Sheet1!$W$2:$Y$103</definedName>
    <definedName name="____________________________l5" localSheetId="8">#REF!</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 localSheetId="8">#REF!</definedName>
    <definedName name="____________________________pc2">#REF!</definedName>
    <definedName name="____________________________pv2" localSheetId="8">#REF!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 localSheetId="8">#REF!</definedName>
    <definedName name="____________________________var1">#REF!</definedName>
    <definedName name="____________________________var4" localSheetId="8">#REF!</definedName>
    <definedName name="____________________________var4">#REF!</definedName>
    <definedName name="___________________________bla1">[1]leads!$H$7</definedName>
    <definedName name="___________________________BSG100" localSheetId="8">#REF!</definedName>
    <definedName name="___________________________BSG100">#REF!</definedName>
    <definedName name="___________________________BSG150" localSheetId="8">#REF!</definedName>
    <definedName name="___________________________BSG150">#REF!</definedName>
    <definedName name="___________________________BSG5" localSheetId="8">#REF!</definedName>
    <definedName name="___________________________BSG5">#REF!</definedName>
    <definedName name="___________________________BSG75" localSheetId="8">#REF!</definedName>
    <definedName name="___________________________BSG75">#REF!</definedName>
    <definedName name="___________________________BTC13" localSheetId="8">#REF!</definedName>
    <definedName name="___________________________BTC13">#REF!</definedName>
    <definedName name="___________________________BTC14" localSheetId="8">#REF!</definedName>
    <definedName name="___________________________BTC14">#REF!</definedName>
    <definedName name="___________________________BTC15" localSheetId="8">#REF!</definedName>
    <definedName name="___________________________BTC15">#REF!</definedName>
    <definedName name="___________________________BTC16" localSheetId="8">#REF!</definedName>
    <definedName name="___________________________BTC16">#REF!</definedName>
    <definedName name="___________________________BTC17" localSheetId="8">#REF!</definedName>
    <definedName name="___________________________BTC17">#REF!</definedName>
    <definedName name="___________________________BTC18" localSheetId="8">#REF!</definedName>
    <definedName name="___________________________BTC18">#REF!</definedName>
    <definedName name="___________________________BTC19" localSheetId="8">#REF!</definedName>
    <definedName name="___________________________BTC19">#REF!</definedName>
    <definedName name="___________________________BTC20" localSheetId="8">#REF!</definedName>
    <definedName name="___________________________BTC20">#REF!</definedName>
    <definedName name="___________________________BTC21" localSheetId="8">#REF!</definedName>
    <definedName name="___________________________BTC21">#REF!</definedName>
    <definedName name="___________________________BTC22" localSheetId="8">#REF!</definedName>
    <definedName name="___________________________BTC22">#REF!</definedName>
    <definedName name="___________________________BTC23" localSheetId="8">#REF!</definedName>
    <definedName name="___________________________BTC23">#REF!</definedName>
    <definedName name="___________________________BTC24" localSheetId="8">#REF!</definedName>
    <definedName name="___________________________BTC24">#REF!</definedName>
    <definedName name="___________________________BTR13" localSheetId="8">#REF!</definedName>
    <definedName name="___________________________BTR13">#REF!</definedName>
    <definedName name="___________________________BTR14" localSheetId="8">#REF!</definedName>
    <definedName name="___________________________BTR14">#REF!</definedName>
    <definedName name="___________________________BTR15" localSheetId="8">#REF!</definedName>
    <definedName name="___________________________BTR15">#REF!</definedName>
    <definedName name="___________________________BTR16" localSheetId="8">#REF!</definedName>
    <definedName name="___________________________BTR16">#REF!</definedName>
    <definedName name="___________________________BTR17" localSheetId="8">#REF!</definedName>
    <definedName name="___________________________BTR17">#REF!</definedName>
    <definedName name="___________________________BTR18" localSheetId="8">#REF!</definedName>
    <definedName name="___________________________BTR18">#REF!</definedName>
    <definedName name="___________________________BTR19" localSheetId="8">#REF!</definedName>
    <definedName name="___________________________BTR19">#REF!</definedName>
    <definedName name="___________________________BTR20" localSheetId="8">#REF!</definedName>
    <definedName name="___________________________BTR20">#REF!</definedName>
    <definedName name="___________________________BTR21" localSheetId="8">#REF!</definedName>
    <definedName name="___________________________BTR21">#REF!</definedName>
    <definedName name="___________________________BTR22" localSheetId="8">#REF!</definedName>
    <definedName name="___________________________BTR22">#REF!</definedName>
    <definedName name="___________________________BTR23" localSheetId="8">#REF!</definedName>
    <definedName name="___________________________BTR23">#REF!</definedName>
    <definedName name="___________________________BTR24" localSheetId="8">#REF!</definedName>
    <definedName name="___________________________BTR24">#REF!</definedName>
    <definedName name="___________________________BTS13" localSheetId="8">#REF!</definedName>
    <definedName name="___________________________BTS13">#REF!</definedName>
    <definedName name="___________________________BTS14" localSheetId="8">#REF!</definedName>
    <definedName name="___________________________BTS14">#REF!</definedName>
    <definedName name="___________________________BTS15" localSheetId="8">#REF!</definedName>
    <definedName name="___________________________BTS15">#REF!</definedName>
    <definedName name="___________________________BTS16" localSheetId="8">#REF!</definedName>
    <definedName name="___________________________BTS16">#REF!</definedName>
    <definedName name="___________________________BTS17" localSheetId="8">#REF!</definedName>
    <definedName name="___________________________BTS17">#REF!</definedName>
    <definedName name="___________________________BTS18" localSheetId="8">#REF!</definedName>
    <definedName name="___________________________BTS18">#REF!</definedName>
    <definedName name="___________________________BTS19" localSheetId="8">#REF!</definedName>
    <definedName name="___________________________BTS19">#REF!</definedName>
    <definedName name="___________________________BTS20" localSheetId="8">#REF!</definedName>
    <definedName name="___________________________BTS20">#REF!</definedName>
    <definedName name="___________________________BTS21" localSheetId="8">#REF!</definedName>
    <definedName name="___________________________BTS21">#REF!</definedName>
    <definedName name="___________________________BTS22" localSheetId="8">#REF!</definedName>
    <definedName name="___________________________BTS22">#REF!</definedName>
    <definedName name="___________________________BTS23" localSheetId="8">#REF!</definedName>
    <definedName name="___________________________BTS23">#REF!</definedName>
    <definedName name="___________________________BTS24" localSheetId="8">#REF!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 localSheetId="8">#REF!</definedName>
    <definedName name="___________________________GBS113">#REF!</definedName>
    <definedName name="___________________________GBS114" localSheetId="8">#REF!</definedName>
    <definedName name="___________________________GBS114">#REF!</definedName>
    <definedName name="___________________________GBS115" localSheetId="8">#REF!</definedName>
    <definedName name="___________________________GBS115">#REF!</definedName>
    <definedName name="___________________________GBS116" localSheetId="8">#REF!</definedName>
    <definedName name="___________________________GBS116">#REF!</definedName>
    <definedName name="___________________________GBS117" localSheetId="8">#REF!</definedName>
    <definedName name="___________________________GBS117">#REF!</definedName>
    <definedName name="___________________________GBS118" localSheetId="8">#REF!</definedName>
    <definedName name="___________________________GBS118">#REF!</definedName>
    <definedName name="___________________________GBS119" localSheetId="8">#REF!</definedName>
    <definedName name="___________________________GBS119">#REF!</definedName>
    <definedName name="___________________________GBS120" localSheetId="8">#REF!</definedName>
    <definedName name="___________________________GBS120">#REF!</definedName>
    <definedName name="___________________________GBS121" localSheetId="8">#REF!</definedName>
    <definedName name="___________________________GBS121">#REF!</definedName>
    <definedName name="___________________________GBS122" localSheetId="8">#REF!</definedName>
    <definedName name="___________________________GBS122">#REF!</definedName>
    <definedName name="___________________________GBS123" localSheetId="8">#REF!</definedName>
    <definedName name="___________________________GBS123">#REF!</definedName>
    <definedName name="___________________________GBS124" localSheetId="8">#REF!</definedName>
    <definedName name="___________________________GBS124">#REF!</definedName>
    <definedName name="___________________________GBS213" localSheetId="8">#REF!</definedName>
    <definedName name="___________________________GBS213">#REF!</definedName>
    <definedName name="___________________________GBS214" localSheetId="8">#REF!</definedName>
    <definedName name="___________________________GBS214">#REF!</definedName>
    <definedName name="___________________________GBS215" localSheetId="8">#REF!</definedName>
    <definedName name="___________________________GBS215">#REF!</definedName>
    <definedName name="___________________________GBS216" localSheetId="8">#REF!</definedName>
    <definedName name="___________________________GBS216">#REF!</definedName>
    <definedName name="___________________________GBS217" localSheetId="8">#REF!</definedName>
    <definedName name="___________________________GBS217">#REF!</definedName>
    <definedName name="___________________________GBS218" localSheetId="8">#REF!</definedName>
    <definedName name="___________________________GBS218">#REF!</definedName>
    <definedName name="___________________________GBS219" localSheetId="8">#REF!</definedName>
    <definedName name="___________________________GBS219">#REF!</definedName>
    <definedName name="___________________________GBS220" localSheetId="8">#REF!</definedName>
    <definedName name="___________________________GBS220">#REF!</definedName>
    <definedName name="___________________________GBS221" localSheetId="8">#REF!</definedName>
    <definedName name="___________________________GBS221">#REF!</definedName>
    <definedName name="___________________________GBS222" localSheetId="8">#REF!</definedName>
    <definedName name="___________________________GBS222">#REF!</definedName>
    <definedName name="___________________________GBS223" localSheetId="8">#REF!</definedName>
    <definedName name="___________________________GBS223">#REF!</definedName>
    <definedName name="___________________________GBS224" localSheetId="8">#REF!</definedName>
    <definedName name="___________________________GBS224">#REF!</definedName>
    <definedName name="___________________________knr2" localSheetId="8">#REF!</definedName>
    <definedName name="___________________________knr2">#REF!</definedName>
    <definedName name="___________________________l1">[3]leads!$A$3:$E$108</definedName>
    <definedName name="___________________________l12" localSheetId="8">#REF!</definedName>
    <definedName name="___________________________l12">#REF!</definedName>
    <definedName name="___________________________l2">[2]r!$F$29</definedName>
    <definedName name="___________________________l3" localSheetId="8">#REF!</definedName>
    <definedName name="___________________________l3">#REF!</definedName>
    <definedName name="___________________________l4">[4]Sheet1!$W$2:$Y$103</definedName>
    <definedName name="___________________________l5" localSheetId="8">#REF!</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 localSheetId="8">#REF!</definedName>
    <definedName name="___________________________MA2">#REF!</definedName>
    <definedName name="___________________________ML213" localSheetId="8">#REF!</definedName>
    <definedName name="___________________________ML213">#REF!</definedName>
    <definedName name="___________________________ML214" localSheetId="8">#REF!</definedName>
    <definedName name="___________________________ML214">#REF!</definedName>
    <definedName name="___________________________ML215" localSheetId="8">#REF!</definedName>
    <definedName name="___________________________ML215">#REF!</definedName>
    <definedName name="___________________________ML216" localSheetId="8">#REF!</definedName>
    <definedName name="___________________________ML216">#REF!</definedName>
    <definedName name="___________________________ML217" localSheetId="8">#REF!</definedName>
    <definedName name="___________________________ML217">#REF!</definedName>
    <definedName name="___________________________ML218" localSheetId="8">#REF!</definedName>
    <definedName name="___________________________ML218">#REF!</definedName>
    <definedName name="___________________________ML219" localSheetId="8">#REF!</definedName>
    <definedName name="___________________________ML219">#REF!</definedName>
    <definedName name="___________________________ML220" localSheetId="8">#REF!</definedName>
    <definedName name="___________________________ML220">#REF!</definedName>
    <definedName name="___________________________ML221" localSheetId="8">#REF!</definedName>
    <definedName name="___________________________ML221">#REF!</definedName>
    <definedName name="___________________________ML222" localSheetId="8">#REF!</definedName>
    <definedName name="___________________________ML222">#REF!</definedName>
    <definedName name="___________________________ML223" localSheetId="8">#REF!</definedName>
    <definedName name="___________________________ML223">#REF!</definedName>
    <definedName name="___________________________ML224" localSheetId="8">#REF!</definedName>
    <definedName name="___________________________ML224">#REF!</definedName>
    <definedName name="___________________________ML313" localSheetId="8">#REF!</definedName>
    <definedName name="___________________________ML313">#REF!</definedName>
    <definedName name="___________________________ML314" localSheetId="8">#REF!</definedName>
    <definedName name="___________________________ML314">#REF!</definedName>
    <definedName name="___________________________ML315" localSheetId="8">#REF!</definedName>
    <definedName name="___________________________ML315">#REF!</definedName>
    <definedName name="___________________________ML316" localSheetId="8">#REF!</definedName>
    <definedName name="___________________________ML316">#REF!</definedName>
    <definedName name="___________________________ML317" localSheetId="8">#REF!</definedName>
    <definedName name="___________________________ML317">#REF!</definedName>
    <definedName name="___________________________ML318" localSheetId="8">#REF!</definedName>
    <definedName name="___________________________ML318">#REF!</definedName>
    <definedName name="___________________________ML319" localSheetId="8">#REF!</definedName>
    <definedName name="___________________________ML319">#REF!</definedName>
    <definedName name="___________________________ML320" localSheetId="8">#REF!</definedName>
    <definedName name="___________________________ML320">#REF!</definedName>
    <definedName name="___________________________ML321" localSheetId="8">#REF!</definedName>
    <definedName name="___________________________ML321">#REF!</definedName>
    <definedName name="___________________________ML322" localSheetId="8">#REF!</definedName>
    <definedName name="___________________________ML322">#REF!</definedName>
    <definedName name="___________________________ML323" localSheetId="8">#REF!</definedName>
    <definedName name="___________________________ML323">#REF!</definedName>
    <definedName name="___________________________ML324" localSheetId="8">#REF!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 localSheetId="8">#REF!</definedName>
    <definedName name="___________________________PC13">#REF!</definedName>
    <definedName name="___________________________PC14" localSheetId="8">#REF!</definedName>
    <definedName name="___________________________PC14">#REF!</definedName>
    <definedName name="___________________________PC15" localSheetId="8">#REF!</definedName>
    <definedName name="___________________________PC15">#REF!</definedName>
    <definedName name="___________________________PC16" localSheetId="8">#REF!</definedName>
    <definedName name="___________________________PC16">#REF!</definedName>
    <definedName name="___________________________PC17" localSheetId="8">#REF!</definedName>
    <definedName name="___________________________PC17">#REF!</definedName>
    <definedName name="___________________________PC18" localSheetId="8">#REF!</definedName>
    <definedName name="___________________________PC18">#REF!</definedName>
    <definedName name="___________________________PC19" localSheetId="8">#REF!</definedName>
    <definedName name="___________________________PC19">#REF!</definedName>
    <definedName name="___________________________pc2" localSheetId="8">#REF!</definedName>
    <definedName name="___________________________pc2">#REF!</definedName>
    <definedName name="___________________________PC21" localSheetId="8">#REF!</definedName>
    <definedName name="___________________________PC21">#REF!</definedName>
    <definedName name="___________________________PC22" localSheetId="8">#REF!</definedName>
    <definedName name="___________________________PC22">#REF!</definedName>
    <definedName name="___________________________PC23" localSheetId="8">#REF!</definedName>
    <definedName name="___________________________PC23">#REF!</definedName>
    <definedName name="___________________________PC24" localSheetId="8">#REF!</definedName>
    <definedName name="___________________________PC24">#REF!</definedName>
    <definedName name="___________________________pv2" localSheetId="8">#REF!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 localSheetId="8">#REF!</definedName>
    <definedName name="___________________________var1">#REF!</definedName>
    <definedName name="___________________________var4" localSheetId="8">#REF!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 localSheetId="8">#REF!</definedName>
    <definedName name="__________________________knr2">#REF!</definedName>
    <definedName name="__________________________l1">[3]leads!$A$3:$E$108</definedName>
    <definedName name="__________________________l12" localSheetId="8">#REF!</definedName>
    <definedName name="__________________________l12">#REF!</definedName>
    <definedName name="__________________________l2">[2]r!$F$29</definedName>
    <definedName name="__________________________l3" localSheetId="8">#REF!</definedName>
    <definedName name="__________________________l3">#REF!</definedName>
    <definedName name="__________________________l4">[4]Sheet1!$W$2:$Y$103</definedName>
    <definedName name="__________________________l5" localSheetId="8">#REF!</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 localSheetId="8">#REF!</definedName>
    <definedName name="__________________________MA1">#REF!</definedName>
    <definedName name="__________________________Met22" localSheetId="8">#REF!</definedName>
    <definedName name="__________________________Met22">#REF!</definedName>
    <definedName name="__________________________Met45" localSheetId="8">#REF!</definedName>
    <definedName name="__________________________Met45">#REF!</definedName>
    <definedName name="__________________________MEt55" localSheetId="8">#REF!</definedName>
    <definedName name="__________________________MEt55">#REF!</definedName>
    <definedName name="__________________________Met63" localSheetId="8">#REF!</definedName>
    <definedName name="__________________________Met63">#REF!</definedName>
    <definedName name="__________________________mm1">[6]r!$F$4</definedName>
    <definedName name="__________________________mm1000" localSheetId="8">#REF!</definedName>
    <definedName name="__________________________mm1000">#REF!</definedName>
    <definedName name="__________________________mm11">[2]r!$F$4</definedName>
    <definedName name="__________________________mm111">[5]r!$F$4</definedName>
    <definedName name="__________________________mm600" localSheetId="8">#REF!</definedName>
    <definedName name="__________________________mm600">#REF!</definedName>
    <definedName name="__________________________mm800" localSheetId="8">#REF!</definedName>
    <definedName name="__________________________mm800">#REF!</definedName>
    <definedName name="__________________________pc2" localSheetId="8">#REF!</definedName>
    <definedName name="__________________________pc2">#REF!</definedName>
    <definedName name="__________________________pv2" localSheetId="8">#REF!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 localSheetId="8">#REF!</definedName>
    <definedName name="__________________________var1">#REF!</definedName>
    <definedName name="__________________________var4" localSheetId="8">#REF!</definedName>
    <definedName name="__________________________var4">#REF!</definedName>
    <definedName name="_________________________bla1">[1]leads!$H$7</definedName>
    <definedName name="_________________________BSG100" localSheetId="8">#REF!</definedName>
    <definedName name="_________________________BSG100">#REF!</definedName>
    <definedName name="_________________________BSG150" localSheetId="8">#REF!</definedName>
    <definedName name="_________________________BSG150">#REF!</definedName>
    <definedName name="_________________________BSG5" localSheetId="8">#REF!</definedName>
    <definedName name="_________________________BSG5">#REF!</definedName>
    <definedName name="_________________________BSG75" localSheetId="8">#REF!</definedName>
    <definedName name="_________________________BSG75">#REF!</definedName>
    <definedName name="_________________________BTC13" localSheetId="8">#REF!</definedName>
    <definedName name="_________________________BTC13">#REF!</definedName>
    <definedName name="_________________________BTC14" localSheetId="8">#REF!</definedName>
    <definedName name="_________________________BTC14">#REF!</definedName>
    <definedName name="_________________________BTC15" localSheetId="8">#REF!</definedName>
    <definedName name="_________________________BTC15">#REF!</definedName>
    <definedName name="_________________________BTC16" localSheetId="8">#REF!</definedName>
    <definedName name="_________________________BTC16">#REF!</definedName>
    <definedName name="_________________________BTC17" localSheetId="8">#REF!</definedName>
    <definedName name="_________________________BTC17">#REF!</definedName>
    <definedName name="_________________________BTC18" localSheetId="8">#REF!</definedName>
    <definedName name="_________________________BTC18">#REF!</definedName>
    <definedName name="_________________________BTC19" localSheetId="8">#REF!</definedName>
    <definedName name="_________________________BTC19">#REF!</definedName>
    <definedName name="_________________________BTC20" localSheetId="8">#REF!</definedName>
    <definedName name="_________________________BTC20">#REF!</definedName>
    <definedName name="_________________________BTC21" localSheetId="8">#REF!</definedName>
    <definedName name="_________________________BTC21">#REF!</definedName>
    <definedName name="_________________________BTC22" localSheetId="8">#REF!</definedName>
    <definedName name="_________________________BTC22">#REF!</definedName>
    <definedName name="_________________________BTC23" localSheetId="8">#REF!</definedName>
    <definedName name="_________________________BTC23">#REF!</definedName>
    <definedName name="_________________________BTC24" localSheetId="8">#REF!</definedName>
    <definedName name="_________________________BTC24">#REF!</definedName>
    <definedName name="_________________________BTR13" localSheetId="8">#REF!</definedName>
    <definedName name="_________________________BTR13">#REF!</definedName>
    <definedName name="_________________________BTR14" localSheetId="8">#REF!</definedName>
    <definedName name="_________________________BTR14">#REF!</definedName>
    <definedName name="_________________________BTR15" localSheetId="8">#REF!</definedName>
    <definedName name="_________________________BTR15">#REF!</definedName>
    <definedName name="_________________________BTR16" localSheetId="8">#REF!</definedName>
    <definedName name="_________________________BTR16">#REF!</definedName>
    <definedName name="_________________________BTR17" localSheetId="8">#REF!</definedName>
    <definedName name="_________________________BTR17">#REF!</definedName>
    <definedName name="_________________________BTR18" localSheetId="8">#REF!</definedName>
    <definedName name="_________________________BTR18">#REF!</definedName>
    <definedName name="_________________________BTR19" localSheetId="8">#REF!</definedName>
    <definedName name="_________________________BTR19">#REF!</definedName>
    <definedName name="_________________________BTR20" localSheetId="8">#REF!</definedName>
    <definedName name="_________________________BTR20">#REF!</definedName>
    <definedName name="_________________________BTR21" localSheetId="8">#REF!</definedName>
    <definedName name="_________________________BTR21">#REF!</definedName>
    <definedName name="_________________________BTR22" localSheetId="8">#REF!</definedName>
    <definedName name="_________________________BTR22">#REF!</definedName>
    <definedName name="_________________________BTR23" localSheetId="8">#REF!</definedName>
    <definedName name="_________________________BTR23">#REF!</definedName>
    <definedName name="_________________________BTR24" localSheetId="8">#REF!</definedName>
    <definedName name="_________________________BTR24">#REF!</definedName>
    <definedName name="_________________________BTS13" localSheetId="8">#REF!</definedName>
    <definedName name="_________________________BTS13">#REF!</definedName>
    <definedName name="_________________________BTS14" localSheetId="8">#REF!</definedName>
    <definedName name="_________________________BTS14">#REF!</definedName>
    <definedName name="_________________________BTS15" localSheetId="8">#REF!</definedName>
    <definedName name="_________________________BTS15">#REF!</definedName>
    <definedName name="_________________________BTS16" localSheetId="8">#REF!</definedName>
    <definedName name="_________________________BTS16">#REF!</definedName>
    <definedName name="_________________________BTS17" localSheetId="8">#REF!</definedName>
    <definedName name="_________________________BTS17">#REF!</definedName>
    <definedName name="_________________________BTS18" localSheetId="8">#REF!</definedName>
    <definedName name="_________________________BTS18">#REF!</definedName>
    <definedName name="_________________________BTS19" localSheetId="8">#REF!</definedName>
    <definedName name="_________________________BTS19">#REF!</definedName>
    <definedName name="_________________________BTS20" localSheetId="8">#REF!</definedName>
    <definedName name="_________________________BTS20">#REF!</definedName>
    <definedName name="_________________________BTS21" localSheetId="8">#REF!</definedName>
    <definedName name="_________________________BTS21">#REF!</definedName>
    <definedName name="_________________________BTS22" localSheetId="8">#REF!</definedName>
    <definedName name="_________________________BTS22">#REF!</definedName>
    <definedName name="_________________________BTS23" localSheetId="8">#REF!</definedName>
    <definedName name="_________________________BTS23">#REF!</definedName>
    <definedName name="_________________________BTS24" localSheetId="8">#REF!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 localSheetId="8">#REF!</definedName>
    <definedName name="_________________________GBS113">#REF!</definedName>
    <definedName name="_________________________GBS114" localSheetId="8">#REF!</definedName>
    <definedName name="_________________________GBS114">#REF!</definedName>
    <definedName name="_________________________GBS115" localSheetId="8">#REF!</definedName>
    <definedName name="_________________________GBS115">#REF!</definedName>
    <definedName name="_________________________GBS116" localSheetId="8">#REF!</definedName>
    <definedName name="_________________________GBS116">#REF!</definedName>
    <definedName name="_________________________GBS117" localSheetId="8">#REF!</definedName>
    <definedName name="_________________________GBS117">#REF!</definedName>
    <definedName name="_________________________GBS118" localSheetId="8">#REF!</definedName>
    <definedName name="_________________________GBS118">#REF!</definedName>
    <definedName name="_________________________GBS119" localSheetId="8">#REF!</definedName>
    <definedName name="_________________________GBS119">#REF!</definedName>
    <definedName name="_________________________GBS120" localSheetId="8">#REF!</definedName>
    <definedName name="_________________________GBS120">#REF!</definedName>
    <definedName name="_________________________GBS121" localSheetId="8">#REF!</definedName>
    <definedName name="_________________________GBS121">#REF!</definedName>
    <definedName name="_________________________GBS122" localSheetId="8">#REF!</definedName>
    <definedName name="_________________________GBS122">#REF!</definedName>
    <definedName name="_________________________GBS123" localSheetId="8">#REF!</definedName>
    <definedName name="_________________________GBS123">#REF!</definedName>
    <definedName name="_________________________GBS124" localSheetId="8">#REF!</definedName>
    <definedName name="_________________________GBS124">#REF!</definedName>
    <definedName name="_________________________GBS213" localSheetId="8">#REF!</definedName>
    <definedName name="_________________________GBS213">#REF!</definedName>
    <definedName name="_________________________GBS214" localSheetId="8">#REF!</definedName>
    <definedName name="_________________________GBS214">#REF!</definedName>
    <definedName name="_________________________GBS215" localSheetId="8">#REF!</definedName>
    <definedName name="_________________________GBS215">#REF!</definedName>
    <definedName name="_________________________GBS216" localSheetId="8">#REF!</definedName>
    <definedName name="_________________________GBS216">#REF!</definedName>
    <definedName name="_________________________GBS217" localSheetId="8">#REF!</definedName>
    <definedName name="_________________________GBS217">#REF!</definedName>
    <definedName name="_________________________GBS218" localSheetId="8">#REF!</definedName>
    <definedName name="_________________________GBS218">#REF!</definedName>
    <definedName name="_________________________GBS219" localSheetId="8">#REF!</definedName>
    <definedName name="_________________________GBS219">#REF!</definedName>
    <definedName name="_________________________GBS220" localSheetId="8">#REF!</definedName>
    <definedName name="_________________________GBS220">#REF!</definedName>
    <definedName name="_________________________GBS221" localSheetId="8">#REF!</definedName>
    <definedName name="_________________________GBS221">#REF!</definedName>
    <definedName name="_________________________GBS222" localSheetId="8">#REF!</definedName>
    <definedName name="_________________________GBS222">#REF!</definedName>
    <definedName name="_________________________GBS223" localSheetId="8">#REF!</definedName>
    <definedName name="_________________________GBS223">#REF!</definedName>
    <definedName name="_________________________GBS224" localSheetId="8">#REF!</definedName>
    <definedName name="_________________________GBS224">#REF!</definedName>
    <definedName name="_________________________knr2" localSheetId="8">#REF!</definedName>
    <definedName name="_________________________knr2">#REF!</definedName>
    <definedName name="_________________________l1">[3]leads!$A$3:$E$108</definedName>
    <definedName name="_________________________l12" localSheetId="8">#REF!</definedName>
    <definedName name="_________________________l12">#REF!</definedName>
    <definedName name="_________________________l2">[2]r!$F$29</definedName>
    <definedName name="_________________________l3" localSheetId="8">#REF!</definedName>
    <definedName name="_________________________l3">#REF!</definedName>
    <definedName name="_________________________l4">[4]Sheet1!$W$2:$Y$103</definedName>
    <definedName name="_________________________l5" localSheetId="8">#REF!</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 localSheetId="8">#REF!</definedName>
    <definedName name="_________________________MA2">#REF!</definedName>
    <definedName name="_________________________Met22" localSheetId="8">#REF!</definedName>
    <definedName name="_________________________Met22">#REF!</definedName>
    <definedName name="_________________________Met45" localSheetId="8">#REF!</definedName>
    <definedName name="_________________________Met45">#REF!</definedName>
    <definedName name="_________________________MEt55" localSheetId="8">#REF!</definedName>
    <definedName name="_________________________MEt55">#REF!</definedName>
    <definedName name="_________________________Met63" localSheetId="8">#REF!</definedName>
    <definedName name="_________________________Met63">#REF!</definedName>
    <definedName name="_________________________ML213" localSheetId="8">#REF!</definedName>
    <definedName name="_________________________ML213">#REF!</definedName>
    <definedName name="_________________________ML214" localSheetId="8">#REF!</definedName>
    <definedName name="_________________________ML214">#REF!</definedName>
    <definedName name="_________________________ML215" localSheetId="8">#REF!</definedName>
    <definedName name="_________________________ML215">#REF!</definedName>
    <definedName name="_________________________ML216" localSheetId="8">#REF!</definedName>
    <definedName name="_________________________ML216">#REF!</definedName>
    <definedName name="_________________________ML217" localSheetId="8">#REF!</definedName>
    <definedName name="_________________________ML217">#REF!</definedName>
    <definedName name="_________________________ML218" localSheetId="8">#REF!</definedName>
    <definedName name="_________________________ML218">#REF!</definedName>
    <definedName name="_________________________ML219" localSheetId="8">#REF!</definedName>
    <definedName name="_________________________ML219">#REF!</definedName>
    <definedName name="_________________________ML220" localSheetId="8">#REF!</definedName>
    <definedName name="_________________________ML220">#REF!</definedName>
    <definedName name="_________________________ML221" localSheetId="8">#REF!</definedName>
    <definedName name="_________________________ML221">#REF!</definedName>
    <definedName name="_________________________ML222" localSheetId="8">#REF!</definedName>
    <definedName name="_________________________ML222">#REF!</definedName>
    <definedName name="_________________________ML223" localSheetId="8">#REF!</definedName>
    <definedName name="_________________________ML223">#REF!</definedName>
    <definedName name="_________________________ML224" localSheetId="8">#REF!</definedName>
    <definedName name="_________________________ML224">#REF!</definedName>
    <definedName name="_________________________ML313" localSheetId="8">#REF!</definedName>
    <definedName name="_________________________ML313">#REF!</definedName>
    <definedName name="_________________________ML314" localSheetId="8">#REF!</definedName>
    <definedName name="_________________________ML314">#REF!</definedName>
    <definedName name="_________________________ML315" localSheetId="8">#REF!</definedName>
    <definedName name="_________________________ML315">#REF!</definedName>
    <definedName name="_________________________ML316" localSheetId="8">#REF!</definedName>
    <definedName name="_________________________ML316">#REF!</definedName>
    <definedName name="_________________________ML317" localSheetId="8">#REF!</definedName>
    <definedName name="_________________________ML317">#REF!</definedName>
    <definedName name="_________________________ML318" localSheetId="8">#REF!</definedName>
    <definedName name="_________________________ML318">#REF!</definedName>
    <definedName name="_________________________ML319" localSheetId="8">#REF!</definedName>
    <definedName name="_________________________ML319">#REF!</definedName>
    <definedName name="_________________________ML320" localSheetId="8">#REF!</definedName>
    <definedName name="_________________________ML320">#REF!</definedName>
    <definedName name="_________________________ML321" localSheetId="8">#REF!</definedName>
    <definedName name="_________________________ML321">#REF!</definedName>
    <definedName name="_________________________ML322" localSheetId="8">#REF!</definedName>
    <definedName name="_________________________ML322">#REF!</definedName>
    <definedName name="_________________________ML323" localSheetId="8">#REF!</definedName>
    <definedName name="_________________________ML323">#REF!</definedName>
    <definedName name="_________________________ML324" localSheetId="8">#REF!</definedName>
    <definedName name="_________________________ML324">#REF!</definedName>
    <definedName name="_________________________mm1">[6]r!$F$4</definedName>
    <definedName name="_________________________mm1000" localSheetId="8">#REF!</definedName>
    <definedName name="_________________________mm1000">#REF!</definedName>
    <definedName name="_________________________mm11">[2]r!$F$4</definedName>
    <definedName name="_________________________mm111">[5]r!$F$4</definedName>
    <definedName name="_________________________mm600" localSheetId="8">#REF!</definedName>
    <definedName name="_________________________mm600">#REF!</definedName>
    <definedName name="_________________________mm800" localSheetId="8">#REF!</definedName>
    <definedName name="_________________________mm800">#REF!</definedName>
    <definedName name="_________________________PC13" localSheetId="8">#REF!</definedName>
    <definedName name="_________________________PC13">#REF!</definedName>
    <definedName name="_________________________PC14" localSheetId="8">#REF!</definedName>
    <definedName name="_________________________PC14">#REF!</definedName>
    <definedName name="_________________________PC15" localSheetId="8">#REF!</definedName>
    <definedName name="_________________________PC15">#REF!</definedName>
    <definedName name="_________________________PC16" localSheetId="8">#REF!</definedName>
    <definedName name="_________________________PC16">#REF!</definedName>
    <definedName name="_________________________PC17" localSheetId="8">#REF!</definedName>
    <definedName name="_________________________PC17">#REF!</definedName>
    <definedName name="_________________________PC18" localSheetId="8">#REF!</definedName>
    <definedName name="_________________________PC18">#REF!</definedName>
    <definedName name="_________________________PC19" localSheetId="8">#REF!</definedName>
    <definedName name="_________________________PC19">#REF!</definedName>
    <definedName name="_________________________pc2" localSheetId="8">#REF!</definedName>
    <definedName name="_________________________pc2">#REF!</definedName>
    <definedName name="_________________________PC21" localSheetId="8">#REF!</definedName>
    <definedName name="_________________________PC21">#REF!</definedName>
    <definedName name="_________________________PC22" localSheetId="8">#REF!</definedName>
    <definedName name="_________________________PC22">#REF!</definedName>
    <definedName name="_________________________PC23" localSheetId="8">#REF!</definedName>
    <definedName name="_________________________PC23">#REF!</definedName>
    <definedName name="_________________________PC24" localSheetId="8">#REF!</definedName>
    <definedName name="_________________________PC24">#REF!</definedName>
    <definedName name="_________________________pv2" localSheetId="8">#REF!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 localSheetId="8">#REF!</definedName>
    <definedName name="_________________________var1">#REF!</definedName>
    <definedName name="_________________________var4" localSheetId="8">#REF!</definedName>
    <definedName name="_________________________var4">#REF!</definedName>
    <definedName name="________________________bla1">[1]leads!$H$7</definedName>
    <definedName name="________________________BTC1" localSheetId="8">#REF!</definedName>
    <definedName name="________________________BTC1">#REF!</definedName>
    <definedName name="________________________BTC10" localSheetId="8">#REF!</definedName>
    <definedName name="________________________BTC10">#REF!</definedName>
    <definedName name="________________________BTC11" localSheetId="8">#REF!</definedName>
    <definedName name="________________________BTC11">#REF!</definedName>
    <definedName name="________________________BTC12" localSheetId="8">#REF!</definedName>
    <definedName name="________________________BTC12">#REF!</definedName>
    <definedName name="________________________BTC2" localSheetId="8">#REF!</definedName>
    <definedName name="________________________BTC2">#REF!</definedName>
    <definedName name="________________________BTC3" localSheetId="8">#REF!</definedName>
    <definedName name="________________________BTC3">#REF!</definedName>
    <definedName name="________________________BTC4" localSheetId="8">#REF!</definedName>
    <definedName name="________________________BTC4">#REF!</definedName>
    <definedName name="________________________BTC5" localSheetId="8">#REF!</definedName>
    <definedName name="________________________BTC5">#REF!</definedName>
    <definedName name="________________________BTC6" localSheetId="8">#REF!</definedName>
    <definedName name="________________________BTC6">#REF!</definedName>
    <definedName name="________________________BTC7" localSheetId="8">#REF!</definedName>
    <definedName name="________________________BTC7">#REF!</definedName>
    <definedName name="________________________BTC8" localSheetId="8">#REF!</definedName>
    <definedName name="________________________BTC8">#REF!</definedName>
    <definedName name="________________________BTC9" localSheetId="8">#REF!</definedName>
    <definedName name="________________________BTC9">#REF!</definedName>
    <definedName name="________________________BTR1" localSheetId="8">#REF!</definedName>
    <definedName name="________________________BTR1">#REF!</definedName>
    <definedName name="________________________BTR10" localSheetId="8">#REF!</definedName>
    <definedName name="________________________BTR10">#REF!</definedName>
    <definedName name="________________________BTR11" localSheetId="8">#REF!</definedName>
    <definedName name="________________________BTR11">#REF!</definedName>
    <definedName name="________________________BTR12" localSheetId="8">#REF!</definedName>
    <definedName name="________________________BTR12">#REF!</definedName>
    <definedName name="________________________BTR2" localSheetId="8">#REF!</definedName>
    <definedName name="________________________BTR2">#REF!</definedName>
    <definedName name="________________________BTR3" localSheetId="8">#REF!</definedName>
    <definedName name="________________________BTR3">#REF!</definedName>
    <definedName name="________________________BTR4" localSheetId="8">#REF!</definedName>
    <definedName name="________________________BTR4">#REF!</definedName>
    <definedName name="________________________BTR5" localSheetId="8">#REF!</definedName>
    <definedName name="________________________BTR5">#REF!</definedName>
    <definedName name="________________________BTR6" localSheetId="8">#REF!</definedName>
    <definedName name="________________________BTR6">#REF!</definedName>
    <definedName name="________________________BTR7" localSheetId="8">#REF!</definedName>
    <definedName name="________________________BTR7">#REF!</definedName>
    <definedName name="________________________BTR8" localSheetId="8">#REF!</definedName>
    <definedName name="________________________BTR8">#REF!</definedName>
    <definedName name="________________________BTR9" localSheetId="8">#REF!</definedName>
    <definedName name="________________________BTR9">#REF!</definedName>
    <definedName name="________________________BTS1" localSheetId="8">#REF!</definedName>
    <definedName name="________________________BTS1">#REF!</definedName>
    <definedName name="________________________BTS10" localSheetId="8">#REF!</definedName>
    <definedName name="________________________BTS10">#REF!</definedName>
    <definedName name="________________________BTS11" localSheetId="8">#REF!</definedName>
    <definedName name="________________________BTS11">#REF!</definedName>
    <definedName name="________________________BTS12" localSheetId="8">#REF!</definedName>
    <definedName name="________________________BTS12">#REF!</definedName>
    <definedName name="________________________BTS2" localSheetId="8">#REF!</definedName>
    <definedName name="________________________BTS2">#REF!</definedName>
    <definedName name="________________________BTS3" localSheetId="8">#REF!</definedName>
    <definedName name="________________________BTS3">#REF!</definedName>
    <definedName name="________________________BTS4" localSheetId="8">#REF!</definedName>
    <definedName name="________________________BTS4">#REF!</definedName>
    <definedName name="________________________BTS5" localSheetId="8">#REF!</definedName>
    <definedName name="________________________BTS5">#REF!</definedName>
    <definedName name="________________________BTS6" localSheetId="8">#REF!</definedName>
    <definedName name="________________________BTS6">#REF!</definedName>
    <definedName name="________________________BTS7" localSheetId="8">#REF!</definedName>
    <definedName name="________________________BTS7">#REF!</definedName>
    <definedName name="________________________BTS8" localSheetId="8">#REF!</definedName>
    <definedName name="________________________BTS8">#REF!</definedName>
    <definedName name="________________________BTS9" localSheetId="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 localSheetId="8">#REF!</definedName>
    <definedName name="________________________GBS11">#REF!</definedName>
    <definedName name="________________________GBS110" localSheetId="8">#REF!</definedName>
    <definedName name="________________________GBS110">#REF!</definedName>
    <definedName name="________________________GBS111" localSheetId="8">#REF!</definedName>
    <definedName name="________________________GBS111">#REF!</definedName>
    <definedName name="________________________GBS112" localSheetId="8">#REF!</definedName>
    <definedName name="________________________GBS112">#REF!</definedName>
    <definedName name="________________________GBS12" localSheetId="8">#REF!</definedName>
    <definedName name="________________________GBS12">#REF!</definedName>
    <definedName name="________________________GBS13" localSheetId="8">#REF!</definedName>
    <definedName name="________________________GBS13">#REF!</definedName>
    <definedName name="________________________GBS14" localSheetId="8">#REF!</definedName>
    <definedName name="________________________GBS14">#REF!</definedName>
    <definedName name="________________________GBS15" localSheetId="8">#REF!</definedName>
    <definedName name="________________________GBS15">#REF!</definedName>
    <definedName name="________________________GBS16" localSheetId="8">#REF!</definedName>
    <definedName name="________________________GBS16">#REF!</definedName>
    <definedName name="________________________GBS17" localSheetId="8">#REF!</definedName>
    <definedName name="________________________GBS17">#REF!</definedName>
    <definedName name="________________________GBS18" localSheetId="8">#REF!</definedName>
    <definedName name="________________________GBS18">#REF!</definedName>
    <definedName name="________________________GBS19" localSheetId="8">#REF!</definedName>
    <definedName name="________________________GBS19">#REF!</definedName>
    <definedName name="________________________GBS21" localSheetId="8">#REF!</definedName>
    <definedName name="________________________GBS21">#REF!</definedName>
    <definedName name="________________________GBS210" localSheetId="8">#REF!</definedName>
    <definedName name="________________________GBS210">#REF!</definedName>
    <definedName name="________________________GBS211" localSheetId="8">#REF!</definedName>
    <definedName name="________________________GBS211">#REF!</definedName>
    <definedName name="________________________GBS212" localSheetId="8">#REF!</definedName>
    <definedName name="________________________GBS212">#REF!</definedName>
    <definedName name="________________________GBS22" localSheetId="8">#REF!</definedName>
    <definedName name="________________________GBS22">#REF!</definedName>
    <definedName name="________________________GBS23" localSheetId="8">#REF!</definedName>
    <definedName name="________________________GBS23">#REF!</definedName>
    <definedName name="________________________GBS24" localSheetId="8">#REF!</definedName>
    <definedName name="________________________GBS24">#REF!</definedName>
    <definedName name="________________________GBS25" localSheetId="8">#REF!</definedName>
    <definedName name="________________________GBS25">#REF!</definedName>
    <definedName name="________________________GBS26" localSheetId="8">#REF!</definedName>
    <definedName name="________________________GBS26">#REF!</definedName>
    <definedName name="________________________GBS27" localSheetId="8">#REF!</definedName>
    <definedName name="________________________GBS27">#REF!</definedName>
    <definedName name="________________________GBS28" localSheetId="8">#REF!</definedName>
    <definedName name="________________________GBS28">#REF!</definedName>
    <definedName name="________________________GBS29" localSheetId="8">#REF!</definedName>
    <definedName name="________________________GBS29">#REF!</definedName>
    <definedName name="________________________l1">[3]leads!$A$3:$E$108</definedName>
    <definedName name="________________________l12" localSheetId="8">#REF!</definedName>
    <definedName name="________________________l12">#REF!</definedName>
    <definedName name="________________________l2">[2]r!$F$29</definedName>
    <definedName name="________________________l3" localSheetId="8">#REF!</definedName>
    <definedName name="________________________l3">#REF!</definedName>
    <definedName name="________________________l4">[4]Sheet1!$W$2:$Y$103</definedName>
    <definedName name="________________________l5" localSheetId="8">#REF!</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 localSheetId="8">#REF!</definedName>
    <definedName name="________________________lj600">#REF!</definedName>
    <definedName name="________________________lj900" localSheetId="8">#REF!</definedName>
    <definedName name="________________________lj900">#REF!</definedName>
    <definedName name="________________________LL3" localSheetId="8">#REF!</definedName>
    <definedName name="________________________LL3">#REF!</definedName>
    <definedName name="________________________MA1" localSheetId="8">#REF!</definedName>
    <definedName name="________________________MA1">#REF!</definedName>
    <definedName name="________________________MA2" localSheetId="8">#REF!</definedName>
    <definedName name="________________________MA2">#REF!</definedName>
    <definedName name="________________________Met22" localSheetId="8">#REF!</definedName>
    <definedName name="________________________Met22">#REF!</definedName>
    <definedName name="________________________Met45" localSheetId="8">#REF!</definedName>
    <definedName name="________________________Met45">#REF!</definedName>
    <definedName name="________________________MEt55" localSheetId="8">#REF!</definedName>
    <definedName name="________________________MEt55">#REF!</definedName>
    <definedName name="________________________Met63" localSheetId="8">#REF!</definedName>
    <definedName name="________________________Met63">#REF!</definedName>
    <definedName name="________________________ML21" localSheetId="8">#REF!</definedName>
    <definedName name="________________________ML21">#REF!</definedName>
    <definedName name="________________________ML210" localSheetId="8">#REF!</definedName>
    <definedName name="________________________ML210">#REF!</definedName>
    <definedName name="________________________ML211" localSheetId="8">#REF!</definedName>
    <definedName name="________________________ML211">#REF!</definedName>
    <definedName name="________________________ML212" localSheetId="8">#REF!</definedName>
    <definedName name="________________________ML212">#REF!</definedName>
    <definedName name="________________________ML22" localSheetId="8">#REF!</definedName>
    <definedName name="________________________ML22">#REF!</definedName>
    <definedName name="________________________ML23" localSheetId="8">#REF!</definedName>
    <definedName name="________________________ML23">#REF!</definedName>
    <definedName name="________________________ML24" localSheetId="8">#REF!</definedName>
    <definedName name="________________________ML24">#REF!</definedName>
    <definedName name="________________________ML25" localSheetId="8">#REF!</definedName>
    <definedName name="________________________ML25">#REF!</definedName>
    <definedName name="________________________ML26" localSheetId="8">#REF!</definedName>
    <definedName name="________________________ML26">#REF!</definedName>
    <definedName name="________________________ML27" localSheetId="8">#REF!</definedName>
    <definedName name="________________________ML27">#REF!</definedName>
    <definedName name="________________________ML28" localSheetId="8">#REF!</definedName>
    <definedName name="________________________ML28">#REF!</definedName>
    <definedName name="________________________ML29" localSheetId="8">#REF!</definedName>
    <definedName name="________________________ML29">#REF!</definedName>
    <definedName name="________________________ML31" localSheetId="8">#REF!</definedName>
    <definedName name="________________________ML31">#REF!</definedName>
    <definedName name="________________________ML310" localSheetId="8">#REF!</definedName>
    <definedName name="________________________ML310">#REF!</definedName>
    <definedName name="________________________ML311" localSheetId="8">#REF!</definedName>
    <definedName name="________________________ML311">#REF!</definedName>
    <definedName name="________________________ML312" localSheetId="8">#REF!</definedName>
    <definedName name="________________________ML312">#REF!</definedName>
    <definedName name="________________________ML32" localSheetId="8">#REF!</definedName>
    <definedName name="________________________ML32">#REF!</definedName>
    <definedName name="________________________ML33" localSheetId="8">#REF!</definedName>
    <definedName name="________________________ML33">#REF!</definedName>
    <definedName name="________________________ML34" localSheetId="8">#REF!</definedName>
    <definedName name="________________________ML34">#REF!</definedName>
    <definedName name="________________________ML35" localSheetId="8">#REF!</definedName>
    <definedName name="________________________ML35">#REF!</definedName>
    <definedName name="________________________ML36" localSheetId="8">#REF!</definedName>
    <definedName name="________________________ML36">#REF!</definedName>
    <definedName name="________________________ML37" localSheetId="8">#REF!</definedName>
    <definedName name="________________________ML37">#REF!</definedName>
    <definedName name="________________________ML38" localSheetId="8">#REF!</definedName>
    <definedName name="________________________ML38">#REF!</definedName>
    <definedName name="________________________ML39" localSheetId="8">#REF!</definedName>
    <definedName name="________________________ML39">#REF!</definedName>
    <definedName name="________________________ML7" localSheetId="8">#REF!</definedName>
    <definedName name="________________________ML7">#REF!</definedName>
    <definedName name="________________________ML8" localSheetId="8">#REF!</definedName>
    <definedName name="________________________ML8">#REF!</definedName>
    <definedName name="________________________ML9" localSheetId="8">#REF!</definedName>
    <definedName name="________________________ML9">#REF!</definedName>
    <definedName name="________________________mm1">[6]r!$F$4</definedName>
    <definedName name="________________________mm1000" localSheetId="8">#REF!</definedName>
    <definedName name="________________________mm1000">#REF!</definedName>
    <definedName name="________________________mm11">[2]r!$F$4</definedName>
    <definedName name="________________________mm111">[5]r!$F$4</definedName>
    <definedName name="________________________mm600" localSheetId="8">#REF!</definedName>
    <definedName name="________________________mm600">#REF!</definedName>
    <definedName name="________________________mm800" localSheetId="8">#REF!</definedName>
    <definedName name="________________________mm800">#REF!</definedName>
    <definedName name="________________________PC1" localSheetId="8">#REF!</definedName>
    <definedName name="________________________PC1">#REF!</definedName>
    <definedName name="________________________PC10" localSheetId="8">#REF!</definedName>
    <definedName name="________________________PC10">#REF!</definedName>
    <definedName name="________________________PC11" localSheetId="8">#REF!</definedName>
    <definedName name="________________________PC11">#REF!</definedName>
    <definedName name="________________________PC12" localSheetId="8">#REF!</definedName>
    <definedName name="________________________PC12">#REF!</definedName>
    <definedName name="________________________pc2" localSheetId="8">#REF!</definedName>
    <definedName name="________________________pc2">#REF!</definedName>
    <definedName name="________________________PC4" localSheetId="8">#REF!</definedName>
    <definedName name="________________________PC4">#REF!</definedName>
    <definedName name="________________________PC5" localSheetId="8">#REF!</definedName>
    <definedName name="________________________PC5">#REF!</definedName>
    <definedName name="________________________PC6" localSheetId="8">#REF!</definedName>
    <definedName name="________________________PC6">#REF!</definedName>
    <definedName name="________________________pc600" localSheetId="8">#REF!</definedName>
    <definedName name="________________________pc600">#REF!</definedName>
    <definedName name="________________________PC7" localSheetId="8">#REF!</definedName>
    <definedName name="________________________PC7">#REF!</definedName>
    <definedName name="________________________PC8" localSheetId="8">#REF!</definedName>
    <definedName name="________________________PC8">#REF!</definedName>
    <definedName name="________________________PC9" localSheetId="8">#REF!</definedName>
    <definedName name="________________________PC9">#REF!</definedName>
    <definedName name="________________________pc900" localSheetId="8">#REF!</definedName>
    <definedName name="________________________pc900">#REF!</definedName>
    <definedName name="________________________pv2" localSheetId="8">#REF!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 localSheetId="8">#REF!</definedName>
    <definedName name="________________________var1">#REF!</definedName>
    <definedName name="________________________var4" localSheetId="8">#REF!</definedName>
    <definedName name="________________________var4">#REF!</definedName>
    <definedName name="_______________________bla1">[1]leads!$H$7</definedName>
    <definedName name="_______________________BSG100" localSheetId="8">#REF!</definedName>
    <definedName name="_______________________BSG100">#REF!</definedName>
    <definedName name="_______________________BSG150" localSheetId="8">#REF!</definedName>
    <definedName name="_______________________BSG150">#REF!</definedName>
    <definedName name="_______________________BSG5" localSheetId="8">#REF!</definedName>
    <definedName name="_______________________BSG5">#REF!</definedName>
    <definedName name="_______________________BSG75" localSheetId="8">#REF!</definedName>
    <definedName name="_______________________BSG75">#REF!</definedName>
    <definedName name="_______________________BTC13" localSheetId="8">#REF!</definedName>
    <definedName name="_______________________BTC13">#REF!</definedName>
    <definedName name="_______________________BTC14" localSheetId="8">#REF!</definedName>
    <definedName name="_______________________BTC14">#REF!</definedName>
    <definedName name="_______________________BTC15" localSheetId="8">#REF!</definedName>
    <definedName name="_______________________BTC15">#REF!</definedName>
    <definedName name="_______________________BTC16" localSheetId="8">#REF!</definedName>
    <definedName name="_______________________BTC16">#REF!</definedName>
    <definedName name="_______________________BTC17" localSheetId="8">#REF!</definedName>
    <definedName name="_______________________BTC17">#REF!</definedName>
    <definedName name="_______________________BTC18" localSheetId="8">#REF!</definedName>
    <definedName name="_______________________BTC18">#REF!</definedName>
    <definedName name="_______________________BTC19" localSheetId="8">#REF!</definedName>
    <definedName name="_______________________BTC19">#REF!</definedName>
    <definedName name="_______________________BTC20" localSheetId="8">#REF!</definedName>
    <definedName name="_______________________BTC20">#REF!</definedName>
    <definedName name="_______________________BTC21" localSheetId="8">#REF!</definedName>
    <definedName name="_______________________BTC21">#REF!</definedName>
    <definedName name="_______________________BTC22" localSheetId="8">#REF!</definedName>
    <definedName name="_______________________BTC22">#REF!</definedName>
    <definedName name="_______________________BTC23" localSheetId="8">#REF!</definedName>
    <definedName name="_______________________BTC23">#REF!</definedName>
    <definedName name="_______________________BTC24" localSheetId="8">#REF!</definedName>
    <definedName name="_______________________BTC24">#REF!</definedName>
    <definedName name="_______________________BTR13" localSheetId="8">#REF!</definedName>
    <definedName name="_______________________BTR13">#REF!</definedName>
    <definedName name="_______________________BTR14" localSheetId="8">#REF!</definedName>
    <definedName name="_______________________BTR14">#REF!</definedName>
    <definedName name="_______________________BTR15" localSheetId="8">#REF!</definedName>
    <definedName name="_______________________BTR15">#REF!</definedName>
    <definedName name="_______________________BTR16" localSheetId="8">#REF!</definedName>
    <definedName name="_______________________BTR16">#REF!</definedName>
    <definedName name="_______________________BTR17" localSheetId="8">#REF!</definedName>
    <definedName name="_______________________BTR17">#REF!</definedName>
    <definedName name="_______________________BTR18" localSheetId="8">#REF!</definedName>
    <definedName name="_______________________BTR18">#REF!</definedName>
    <definedName name="_______________________BTR19" localSheetId="8">#REF!</definedName>
    <definedName name="_______________________BTR19">#REF!</definedName>
    <definedName name="_______________________BTR20" localSheetId="8">#REF!</definedName>
    <definedName name="_______________________BTR20">#REF!</definedName>
    <definedName name="_______________________BTR21" localSheetId="8">#REF!</definedName>
    <definedName name="_______________________BTR21">#REF!</definedName>
    <definedName name="_______________________BTR22" localSheetId="8">#REF!</definedName>
    <definedName name="_______________________BTR22">#REF!</definedName>
    <definedName name="_______________________BTR23" localSheetId="8">#REF!</definedName>
    <definedName name="_______________________BTR23">#REF!</definedName>
    <definedName name="_______________________BTR24" localSheetId="8">#REF!</definedName>
    <definedName name="_______________________BTR24">#REF!</definedName>
    <definedName name="_______________________BTS13" localSheetId="8">#REF!</definedName>
    <definedName name="_______________________BTS13">#REF!</definedName>
    <definedName name="_______________________BTS14" localSheetId="8">#REF!</definedName>
    <definedName name="_______________________BTS14">#REF!</definedName>
    <definedName name="_______________________BTS15" localSheetId="8">#REF!</definedName>
    <definedName name="_______________________BTS15">#REF!</definedName>
    <definedName name="_______________________BTS16" localSheetId="8">#REF!</definedName>
    <definedName name="_______________________BTS16">#REF!</definedName>
    <definedName name="_______________________BTS17" localSheetId="8">#REF!</definedName>
    <definedName name="_______________________BTS17">#REF!</definedName>
    <definedName name="_______________________BTS18" localSheetId="8">#REF!</definedName>
    <definedName name="_______________________BTS18">#REF!</definedName>
    <definedName name="_______________________BTS19" localSheetId="8">#REF!</definedName>
    <definedName name="_______________________BTS19">#REF!</definedName>
    <definedName name="_______________________BTS20" localSheetId="8">#REF!</definedName>
    <definedName name="_______________________BTS20">#REF!</definedName>
    <definedName name="_______________________BTS21" localSheetId="8">#REF!</definedName>
    <definedName name="_______________________BTS21">#REF!</definedName>
    <definedName name="_______________________BTS22" localSheetId="8">#REF!</definedName>
    <definedName name="_______________________BTS22">#REF!</definedName>
    <definedName name="_______________________BTS23" localSheetId="8">#REF!</definedName>
    <definedName name="_______________________BTS23">#REF!</definedName>
    <definedName name="_______________________BTS24" localSheetId="8">#REF!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 localSheetId="8">#REF!</definedName>
    <definedName name="_______________________GBS113">#REF!</definedName>
    <definedName name="_______________________GBS114" localSheetId="8">#REF!</definedName>
    <definedName name="_______________________GBS114">#REF!</definedName>
    <definedName name="_______________________GBS115" localSheetId="8">#REF!</definedName>
    <definedName name="_______________________GBS115">#REF!</definedName>
    <definedName name="_______________________GBS116" localSheetId="8">#REF!</definedName>
    <definedName name="_______________________GBS116">#REF!</definedName>
    <definedName name="_______________________GBS117" localSheetId="8">#REF!</definedName>
    <definedName name="_______________________GBS117">#REF!</definedName>
    <definedName name="_______________________GBS118" localSheetId="8">#REF!</definedName>
    <definedName name="_______________________GBS118">#REF!</definedName>
    <definedName name="_______________________GBS119" localSheetId="8">#REF!</definedName>
    <definedName name="_______________________GBS119">#REF!</definedName>
    <definedName name="_______________________GBS120" localSheetId="8">#REF!</definedName>
    <definedName name="_______________________GBS120">#REF!</definedName>
    <definedName name="_______________________GBS121" localSheetId="8">#REF!</definedName>
    <definedName name="_______________________GBS121">#REF!</definedName>
    <definedName name="_______________________GBS122" localSheetId="8">#REF!</definedName>
    <definedName name="_______________________GBS122">#REF!</definedName>
    <definedName name="_______________________GBS123" localSheetId="8">#REF!</definedName>
    <definedName name="_______________________GBS123">#REF!</definedName>
    <definedName name="_______________________GBS124" localSheetId="8">#REF!</definedName>
    <definedName name="_______________________GBS124">#REF!</definedName>
    <definedName name="_______________________GBS213" localSheetId="8">#REF!</definedName>
    <definedName name="_______________________GBS213">#REF!</definedName>
    <definedName name="_______________________GBS214" localSheetId="8">#REF!</definedName>
    <definedName name="_______________________GBS214">#REF!</definedName>
    <definedName name="_______________________GBS215" localSheetId="8">#REF!</definedName>
    <definedName name="_______________________GBS215">#REF!</definedName>
    <definedName name="_______________________GBS216" localSheetId="8">#REF!</definedName>
    <definedName name="_______________________GBS216">#REF!</definedName>
    <definedName name="_______________________GBS217" localSheetId="8">#REF!</definedName>
    <definedName name="_______________________GBS217">#REF!</definedName>
    <definedName name="_______________________GBS218" localSheetId="8">#REF!</definedName>
    <definedName name="_______________________GBS218">#REF!</definedName>
    <definedName name="_______________________GBS219" localSheetId="8">#REF!</definedName>
    <definedName name="_______________________GBS219">#REF!</definedName>
    <definedName name="_______________________GBS220" localSheetId="8">#REF!</definedName>
    <definedName name="_______________________GBS220">#REF!</definedName>
    <definedName name="_______________________GBS221" localSheetId="8">#REF!</definedName>
    <definedName name="_______________________GBS221">#REF!</definedName>
    <definedName name="_______________________GBS222" localSheetId="8">#REF!</definedName>
    <definedName name="_______________________GBS222">#REF!</definedName>
    <definedName name="_______________________GBS223" localSheetId="8">#REF!</definedName>
    <definedName name="_______________________GBS223">#REF!</definedName>
    <definedName name="_______________________GBS224" localSheetId="8">#REF!</definedName>
    <definedName name="_______________________GBS224">#REF!</definedName>
    <definedName name="_______________________l1">[3]leads!$A$3:$E$108</definedName>
    <definedName name="_______________________l12" localSheetId="8">#REF!</definedName>
    <definedName name="_______________________l12">#REF!</definedName>
    <definedName name="_______________________l2">[2]r!$F$29</definedName>
    <definedName name="_______________________l3" localSheetId="8">#REF!</definedName>
    <definedName name="_______________________l3">#REF!</definedName>
    <definedName name="_______________________l4">[4]Sheet1!$W$2:$Y$103</definedName>
    <definedName name="_______________________l5" localSheetId="8">#REF!</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 localSheetId="8">[10]Lead!#REF!</definedName>
    <definedName name="_______________________LSO24">[10]Lead!#REF!</definedName>
    <definedName name="_______________________MA1" localSheetId="8">#REF!</definedName>
    <definedName name="_______________________MA1">#REF!</definedName>
    <definedName name="_______________________MA2" localSheetId="8">#REF!</definedName>
    <definedName name="_______________________MA2">#REF!</definedName>
    <definedName name="_______________________Met22" localSheetId="8">#REF!</definedName>
    <definedName name="_______________________Met22">#REF!</definedName>
    <definedName name="_______________________Met45" localSheetId="8">#REF!</definedName>
    <definedName name="_______________________Met45">#REF!</definedName>
    <definedName name="_______________________MEt55" localSheetId="8">#REF!</definedName>
    <definedName name="_______________________MEt55">#REF!</definedName>
    <definedName name="_______________________Met63" localSheetId="8">#REF!</definedName>
    <definedName name="_______________________Met63">#REF!</definedName>
    <definedName name="_______________________ML213" localSheetId="8">#REF!</definedName>
    <definedName name="_______________________ML213">#REF!</definedName>
    <definedName name="_______________________ML214" localSheetId="8">#REF!</definedName>
    <definedName name="_______________________ML214">#REF!</definedName>
    <definedName name="_______________________ML215" localSheetId="8">#REF!</definedName>
    <definedName name="_______________________ML215">#REF!</definedName>
    <definedName name="_______________________ML216" localSheetId="8">#REF!</definedName>
    <definedName name="_______________________ML216">#REF!</definedName>
    <definedName name="_______________________ML217" localSheetId="8">#REF!</definedName>
    <definedName name="_______________________ML217">#REF!</definedName>
    <definedName name="_______________________ML218" localSheetId="8">#REF!</definedName>
    <definedName name="_______________________ML218">#REF!</definedName>
    <definedName name="_______________________ML219" localSheetId="8">#REF!</definedName>
    <definedName name="_______________________ML219">#REF!</definedName>
    <definedName name="_______________________ML220" localSheetId="8">#REF!</definedName>
    <definedName name="_______________________ML220">#REF!</definedName>
    <definedName name="_______________________ML221" localSheetId="8">#REF!</definedName>
    <definedName name="_______________________ML221">#REF!</definedName>
    <definedName name="_______________________ML222" localSheetId="8">#REF!</definedName>
    <definedName name="_______________________ML222">#REF!</definedName>
    <definedName name="_______________________ML223" localSheetId="8">#REF!</definedName>
    <definedName name="_______________________ML223">#REF!</definedName>
    <definedName name="_______________________ML224" localSheetId="8">#REF!</definedName>
    <definedName name="_______________________ML224">#REF!</definedName>
    <definedName name="_______________________ML313" localSheetId="8">#REF!</definedName>
    <definedName name="_______________________ML313">#REF!</definedName>
    <definedName name="_______________________ML314" localSheetId="8">#REF!</definedName>
    <definedName name="_______________________ML314">#REF!</definedName>
    <definedName name="_______________________ML315" localSheetId="8">#REF!</definedName>
    <definedName name="_______________________ML315">#REF!</definedName>
    <definedName name="_______________________ML316" localSheetId="8">#REF!</definedName>
    <definedName name="_______________________ML316">#REF!</definedName>
    <definedName name="_______________________ML317" localSheetId="8">#REF!</definedName>
    <definedName name="_______________________ML317">#REF!</definedName>
    <definedName name="_______________________ML318" localSheetId="8">#REF!</definedName>
    <definedName name="_______________________ML318">#REF!</definedName>
    <definedName name="_______________________ML319" localSheetId="8">#REF!</definedName>
    <definedName name="_______________________ML319">#REF!</definedName>
    <definedName name="_______________________ML320" localSheetId="8">#REF!</definedName>
    <definedName name="_______________________ML320">#REF!</definedName>
    <definedName name="_______________________ML321" localSheetId="8">#REF!</definedName>
    <definedName name="_______________________ML321">#REF!</definedName>
    <definedName name="_______________________ML322" localSheetId="8">#REF!</definedName>
    <definedName name="_______________________ML322">#REF!</definedName>
    <definedName name="_______________________ML323" localSheetId="8">#REF!</definedName>
    <definedName name="_______________________ML323">#REF!</definedName>
    <definedName name="_______________________ML324" localSheetId="8">#REF!</definedName>
    <definedName name="_______________________ML324">#REF!</definedName>
    <definedName name="_______________________mm1">[6]r!$F$4</definedName>
    <definedName name="_______________________mm1000" localSheetId="8">#REF!</definedName>
    <definedName name="_______________________mm1000">#REF!</definedName>
    <definedName name="_______________________mm11">[2]r!$F$4</definedName>
    <definedName name="_______________________mm111">[5]r!$F$4</definedName>
    <definedName name="_______________________mm600" localSheetId="8">#REF!</definedName>
    <definedName name="_______________________mm600">#REF!</definedName>
    <definedName name="_______________________mm800" localSheetId="8">#REF!</definedName>
    <definedName name="_______________________mm800">#REF!</definedName>
    <definedName name="_______________________PC13" localSheetId="8">#REF!</definedName>
    <definedName name="_______________________PC13">#REF!</definedName>
    <definedName name="_______________________PC14" localSheetId="8">#REF!</definedName>
    <definedName name="_______________________PC14">#REF!</definedName>
    <definedName name="_______________________PC15" localSheetId="8">#REF!</definedName>
    <definedName name="_______________________PC15">#REF!</definedName>
    <definedName name="_______________________PC16" localSheetId="8">#REF!</definedName>
    <definedName name="_______________________PC16">#REF!</definedName>
    <definedName name="_______________________PC17" localSheetId="8">#REF!</definedName>
    <definedName name="_______________________PC17">#REF!</definedName>
    <definedName name="_______________________PC18" localSheetId="8">#REF!</definedName>
    <definedName name="_______________________PC18">#REF!</definedName>
    <definedName name="_______________________PC19" localSheetId="8">#REF!</definedName>
    <definedName name="_______________________PC19">#REF!</definedName>
    <definedName name="_______________________pc2" localSheetId="8">#REF!</definedName>
    <definedName name="_______________________pc2">#REF!</definedName>
    <definedName name="_______________________PC21" localSheetId="8">#REF!</definedName>
    <definedName name="_______________________PC21">#REF!</definedName>
    <definedName name="_______________________PC22" localSheetId="8">#REF!</definedName>
    <definedName name="_______________________PC22">#REF!</definedName>
    <definedName name="_______________________PC23" localSheetId="8">#REF!</definedName>
    <definedName name="_______________________PC23">#REF!</definedName>
    <definedName name="_______________________PC24" localSheetId="8">#REF!</definedName>
    <definedName name="_______________________PC24">#REF!</definedName>
    <definedName name="_______________________pv2" localSheetId="8">#REF!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 localSheetId="8">#REF!</definedName>
    <definedName name="_______________________var1">#REF!</definedName>
    <definedName name="_______________________var4" localSheetId="8">#REF!</definedName>
    <definedName name="_______________________var4">#REF!</definedName>
    <definedName name="______________________bla1">[1]leads!$H$7</definedName>
    <definedName name="______________________BSG100" localSheetId="8">#REF!</definedName>
    <definedName name="______________________BSG100">#REF!</definedName>
    <definedName name="______________________BSG150" localSheetId="8">#REF!</definedName>
    <definedName name="______________________BSG150">#REF!</definedName>
    <definedName name="______________________BSG5" localSheetId="8">#REF!</definedName>
    <definedName name="______________________BSG5">#REF!</definedName>
    <definedName name="______________________BSG75" localSheetId="8">#REF!</definedName>
    <definedName name="______________________BSG75">#REF!</definedName>
    <definedName name="______________________BTC1" localSheetId="8">#REF!</definedName>
    <definedName name="______________________BTC1">#REF!</definedName>
    <definedName name="______________________BTC10" localSheetId="8">#REF!</definedName>
    <definedName name="______________________BTC10">#REF!</definedName>
    <definedName name="______________________BTC11" localSheetId="8">#REF!</definedName>
    <definedName name="______________________BTC11">#REF!</definedName>
    <definedName name="______________________BTC12" localSheetId="8">#REF!</definedName>
    <definedName name="______________________BTC12">#REF!</definedName>
    <definedName name="______________________BTC13" localSheetId="8">#REF!</definedName>
    <definedName name="______________________BTC13">#REF!</definedName>
    <definedName name="______________________BTC14" localSheetId="8">#REF!</definedName>
    <definedName name="______________________BTC14">#REF!</definedName>
    <definedName name="______________________BTC15" localSheetId="8">#REF!</definedName>
    <definedName name="______________________BTC15">#REF!</definedName>
    <definedName name="______________________BTC16" localSheetId="8">#REF!</definedName>
    <definedName name="______________________BTC16">#REF!</definedName>
    <definedName name="______________________BTC17" localSheetId="8">#REF!</definedName>
    <definedName name="______________________BTC17">#REF!</definedName>
    <definedName name="______________________BTC18" localSheetId="8">#REF!</definedName>
    <definedName name="______________________BTC18">#REF!</definedName>
    <definedName name="______________________BTC19" localSheetId="8">#REF!</definedName>
    <definedName name="______________________BTC19">#REF!</definedName>
    <definedName name="______________________BTC2" localSheetId="8">#REF!</definedName>
    <definedName name="______________________BTC2">#REF!</definedName>
    <definedName name="______________________BTC20" localSheetId="8">#REF!</definedName>
    <definedName name="______________________BTC20">#REF!</definedName>
    <definedName name="______________________BTC21" localSheetId="8">#REF!</definedName>
    <definedName name="______________________BTC21">#REF!</definedName>
    <definedName name="______________________BTC22" localSheetId="8">#REF!</definedName>
    <definedName name="______________________BTC22">#REF!</definedName>
    <definedName name="______________________BTC23" localSheetId="8">#REF!</definedName>
    <definedName name="______________________BTC23">#REF!</definedName>
    <definedName name="______________________BTC24" localSheetId="8">#REF!</definedName>
    <definedName name="______________________BTC24">#REF!</definedName>
    <definedName name="______________________BTC3" localSheetId="8">#REF!</definedName>
    <definedName name="______________________BTC3">#REF!</definedName>
    <definedName name="______________________BTC4" localSheetId="8">#REF!</definedName>
    <definedName name="______________________BTC4">#REF!</definedName>
    <definedName name="______________________BTC5" localSheetId="8">#REF!</definedName>
    <definedName name="______________________BTC5">#REF!</definedName>
    <definedName name="______________________BTC6" localSheetId="8">#REF!</definedName>
    <definedName name="______________________BTC6">#REF!</definedName>
    <definedName name="______________________BTC7" localSheetId="8">#REF!</definedName>
    <definedName name="______________________BTC7">#REF!</definedName>
    <definedName name="______________________BTC8" localSheetId="8">#REF!</definedName>
    <definedName name="______________________BTC8">#REF!</definedName>
    <definedName name="______________________BTC9" localSheetId="8">#REF!</definedName>
    <definedName name="______________________BTC9">#REF!</definedName>
    <definedName name="______________________BTR1" localSheetId="8">#REF!</definedName>
    <definedName name="______________________BTR1">#REF!</definedName>
    <definedName name="______________________BTR10" localSheetId="8">#REF!</definedName>
    <definedName name="______________________BTR10">#REF!</definedName>
    <definedName name="______________________BTR11" localSheetId="8">#REF!</definedName>
    <definedName name="______________________BTR11">#REF!</definedName>
    <definedName name="______________________BTR12" localSheetId="8">#REF!</definedName>
    <definedName name="______________________BTR12">#REF!</definedName>
    <definedName name="______________________BTR13" localSheetId="8">#REF!</definedName>
    <definedName name="______________________BTR13">#REF!</definedName>
    <definedName name="______________________BTR14" localSheetId="8">#REF!</definedName>
    <definedName name="______________________BTR14">#REF!</definedName>
    <definedName name="______________________BTR15" localSheetId="8">#REF!</definedName>
    <definedName name="______________________BTR15">#REF!</definedName>
    <definedName name="______________________BTR16" localSheetId="8">#REF!</definedName>
    <definedName name="______________________BTR16">#REF!</definedName>
    <definedName name="______________________BTR17" localSheetId="8">#REF!</definedName>
    <definedName name="______________________BTR17">#REF!</definedName>
    <definedName name="______________________BTR18" localSheetId="8">#REF!</definedName>
    <definedName name="______________________BTR18">#REF!</definedName>
    <definedName name="______________________BTR19" localSheetId="8">#REF!</definedName>
    <definedName name="______________________BTR19">#REF!</definedName>
    <definedName name="______________________BTR2" localSheetId="8">#REF!</definedName>
    <definedName name="______________________BTR2">#REF!</definedName>
    <definedName name="______________________BTR20" localSheetId="8">#REF!</definedName>
    <definedName name="______________________BTR20">#REF!</definedName>
    <definedName name="______________________BTR21" localSheetId="8">#REF!</definedName>
    <definedName name="______________________BTR21">#REF!</definedName>
    <definedName name="______________________BTR22" localSheetId="8">#REF!</definedName>
    <definedName name="______________________BTR22">#REF!</definedName>
    <definedName name="______________________BTR23" localSheetId="8">#REF!</definedName>
    <definedName name="______________________BTR23">#REF!</definedName>
    <definedName name="______________________BTR24" localSheetId="8">#REF!</definedName>
    <definedName name="______________________BTR24">#REF!</definedName>
    <definedName name="______________________BTR3" localSheetId="8">#REF!</definedName>
    <definedName name="______________________BTR3">#REF!</definedName>
    <definedName name="______________________BTR4" localSheetId="8">#REF!</definedName>
    <definedName name="______________________BTR4">#REF!</definedName>
    <definedName name="______________________BTR5" localSheetId="8">#REF!</definedName>
    <definedName name="______________________BTR5">#REF!</definedName>
    <definedName name="______________________BTR6" localSheetId="8">#REF!</definedName>
    <definedName name="______________________BTR6">#REF!</definedName>
    <definedName name="______________________BTR7" localSheetId="8">#REF!</definedName>
    <definedName name="______________________BTR7">#REF!</definedName>
    <definedName name="______________________BTR8" localSheetId="8">#REF!</definedName>
    <definedName name="______________________BTR8">#REF!</definedName>
    <definedName name="______________________BTR9" localSheetId="8">#REF!</definedName>
    <definedName name="______________________BTR9">#REF!</definedName>
    <definedName name="______________________BTS1" localSheetId="8">#REF!</definedName>
    <definedName name="______________________BTS1">#REF!</definedName>
    <definedName name="______________________BTS10" localSheetId="8">#REF!</definedName>
    <definedName name="______________________BTS10">#REF!</definedName>
    <definedName name="______________________BTS11" localSheetId="8">#REF!</definedName>
    <definedName name="______________________BTS11">#REF!</definedName>
    <definedName name="______________________BTS12" localSheetId="8">#REF!</definedName>
    <definedName name="______________________BTS12">#REF!</definedName>
    <definedName name="______________________BTS13" localSheetId="8">#REF!</definedName>
    <definedName name="______________________BTS13">#REF!</definedName>
    <definedName name="______________________BTS14" localSheetId="8">#REF!</definedName>
    <definedName name="______________________BTS14">#REF!</definedName>
    <definedName name="______________________BTS15" localSheetId="8">#REF!</definedName>
    <definedName name="______________________BTS15">#REF!</definedName>
    <definedName name="______________________BTS16" localSheetId="8">#REF!</definedName>
    <definedName name="______________________BTS16">#REF!</definedName>
    <definedName name="______________________BTS17" localSheetId="8">#REF!</definedName>
    <definedName name="______________________BTS17">#REF!</definedName>
    <definedName name="______________________BTS18" localSheetId="8">#REF!</definedName>
    <definedName name="______________________BTS18">#REF!</definedName>
    <definedName name="______________________BTS19" localSheetId="8">#REF!</definedName>
    <definedName name="______________________BTS19">#REF!</definedName>
    <definedName name="______________________BTS2" localSheetId="8">#REF!</definedName>
    <definedName name="______________________BTS2">#REF!</definedName>
    <definedName name="______________________BTS20" localSheetId="8">#REF!</definedName>
    <definedName name="______________________BTS20">#REF!</definedName>
    <definedName name="______________________BTS21" localSheetId="8">#REF!</definedName>
    <definedName name="______________________BTS21">#REF!</definedName>
    <definedName name="______________________BTS22" localSheetId="8">#REF!</definedName>
    <definedName name="______________________BTS22">#REF!</definedName>
    <definedName name="______________________BTS23" localSheetId="8">#REF!</definedName>
    <definedName name="______________________BTS23">#REF!</definedName>
    <definedName name="______________________BTS24" localSheetId="8">#REF!</definedName>
    <definedName name="______________________BTS24">#REF!</definedName>
    <definedName name="______________________BTS3" localSheetId="8">#REF!</definedName>
    <definedName name="______________________BTS3">#REF!</definedName>
    <definedName name="______________________BTS4" localSheetId="8">#REF!</definedName>
    <definedName name="______________________BTS4">#REF!</definedName>
    <definedName name="______________________BTS5" localSheetId="8">#REF!</definedName>
    <definedName name="______________________BTS5">#REF!</definedName>
    <definedName name="______________________BTS6" localSheetId="8">#REF!</definedName>
    <definedName name="______________________BTS6">#REF!</definedName>
    <definedName name="______________________BTS7" localSheetId="8">#REF!</definedName>
    <definedName name="______________________BTS7">#REF!</definedName>
    <definedName name="______________________BTS8" localSheetId="8">#REF!</definedName>
    <definedName name="______________________BTS8">#REF!</definedName>
    <definedName name="______________________BTS9" localSheetId="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 localSheetId="8">#REF!</definedName>
    <definedName name="______________________GBS11">#REF!</definedName>
    <definedName name="______________________GBS110" localSheetId="8">#REF!</definedName>
    <definedName name="______________________GBS110">#REF!</definedName>
    <definedName name="______________________GBS111" localSheetId="8">#REF!</definedName>
    <definedName name="______________________GBS111">#REF!</definedName>
    <definedName name="______________________GBS112" localSheetId="8">#REF!</definedName>
    <definedName name="______________________GBS112">#REF!</definedName>
    <definedName name="______________________GBS113" localSheetId="8">#REF!</definedName>
    <definedName name="______________________GBS113">#REF!</definedName>
    <definedName name="______________________GBS114" localSheetId="8">#REF!</definedName>
    <definedName name="______________________GBS114">#REF!</definedName>
    <definedName name="______________________GBS115" localSheetId="8">#REF!</definedName>
    <definedName name="______________________GBS115">#REF!</definedName>
    <definedName name="______________________GBS116" localSheetId="8">#REF!</definedName>
    <definedName name="______________________GBS116">#REF!</definedName>
    <definedName name="______________________GBS117" localSheetId="8">#REF!</definedName>
    <definedName name="______________________GBS117">#REF!</definedName>
    <definedName name="______________________GBS118" localSheetId="8">#REF!</definedName>
    <definedName name="______________________GBS118">#REF!</definedName>
    <definedName name="______________________GBS119" localSheetId="8">#REF!</definedName>
    <definedName name="______________________GBS119">#REF!</definedName>
    <definedName name="______________________GBS12" localSheetId="8">#REF!</definedName>
    <definedName name="______________________GBS12">#REF!</definedName>
    <definedName name="______________________GBS120" localSheetId="8">#REF!</definedName>
    <definedName name="______________________GBS120">#REF!</definedName>
    <definedName name="______________________GBS121" localSheetId="8">#REF!</definedName>
    <definedName name="______________________GBS121">#REF!</definedName>
    <definedName name="______________________GBS122" localSheetId="8">#REF!</definedName>
    <definedName name="______________________GBS122">#REF!</definedName>
    <definedName name="______________________GBS123" localSheetId="8">#REF!</definedName>
    <definedName name="______________________GBS123">#REF!</definedName>
    <definedName name="______________________GBS124" localSheetId="8">#REF!</definedName>
    <definedName name="______________________GBS124">#REF!</definedName>
    <definedName name="______________________GBS13" localSheetId="8">#REF!</definedName>
    <definedName name="______________________GBS13">#REF!</definedName>
    <definedName name="______________________GBS14" localSheetId="8">#REF!</definedName>
    <definedName name="______________________GBS14">#REF!</definedName>
    <definedName name="______________________GBS15" localSheetId="8">#REF!</definedName>
    <definedName name="______________________GBS15">#REF!</definedName>
    <definedName name="______________________GBS16" localSheetId="8">#REF!</definedName>
    <definedName name="______________________GBS16">#REF!</definedName>
    <definedName name="______________________GBS17" localSheetId="8">#REF!</definedName>
    <definedName name="______________________GBS17">#REF!</definedName>
    <definedName name="______________________GBS18" localSheetId="8">#REF!</definedName>
    <definedName name="______________________GBS18">#REF!</definedName>
    <definedName name="______________________GBS19" localSheetId="8">#REF!</definedName>
    <definedName name="______________________GBS19">#REF!</definedName>
    <definedName name="______________________GBS21" localSheetId="8">#REF!</definedName>
    <definedName name="______________________GBS21">#REF!</definedName>
    <definedName name="______________________GBS210" localSheetId="8">#REF!</definedName>
    <definedName name="______________________GBS210">#REF!</definedName>
    <definedName name="______________________GBS211" localSheetId="8">#REF!</definedName>
    <definedName name="______________________GBS211">#REF!</definedName>
    <definedName name="______________________GBS212" localSheetId="8">#REF!</definedName>
    <definedName name="______________________GBS212">#REF!</definedName>
    <definedName name="______________________GBS213" localSheetId="8">#REF!</definedName>
    <definedName name="______________________GBS213">#REF!</definedName>
    <definedName name="______________________GBS214" localSheetId="8">#REF!</definedName>
    <definedName name="______________________GBS214">#REF!</definedName>
    <definedName name="______________________GBS215" localSheetId="8">#REF!</definedName>
    <definedName name="______________________GBS215">#REF!</definedName>
    <definedName name="______________________GBS216" localSheetId="8">#REF!</definedName>
    <definedName name="______________________GBS216">#REF!</definedName>
    <definedName name="______________________GBS217" localSheetId="8">#REF!</definedName>
    <definedName name="______________________GBS217">#REF!</definedName>
    <definedName name="______________________GBS218" localSheetId="8">#REF!</definedName>
    <definedName name="______________________GBS218">#REF!</definedName>
    <definedName name="______________________GBS219" localSheetId="8">#REF!</definedName>
    <definedName name="______________________GBS219">#REF!</definedName>
    <definedName name="______________________GBS22" localSheetId="8">#REF!</definedName>
    <definedName name="______________________GBS22">#REF!</definedName>
    <definedName name="______________________GBS220" localSheetId="8">#REF!</definedName>
    <definedName name="______________________GBS220">#REF!</definedName>
    <definedName name="______________________GBS221" localSheetId="8">#REF!</definedName>
    <definedName name="______________________GBS221">#REF!</definedName>
    <definedName name="______________________GBS222" localSheetId="8">#REF!</definedName>
    <definedName name="______________________GBS222">#REF!</definedName>
    <definedName name="______________________GBS223" localSheetId="8">#REF!</definedName>
    <definedName name="______________________GBS223">#REF!</definedName>
    <definedName name="______________________GBS224" localSheetId="8">#REF!</definedName>
    <definedName name="______________________GBS224">#REF!</definedName>
    <definedName name="______________________GBS23" localSheetId="8">#REF!</definedName>
    <definedName name="______________________GBS23">#REF!</definedName>
    <definedName name="______________________GBS24" localSheetId="8">#REF!</definedName>
    <definedName name="______________________GBS24">#REF!</definedName>
    <definedName name="______________________GBS25" localSheetId="8">#REF!</definedName>
    <definedName name="______________________GBS25">#REF!</definedName>
    <definedName name="______________________GBS26" localSheetId="8">#REF!</definedName>
    <definedName name="______________________GBS26">#REF!</definedName>
    <definedName name="______________________GBS27" localSheetId="8">#REF!</definedName>
    <definedName name="______________________GBS27">#REF!</definedName>
    <definedName name="______________________GBS28" localSheetId="8">#REF!</definedName>
    <definedName name="______________________GBS28">#REF!</definedName>
    <definedName name="______________________GBS29" localSheetId="8">#REF!</definedName>
    <definedName name="______________________GBS29">#REF!</definedName>
    <definedName name="______________________imp1">[11]DATA_PRG!$H$245</definedName>
    <definedName name="______________________l1">[3]leads!$A$3:$E$108</definedName>
    <definedName name="______________________l12" localSheetId="8">#REF!</definedName>
    <definedName name="______________________l12">#REF!</definedName>
    <definedName name="______________________l2">[2]r!$F$29</definedName>
    <definedName name="______________________l3" localSheetId="8">#REF!</definedName>
    <definedName name="______________________l3">#REF!</definedName>
    <definedName name="______________________l4">[4]Sheet1!$W$2:$Y$103</definedName>
    <definedName name="______________________l5" localSheetId="8">#REF!</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 localSheetId="8">#REF!</definedName>
    <definedName name="______________________lj600">#REF!</definedName>
    <definedName name="______________________lj900" localSheetId="8">#REF!</definedName>
    <definedName name="______________________lj900">#REF!</definedName>
    <definedName name="______________________LL3" localSheetId="8">#REF!</definedName>
    <definedName name="______________________LL3">#REF!</definedName>
    <definedName name="______________________MA1" localSheetId="8">#REF!</definedName>
    <definedName name="______________________MA1">#REF!</definedName>
    <definedName name="______________________MA2" localSheetId="8">#REF!</definedName>
    <definedName name="______________________MA2">#REF!</definedName>
    <definedName name="______________________Met22" localSheetId="8">#REF!</definedName>
    <definedName name="______________________Met22">#REF!</definedName>
    <definedName name="______________________Met45" localSheetId="8">#REF!</definedName>
    <definedName name="______________________Met45">#REF!</definedName>
    <definedName name="______________________MEt55" localSheetId="8">#REF!</definedName>
    <definedName name="______________________MEt55">#REF!</definedName>
    <definedName name="______________________Met63" localSheetId="8">#REF!</definedName>
    <definedName name="______________________Met63">#REF!</definedName>
    <definedName name="______________________ML21" localSheetId="8">#REF!</definedName>
    <definedName name="______________________ML21">#REF!</definedName>
    <definedName name="______________________ML210" localSheetId="8">#REF!</definedName>
    <definedName name="______________________ML210">#REF!</definedName>
    <definedName name="______________________ML211" localSheetId="8">#REF!</definedName>
    <definedName name="______________________ML211">#REF!</definedName>
    <definedName name="______________________ML212" localSheetId="8">#REF!</definedName>
    <definedName name="______________________ML212">#REF!</definedName>
    <definedName name="______________________ML213" localSheetId="8">#REF!</definedName>
    <definedName name="______________________ML213">#REF!</definedName>
    <definedName name="______________________ML214" localSheetId="8">#REF!</definedName>
    <definedName name="______________________ML214">#REF!</definedName>
    <definedName name="______________________ML215" localSheetId="8">#REF!</definedName>
    <definedName name="______________________ML215">#REF!</definedName>
    <definedName name="______________________ML216" localSheetId="8">#REF!</definedName>
    <definedName name="______________________ML216">#REF!</definedName>
    <definedName name="______________________ML217" localSheetId="8">#REF!</definedName>
    <definedName name="______________________ML217">#REF!</definedName>
    <definedName name="______________________ML218" localSheetId="8">#REF!</definedName>
    <definedName name="______________________ML218">#REF!</definedName>
    <definedName name="______________________ML219" localSheetId="8">#REF!</definedName>
    <definedName name="______________________ML219">#REF!</definedName>
    <definedName name="______________________ML22" localSheetId="8">#REF!</definedName>
    <definedName name="______________________ML22">#REF!</definedName>
    <definedName name="______________________ML220" localSheetId="8">#REF!</definedName>
    <definedName name="______________________ML220">#REF!</definedName>
    <definedName name="______________________ML221" localSheetId="8">#REF!</definedName>
    <definedName name="______________________ML221">#REF!</definedName>
    <definedName name="______________________ML222" localSheetId="8">#REF!</definedName>
    <definedName name="______________________ML222">#REF!</definedName>
    <definedName name="______________________ML223" localSheetId="8">#REF!</definedName>
    <definedName name="______________________ML223">#REF!</definedName>
    <definedName name="______________________ML224" localSheetId="8">#REF!</definedName>
    <definedName name="______________________ML224">#REF!</definedName>
    <definedName name="______________________ML23" localSheetId="8">#REF!</definedName>
    <definedName name="______________________ML23">#REF!</definedName>
    <definedName name="______________________ML24" localSheetId="8">#REF!</definedName>
    <definedName name="______________________ML24">#REF!</definedName>
    <definedName name="______________________ML25" localSheetId="8">#REF!</definedName>
    <definedName name="______________________ML25">#REF!</definedName>
    <definedName name="______________________ML26" localSheetId="8">#REF!</definedName>
    <definedName name="______________________ML26">#REF!</definedName>
    <definedName name="______________________ML27" localSheetId="8">#REF!</definedName>
    <definedName name="______________________ML27">#REF!</definedName>
    <definedName name="______________________ML28" localSheetId="8">#REF!</definedName>
    <definedName name="______________________ML28">#REF!</definedName>
    <definedName name="______________________ML29" localSheetId="8">#REF!</definedName>
    <definedName name="______________________ML29">#REF!</definedName>
    <definedName name="______________________ML31" localSheetId="8">#REF!</definedName>
    <definedName name="______________________ML31">#REF!</definedName>
    <definedName name="______________________ML310" localSheetId="8">#REF!</definedName>
    <definedName name="______________________ML310">#REF!</definedName>
    <definedName name="______________________ML311" localSheetId="8">#REF!</definedName>
    <definedName name="______________________ML311">#REF!</definedName>
    <definedName name="______________________ML312" localSheetId="8">#REF!</definedName>
    <definedName name="______________________ML312">#REF!</definedName>
    <definedName name="______________________ML313" localSheetId="8">#REF!</definedName>
    <definedName name="______________________ML313">#REF!</definedName>
    <definedName name="______________________ML314" localSheetId="8">#REF!</definedName>
    <definedName name="______________________ML314">#REF!</definedName>
    <definedName name="______________________ML315" localSheetId="8">#REF!</definedName>
    <definedName name="______________________ML315">#REF!</definedName>
    <definedName name="______________________ML316" localSheetId="8">#REF!</definedName>
    <definedName name="______________________ML316">#REF!</definedName>
    <definedName name="______________________ML317" localSheetId="8">#REF!</definedName>
    <definedName name="______________________ML317">#REF!</definedName>
    <definedName name="______________________ML318" localSheetId="8">#REF!</definedName>
    <definedName name="______________________ML318">#REF!</definedName>
    <definedName name="______________________ML319" localSheetId="8">#REF!</definedName>
    <definedName name="______________________ML319">#REF!</definedName>
    <definedName name="______________________ML32" localSheetId="8">#REF!</definedName>
    <definedName name="______________________ML32">#REF!</definedName>
    <definedName name="______________________ML320" localSheetId="8">#REF!</definedName>
    <definedName name="______________________ML320">#REF!</definedName>
    <definedName name="______________________ML321" localSheetId="8">#REF!</definedName>
    <definedName name="______________________ML321">#REF!</definedName>
    <definedName name="______________________ML322" localSheetId="8">#REF!</definedName>
    <definedName name="______________________ML322">#REF!</definedName>
    <definedName name="______________________ML323" localSheetId="8">#REF!</definedName>
    <definedName name="______________________ML323">#REF!</definedName>
    <definedName name="______________________ML324" localSheetId="8">#REF!</definedName>
    <definedName name="______________________ML324">#REF!</definedName>
    <definedName name="______________________ML33" localSheetId="8">#REF!</definedName>
    <definedName name="______________________ML33">#REF!</definedName>
    <definedName name="______________________ML34" localSheetId="8">#REF!</definedName>
    <definedName name="______________________ML34">#REF!</definedName>
    <definedName name="______________________ML35" localSheetId="8">#REF!</definedName>
    <definedName name="______________________ML35">#REF!</definedName>
    <definedName name="______________________ML36" localSheetId="8">#REF!</definedName>
    <definedName name="______________________ML36">#REF!</definedName>
    <definedName name="______________________ML37" localSheetId="8">#REF!</definedName>
    <definedName name="______________________ML37">#REF!</definedName>
    <definedName name="______________________ML38" localSheetId="8">#REF!</definedName>
    <definedName name="______________________ML38">#REF!</definedName>
    <definedName name="______________________ML39" localSheetId="8">#REF!</definedName>
    <definedName name="______________________ML39">#REF!</definedName>
    <definedName name="______________________ML7" localSheetId="8">#REF!</definedName>
    <definedName name="______________________ML7">#REF!</definedName>
    <definedName name="______________________ML8" localSheetId="8">#REF!</definedName>
    <definedName name="______________________ML8">#REF!</definedName>
    <definedName name="______________________ML9" localSheetId="8">#REF!</definedName>
    <definedName name="______________________ML9">#REF!</definedName>
    <definedName name="______________________mm1">[6]r!$F$4</definedName>
    <definedName name="______________________mm1000" localSheetId="8">#REF!</definedName>
    <definedName name="______________________mm1000">#REF!</definedName>
    <definedName name="______________________mm11">[2]r!$F$4</definedName>
    <definedName name="______________________mm111">[5]r!$F$4</definedName>
    <definedName name="______________________mm600" localSheetId="8">#REF!</definedName>
    <definedName name="______________________mm600">#REF!</definedName>
    <definedName name="______________________mm800" localSheetId="8">#REF!</definedName>
    <definedName name="______________________mm800">#REF!</definedName>
    <definedName name="______________________PC1" localSheetId="8">#REF!</definedName>
    <definedName name="______________________PC1">#REF!</definedName>
    <definedName name="______________________PC10" localSheetId="8">#REF!</definedName>
    <definedName name="______________________PC10">#REF!</definedName>
    <definedName name="______________________PC11" localSheetId="8">#REF!</definedName>
    <definedName name="______________________PC11">#REF!</definedName>
    <definedName name="______________________PC12" localSheetId="8">#REF!</definedName>
    <definedName name="______________________PC12">#REF!</definedName>
    <definedName name="______________________PC13" localSheetId="8">#REF!</definedName>
    <definedName name="______________________PC13">#REF!</definedName>
    <definedName name="______________________PC14" localSheetId="8">#REF!</definedName>
    <definedName name="______________________PC14">#REF!</definedName>
    <definedName name="______________________PC15" localSheetId="8">#REF!</definedName>
    <definedName name="______________________PC15">#REF!</definedName>
    <definedName name="______________________PC16" localSheetId="8">#REF!</definedName>
    <definedName name="______________________PC16">#REF!</definedName>
    <definedName name="______________________PC17" localSheetId="8">#REF!</definedName>
    <definedName name="______________________PC17">#REF!</definedName>
    <definedName name="______________________PC18" localSheetId="8">#REF!</definedName>
    <definedName name="______________________PC18">#REF!</definedName>
    <definedName name="______________________PC19" localSheetId="8">#REF!</definedName>
    <definedName name="______________________PC19">#REF!</definedName>
    <definedName name="______________________pc2" localSheetId="8">#REF!</definedName>
    <definedName name="______________________pc2">#REF!</definedName>
    <definedName name="______________________PC21" localSheetId="8">#REF!</definedName>
    <definedName name="______________________PC21">#REF!</definedName>
    <definedName name="______________________PC22" localSheetId="8">#REF!</definedName>
    <definedName name="______________________PC22">#REF!</definedName>
    <definedName name="______________________PC23" localSheetId="8">#REF!</definedName>
    <definedName name="______________________PC23">#REF!</definedName>
    <definedName name="______________________PC24" localSheetId="8">#REF!</definedName>
    <definedName name="______________________PC24">#REF!</definedName>
    <definedName name="______________________PC3" localSheetId="8">#REF!</definedName>
    <definedName name="______________________PC3">#REF!</definedName>
    <definedName name="______________________PC4" localSheetId="8">#REF!</definedName>
    <definedName name="______________________PC4">#REF!</definedName>
    <definedName name="______________________PC5" localSheetId="8">#REF!</definedName>
    <definedName name="______________________PC5">#REF!</definedName>
    <definedName name="______________________PC6" localSheetId="8">#REF!</definedName>
    <definedName name="______________________PC6">#REF!</definedName>
    <definedName name="______________________pc600" localSheetId="8">#REF!</definedName>
    <definedName name="______________________pc600">#REF!</definedName>
    <definedName name="______________________PC7" localSheetId="8">#REF!</definedName>
    <definedName name="______________________PC7">#REF!</definedName>
    <definedName name="______________________PC8" localSheetId="8">#REF!</definedName>
    <definedName name="______________________PC8">#REF!</definedName>
    <definedName name="______________________PC9" localSheetId="8">#REF!</definedName>
    <definedName name="______________________PC9">#REF!</definedName>
    <definedName name="______________________pc900" localSheetId="8">#REF!</definedName>
    <definedName name="______________________pc900">#REF!</definedName>
    <definedName name="______________________pla4">[12]DATA_PRG!$H$269</definedName>
    <definedName name="______________________pv2" localSheetId="8">#REF!</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 localSheetId="8">#REF!</definedName>
    <definedName name="______________________var1">#REF!</definedName>
    <definedName name="______________________var4" localSheetId="8">#REF!</definedName>
    <definedName name="______________________var4">#REF!</definedName>
    <definedName name="_____________________bla1">[1]leads!$H$7</definedName>
    <definedName name="_____________________BSG100" localSheetId="8">#REF!</definedName>
    <definedName name="_____________________BSG100">#REF!</definedName>
    <definedName name="_____________________BSG150" localSheetId="8">#REF!</definedName>
    <definedName name="_____________________BSG150">#REF!</definedName>
    <definedName name="_____________________BSG5" localSheetId="8">#REF!</definedName>
    <definedName name="_____________________BSG5">#REF!</definedName>
    <definedName name="_____________________BSG75" localSheetId="8">#REF!</definedName>
    <definedName name="_____________________BSG75">#REF!</definedName>
    <definedName name="_____________________BTC1" localSheetId="8">#REF!</definedName>
    <definedName name="_____________________BTC1">#REF!</definedName>
    <definedName name="_____________________BTC10" localSheetId="8">#REF!</definedName>
    <definedName name="_____________________BTC10">#REF!</definedName>
    <definedName name="_____________________BTC11" localSheetId="8">#REF!</definedName>
    <definedName name="_____________________BTC11">#REF!</definedName>
    <definedName name="_____________________BTC12" localSheetId="8">#REF!</definedName>
    <definedName name="_____________________BTC12">#REF!</definedName>
    <definedName name="_____________________BTC13" localSheetId="8">#REF!</definedName>
    <definedName name="_____________________BTC13">#REF!</definedName>
    <definedName name="_____________________BTC14" localSheetId="8">#REF!</definedName>
    <definedName name="_____________________BTC14">#REF!</definedName>
    <definedName name="_____________________BTC15" localSheetId="8">#REF!</definedName>
    <definedName name="_____________________BTC15">#REF!</definedName>
    <definedName name="_____________________BTC16" localSheetId="8">#REF!</definedName>
    <definedName name="_____________________BTC16">#REF!</definedName>
    <definedName name="_____________________BTC17" localSheetId="8">#REF!</definedName>
    <definedName name="_____________________BTC17">#REF!</definedName>
    <definedName name="_____________________BTC18" localSheetId="8">#REF!</definedName>
    <definedName name="_____________________BTC18">#REF!</definedName>
    <definedName name="_____________________BTC19" localSheetId="8">#REF!</definedName>
    <definedName name="_____________________BTC19">#REF!</definedName>
    <definedName name="_____________________BTC2" localSheetId="8">#REF!</definedName>
    <definedName name="_____________________BTC2">#REF!</definedName>
    <definedName name="_____________________BTC20" localSheetId="8">#REF!</definedName>
    <definedName name="_____________________BTC20">#REF!</definedName>
    <definedName name="_____________________BTC21" localSheetId="8">#REF!</definedName>
    <definedName name="_____________________BTC21">#REF!</definedName>
    <definedName name="_____________________BTC22" localSheetId="8">#REF!</definedName>
    <definedName name="_____________________BTC22">#REF!</definedName>
    <definedName name="_____________________BTC23" localSheetId="8">#REF!</definedName>
    <definedName name="_____________________BTC23">#REF!</definedName>
    <definedName name="_____________________BTC24" localSheetId="8">#REF!</definedName>
    <definedName name="_____________________BTC24">#REF!</definedName>
    <definedName name="_____________________BTC3" localSheetId="8">#REF!</definedName>
    <definedName name="_____________________BTC3">#REF!</definedName>
    <definedName name="_____________________BTC4" localSheetId="8">#REF!</definedName>
    <definedName name="_____________________BTC4">#REF!</definedName>
    <definedName name="_____________________BTC5" localSheetId="8">#REF!</definedName>
    <definedName name="_____________________BTC5">#REF!</definedName>
    <definedName name="_____________________BTC6" localSheetId="8">#REF!</definedName>
    <definedName name="_____________________BTC6">#REF!</definedName>
    <definedName name="_____________________BTC7" localSheetId="8">#REF!</definedName>
    <definedName name="_____________________BTC7">#REF!</definedName>
    <definedName name="_____________________BTC8" localSheetId="8">#REF!</definedName>
    <definedName name="_____________________BTC8">#REF!</definedName>
    <definedName name="_____________________BTC9" localSheetId="8">#REF!</definedName>
    <definedName name="_____________________BTC9">#REF!</definedName>
    <definedName name="_____________________BTR1" localSheetId="8">#REF!</definedName>
    <definedName name="_____________________BTR1">#REF!</definedName>
    <definedName name="_____________________BTR10" localSheetId="8">#REF!</definedName>
    <definedName name="_____________________BTR10">#REF!</definedName>
    <definedName name="_____________________BTR11" localSheetId="8">#REF!</definedName>
    <definedName name="_____________________BTR11">#REF!</definedName>
    <definedName name="_____________________BTR12" localSheetId="8">#REF!</definedName>
    <definedName name="_____________________BTR12">#REF!</definedName>
    <definedName name="_____________________BTR13" localSheetId="8">#REF!</definedName>
    <definedName name="_____________________BTR13">#REF!</definedName>
    <definedName name="_____________________BTR14" localSheetId="8">#REF!</definedName>
    <definedName name="_____________________BTR14">#REF!</definedName>
    <definedName name="_____________________BTR15" localSheetId="8">#REF!</definedName>
    <definedName name="_____________________BTR15">#REF!</definedName>
    <definedName name="_____________________BTR16" localSheetId="8">#REF!</definedName>
    <definedName name="_____________________BTR16">#REF!</definedName>
    <definedName name="_____________________BTR17" localSheetId="8">#REF!</definedName>
    <definedName name="_____________________BTR17">#REF!</definedName>
    <definedName name="_____________________BTR18" localSheetId="8">#REF!</definedName>
    <definedName name="_____________________BTR18">#REF!</definedName>
    <definedName name="_____________________BTR19" localSheetId="8">#REF!</definedName>
    <definedName name="_____________________BTR19">#REF!</definedName>
    <definedName name="_____________________BTR2" localSheetId="8">#REF!</definedName>
    <definedName name="_____________________BTR2">#REF!</definedName>
    <definedName name="_____________________BTR20" localSheetId="8">#REF!</definedName>
    <definedName name="_____________________BTR20">#REF!</definedName>
    <definedName name="_____________________BTR21" localSheetId="8">#REF!</definedName>
    <definedName name="_____________________BTR21">#REF!</definedName>
    <definedName name="_____________________BTR22" localSheetId="8">#REF!</definedName>
    <definedName name="_____________________BTR22">#REF!</definedName>
    <definedName name="_____________________BTR23" localSheetId="8">#REF!</definedName>
    <definedName name="_____________________BTR23">#REF!</definedName>
    <definedName name="_____________________BTR24" localSheetId="8">#REF!</definedName>
    <definedName name="_____________________BTR24">#REF!</definedName>
    <definedName name="_____________________BTR3" localSheetId="8">#REF!</definedName>
    <definedName name="_____________________BTR3">#REF!</definedName>
    <definedName name="_____________________BTR4" localSheetId="8">#REF!</definedName>
    <definedName name="_____________________BTR4">#REF!</definedName>
    <definedName name="_____________________BTR5" localSheetId="8">#REF!</definedName>
    <definedName name="_____________________BTR5">#REF!</definedName>
    <definedName name="_____________________BTR6" localSheetId="8">#REF!</definedName>
    <definedName name="_____________________BTR6">#REF!</definedName>
    <definedName name="_____________________BTR7" localSheetId="8">#REF!</definedName>
    <definedName name="_____________________BTR7">#REF!</definedName>
    <definedName name="_____________________BTR8" localSheetId="8">#REF!</definedName>
    <definedName name="_____________________BTR8">#REF!</definedName>
    <definedName name="_____________________BTR9" localSheetId="8">#REF!</definedName>
    <definedName name="_____________________BTR9">#REF!</definedName>
    <definedName name="_____________________BTS1" localSheetId="8">#REF!</definedName>
    <definedName name="_____________________BTS1">#REF!</definedName>
    <definedName name="_____________________BTS10" localSheetId="8">#REF!</definedName>
    <definedName name="_____________________BTS10">#REF!</definedName>
    <definedName name="_____________________BTS11" localSheetId="8">#REF!</definedName>
    <definedName name="_____________________BTS11">#REF!</definedName>
    <definedName name="_____________________BTS12" localSheetId="8">#REF!</definedName>
    <definedName name="_____________________BTS12">#REF!</definedName>
    <definedName name="_____________________BTS13" localSheetId="8">#REF!</definedName>
    <definedName name="_____________________BTS13">#REF!</definedName>
    <definedName name="_____________________BTS14" localSheetId="8">#REF!</definedName>
    <definedName name="_____________________BTS14">#REF!</definedName>
    <definedName name="_____________________BTS15" localSheetId="8">#REF!</definedName>
    <definedName name="_____________________BTS15">#REF!</definedName>
    <definedName name="_____________________BTS16" localSheetId="8">#REF!</definedName>
    <definedName name="_____________________BTS16">#REF!</definedName>
    <definedName name="_____________________BTS17" localSheetId="8">#REF!</definedName>
    <definedName name="_____________________BTS17">#REF!</definedName>
    <definedName name="_____________________BTS18" localSheetId="8">#REF!</definedName>
    <definedName name="_____________________BTS18">#REF!</definedName>
    <definedName name="_____________________BTS19" localSheetId="8">#REF!</definedName>
    <definedName name="_____________________BTS19">#REF!</definedName>
    <definedName name="_____________________BTS2" localSheetId="8">#REF!</definedName>
    <definedName name="_____________________BTS2">#REF!</definedName>
    <definedName name="_____________________BTS20" localSheetId="8">#REF!</definedName>
    <definedName name="_____________________BTS20">#REF!</definedName>
    <definedName name="_____________________BTS21" localSheetId="8">#REF!</definedName>
    <definedName name="_____________________BTS21">#REF!</definedName>
    <definedName name="_____________________BTS22" localSheetId="8">#REF!</definedName>
    <definedName name="_____________________BTS22">#REF!</definedName>
    <definedName name="_____________________BTS23" localSheetId="8">#REF!</definedName>
    <definedName name="_____________________BTS23">#REF!</definedName>
    <definedName name="_____________________BTS24" localSheetId="8">#REF!</definedName>
    <definedName name="_____________________BTS24">#REF!</definedName>
    <definedName name="_____________________BTS3" localSheetId="8">#REF!</definedName>
    <definedName name="_____________________BTS3">#REF!</definedName>
    <definedName name="_____________________BTS4" localSheetId="8">#REF!</definedName>
    <definedName name="_____________________BTS4">#REF!</definedName>
    <definedName name="_____________________BTS5" localSheetId="8">#REF!</definedName>
    <definedName name="_____________________BTS5">#REF!</definedName>
    <definedName name="_____________________BTS6" localSheetId="8">#REF!</definedName>
    <definedName name="_____________________BTS6">#REF!</definedName>
    <definedName name="_____________________BTS7" localSheetId="8">#REF!</definedName>
    <definedName name="_____________________BTS7">#REF!</definedName>
    <definedName name="_____________________BTS8" localSheetId="8">#REF!</definedName>
    <definedName name="_____________________BTS8">#REF!</definedName>
    <definedName name="_____________________BTS9" localSheetId="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 localSheetId="8">#REF!</definedName>
    <definedName name="_____________________GBS11">#REF!</definedName>
    <definedName name="_____________________GBS110" localSheetId="8">#REF!</definedName>
    <definedName name="_____________________GBS110">#REF!</definedName>
    <definedName name="_____________________GBS111" localSheetId="8">#REF!</definedName>
    <definedName name="_____________________GBS111">#REF!</definedName>
    <definedName name="_____________________GBS112" localSheetId="8">#REF!</definedName>
    <definedName name="_____________________GBS112">#REF!</definedName>
    <definedName name="_____________________GBS113" localSheetId="8">#REF!</definedName>
    <definedName name="_____________________GBS113">#REF!</definedName>
    <definedName name="_____________________GBS114" localSheetId="8">#REF!</definedName>
    <definedName name="_____________________GBS114">#REF!</definedName>
    <definedName name="_____________________GBS115" localSheetId="8">#REF!</definedName>
    <definedName name="_____________________GBS115">#REF!</definedName>
    <definedName name="_____________________GBS116" localSheetId="8">#REF!</definedName>
    <definedName name="_____________________GBS116">#REF!</definedName>
    <definedName name="_____________________GBS117" localSheetId="8">#REF!</definedName>
    <definedName name="_____________________GBS117">#REF!</definedName>
    <definedName name="_____________________GBS118" localSheetId="8">#REF!</definedName>
    <definedName name="_____________________GBS118">#REF!</definedName>
    <definedName name="_____________________GBS119" localSheetId="8">#REF!</definedName>
    <definedName name="_____________________GBS119">#REF!</definedName>
    <definedName name="_____________________GBS12" localSheetId="8">#REF!</definedName>
    <definedName name="_____________________GBS12">#REF!</definedName>
    <definedName name="_____________________GBS120" localSheetId="8">#REF!</definedName>
    <definedName name="_____________________GBS120">#REF!</definedName>
    <definedName name="_____________________GBS121" localSheetId="8">#REF!</definedName>
    <definedName name="_____________________GBS121">#REF!</definedName>
    <definedName name="_____________________GBS122" localSheetId="8">#REF!</definedName>
    <definedName name="_____________________GBS122">#REF!</definedName>
    <definedName name="_____________________GBS123" localSheetId="8">#REF!</definedName>
    <definedName name="_____________________GBS123">#REF!</definedName>
    <definedName name="_____________________GBS124" localSheetId="8">#REF!</definedName>
    <definedName name="_____________________GBS124">#REF!</definedName>
    <definedName name="_____________________GBS13" localSheetId="8">#REF!</definedName>
    <definedName name="_____________________GBS13">#REF!</definedName>
    <definedName name="_____________________GBS14" localSheetId="8">#REF!</definedName>
    <definedName name="_____________________GBS14">#REF!</definedName>
    <definedName name="_____________________GBS15" localSheetId="8">#REF!</definedName>
    <definedName name="_____________________GBS15">#REF!</definedName>
    <definedName name="_____________________GBS16" localSheetId="8">#REF!</definedName>
    <definedName name="_____________________GBS16">#REF!</definedName>
    <definedName name="_____________________GBS17" localSheetId="8">#REF!</definedName>
    <definedName name="_____________________GBS17">#REF!</definedName>
    <definedName name="_____________________GBS18" localSheetId="8">#REF!</definedName>
    <definedName name="_____________________GBS18">#REF!</definedName>
    <definedName name="_____________________GBS19" localSheetId="8">#REF!</definedName>
    <definedName name="_____________________GBS19">#REF!</definedName>
    <definedName name="_____________________GBS21" localSheetId="8">#REF!</definedName>
    <definedName name="_____________________GBS21">#REF!</definedName>
    <definedName name="_____________________GBS210" localSheetId="8">#REF!</definedName>
    <definedName name="_____________________GBS210">#REF!</definedName>
    <definedName name="_____________________GBS211" localSheetId="8">#REF!</definedName>
    <definedName name="_____________________GBS211">#REF!</definedName>
    <definedName name="_____________________GBS212" localSheetId="8">#REF!</definedName>
    <definedName name="_____________________GBS212">#REF!</definedName>
    <definedName name="_____________________GBS213" localSheetId="8">#REF!</definedName>
    <definedName name="_____________________GBS213">#REF!</definedName>
    <definedName name="_____________________GBS214" localSheetId="8">#REF!</definedName>
    <definedName name="_____________________GBS214">#REF!</definedName>
    <definedName name="_____________________GBS215" localSheetId="8">#REF!</definedName>
    <definedName name="_____________________GBS215">#REF!</definedName>
    <definedName name="_____________________GBS216" localSheetId="8">#REF!</definedName>
    <definedName name="_____________________GBS216">#REF!</definedName>
    <definedName name="_____________________GBS217" localSheetId="8">#REF!</definedName>
    <definedName name="_____________________GBS217">#REF!</definedName>
    <definedName name="_____________________GBS218" localSheetId="8">#REF!</definedName>
    <definedName name="_____________________GBS218">#REF!</definedName>
    <definedName name="_____________________GBS219" localSheetId="8">#REF!</definedName>
    <definedName name="_____________________GBS219">#REF!</definedName>
    <definedName name="_____________________GBS22" localSheetId="8">#REF!</definedName>
    <definedName name="_____________________GBS22">#REF!</definedName>
    <definedName name="_____________________GBS220" localSheetId="8">#REF!</definedName>
    <definedName name="_____________________GBS220">#REF!</definedName>
    <definedName name="_____________________GBS221" localSheetId="8">#REF!</definedName>
    <definedName name="_____________________GBS221">#REF!</definedName>
    <definedName name="_____________________GBS222" localSheetId="8">#REF!</definedName>
    <definedName name="_____________________GBS222">#REF!</definedName>
    <definedName name="_____________________GBS223" localSheetId="8">#REF!</definedName>
    <definedName name="_____________________GBS223">#REF!</definedName>
    <definedName name="_____________________GBS224" localSheetId="8">#REF!</definedName>
    <definedName name="_____________________GBS224">#REF!</definedName>
    <definedName name="_____________________GBS23" localSheetId="8">#REF!</definedName>
    <definedName name="_____________________GBS23">#REF!</definedName>
    <definedName name="_____________________GBS24" localSheetId="8">#REF!</definedName>
    <definedName name="_____________________GBS24">#REF!</definedName>
    <definedName name="_____________________GBS25" localSheetId="8">#REF!</definedName>
    <definedName name="_____________________GBS25">#REF!</definedName>
    <definedName name="_____________________GBS26" localSheetId="8">#REF!</definedName>
    <definedName name="_____________________GBS26">#REF!</definedName>
    <definedName name="_____________________GBS27" localSheetId="8">#REF!</definedName>
    <definedName name="_____________________GBS27">#REF!</definedName>
    <definedName name="_____________________GBS28" localSheetId="8">#REF!</definedName>
    <definedName name="_____________________GBS28">#REF!</definedName>
    <definedName name="_____________________GBS29" localSheetId="8">#REF!</definedName>
    <definedName name="_____________________GBS29">#REF!</definedName>
    <definedName name="_____________________imp1">[11]DATA_PRG!$H$245</definedName>
    <definedName name="_____________________l1">[3]leads!$A$3:$E$108</definedName>
    <definedName name="_____________________l12" localSheetId="8">#REF!</definedName>
    <definedName name="_____________________l12">#REF!</definedName>
    <definedName name="_____________________l2">[2]r!$F$29</definedName>
    <definedName name="_____________________l3" localSheetId="8">#REF!</definedName>
    <definedName name="_____________________l3">#REF!</definedName>
    <definedName name="_____________________l4">[4]Sheet1!$W$2:$Y$103</definedName>
    <definedName name="_____________________l5" localSheetId="8">#REF!</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 localSheetId="8">#REF!</definedName>
    <definedName name="_____________________lj600">#REF!</definedName>
    <definedName name="_____________________lj900" localSheetId="8">#REF!</definedName>
    <definedName name="_____________________lj900">#REF!</definedName>
    <definedName name="_____________________LL3" localSheetId="8">#REF!</definedName>
    <definedName name="_____________________LL3">#REF!</definedName>
    <definedName name="_____________________LSO24" localSheetId="8">[10]Lead!#REF!</definedName>
    <definedName name="_____________________LSO24">[10]Lead!#REF!</definedName>
    <definedName name="_____________________MA1" localSheetId="8">#REF!</definedName>
    <definedName name="_____________________MA1">#REF!</definedName>
    <definedName name="_____________________MA2" localSheetId="8">#REF!</definedName>
    <definedName name="_____________________MA2">#REF!</definedName>
    <definedName name="_____________________Met22" localSheetId="8">#REF!</definedName>
    <definedName name="_____________________Met22">#REF!</definedName>
    <definedName name="_____________________Met45" localSheetId="8">#REF!</definedName>
    <definedName name="_____________________Met45">#REF!</definedName>
    <definedName name="_____________________MEt55" localSheetId="8">#REF!</definedName>
    <definedName name="_____________________MEt55">#REF!</definedName>
    <definedName name="_____________________Met63" localSheetId="8">#REF!</definedName>
    <definedName name="_____________________Met63">#REF!</definedName>
    <definedName name="_____________________ML21" localSheetId="8">#REF!</definedName>
    <definedName name="_____________________ML21">#REF!</definedName>
    <definedName name="_____________________ML210" localSheetId="8">#REF!</definedName>
    <definedName name="_____________________ML210">#REF!</definedName>
    <definedName name="_____________________ML211" localSheetId="8">#REF!</definedName>
    <definedName name="_____________________ML211">#REF!</definedName>
    <definedName name="_____________________ML212" localSheetId="8">#REF!</definedName>
    <definedName name="_____________________ML212">#REF!</definedName>
    <definedName name="_____________________ML213" localSheetId="8">#REF!</definedName>
    <definedName name="_____________________ML213">#REF!</definedName>
    <definedName name="_____________________ML214" localSheetId="8">#REF!</definedName>
    <definedName name="_____________________ML214">#REF!</definedName>
    <definedName name="_____________________ML215" localSheetId="8">#REF!</definedName>
    <definedName name="_____________________ML215">#REF!</definedName>
    <definedName name="_____________________ML216" localSheetId="8">#REF!</definedName>
    <definedName name="_____________________ML216">#REF!</definedName>
    <definedName name="_____________________ML217" localSheetId="8">#REF!</definedName>
    <definedName name="_____________________ML217">#REF!</definedName>
    <definedName name="_____________________ML218" localSheetId="8">#REF!</definedName>
    <definedName name="_____________________ML218">#REF!</definedName>
    <definedName name="_____________________ML219" localSheetId="8">#REF!</definedName>
    <definedName name="_____________________ML219">#REF!</definedName>
    <definedName name="_____________________ML22" localSheetId="8">#REF!</definedName>
    <definedName name="_____________________ML22">#REF!</definedName>
    <definedName name="_____________________ML220" localSheetId="8">#REF!</definedName>
    <definedName name="_____________________ML220">#REF!</definedName>
    <definedName name="_____________________ML221" localSheetId="8">#REF!</definedName>
    <definedName name="_____________________ML221">#REF!</definedName>
    <definedName name="_____________________ML222" localSheetId="8">#REF!</definedName>
    <definedName name="_____________________ML222">#REF!</definedName>
    <definedName name="_____________________ML223" localSheetId="8">#REF!</definedName>
    <definedName name="_____________________ML223">#REF!</definedName>
    <definedName name="_____________________ML224" localSheetId="8">#REF!</definedName>
    <definedName name="_____________________ML224">#REF!</definedName>
    <definedName name="_____________________ML23" localSheetId="8">#REF!</definedName>
    <definedName name="_____________________ML23">#REF!</definedName>
    <definedName name="_____________________ML24" localSheetId="8">#REF!</definedName>
    <definedName name="_____________________ML24">#REF!</definedName>
    <definedName name="_____________________ML25" localSheetId="8">#REF!</definedName>
    <definedName name="_____________________ML25">#REF!</definedName>
    <definedName name="_____________________ML26" localSheetId="8">#REF!</definedName>
    <definedName name="_____________________ML26">#REF!</definedName>
    <definedName name="_____________________ML27" localSheetId="8">#REF!</definedName>
    <definedName name="_____________________ML27">#REF!</definedName>
    <definedName name="_____________________ML28" localSheetId="8">#REF!</definedName>
    <definedName name="_____________________ML28">#REF!</definedName>
    <definedName name="_____________________ML29" localSheetId="8">#REF!</definedName>
    <definedName name="_____________________ML29">#REF!</definedName>
    <definedName name="_____________________ML31" localSheetId="8">#REF!</definedName>
    <definedName name="_____________________ML31">#REF!</definedName>
    <definedName name="_____________________ML310" localSheetId="8">#REF!</definedName>
    <definedName name="_____________________ML310">#REF!</definedName>
    <definedName name="_____________________ML311" localSheetId="8">#REF!</definedName>
    <definedName name="_____________________ML311">#REF!</definedName>
    <definedName name="_____________________ML312" localSheetId="8">#REF!</definedName>
    <definedName name="_____________________ML312">#REF!</definedName>
    <definedName name="_____________________ML313" localSheetId="8">#REF!</definedName>
    <definedName name="_____________________ML313">#REF!</definedName>
    <definedName name="_____________________ML314" localSheetId="8">#REF!</definedName>
    <definedName name="_____________________ML314">#REF!</definedName>
    <definedName name="_____________________ML315" localSheetId="8">#REF!</definedName>
    <definedName name="_____________________ML315">#REF!</definedName>
    <definedName name="_____________________ML316" localSheetId="8">#REF!</definedName>
    <definedName name="_____________________ML316">#REF!</definedName>
    <definedName name="_____________________ML317" localSheetId="8">#REF!</definedName>
    <definedName name="_____________________ML317">#REF!</definedName>
    <definedName name="_____________________ML318" localSheetId="8">#REF!</definedName>
    <definedName name="_____________________ML318">#REF!</definedName>
    <definedName name="_____________________ML319" localSheetId="8">#REF!</definedName>
    <definedName name="_____________________ML319">#REF!</definedName>
    <definedName name="_____________________ML32" localSheetId="8">#REF!</definedName>
    <definedName name="_____________________ML32">#REF!</definedName>
    <definedName name="_____________________ML320" localSheetId="8">#REF!</definedName>
    <definedName name="_____________________ML320">#REF!</definedName>
    <definedName name="_____________________ML321" localSheetId="8">#REF!</definedName>
    <definedName name="_____________________ML321">#REF!</definedName>
    <definedName name="_____________________ML322" localSheetId="8">#REF!</definedName>
    <definedName name="_____________________ML322">#REF!</definedName>
    <definedName name="_____________________ML323" localSheetId="8">#REF!</definedName>
    <definedName name="_____________________ML323">#REF!</definedName>
    <definedName name="_____________________ML324" localSheetId="8">#REF!</definedName>
    <definedName name="_____________________ML324">#REF!</definedName>
    <definedName name="_____________________ML33" localSheetId="8">#REF!</definedName>
    <definedName name="_____________________ML33">#REF!</definedName>
    <definedName name="_____________________ML34" localSheetId="8">#REF!</definedName>
    <definedName name="_____________________ML34">#REF!</definedName>
    <definedName name="_____________________ML35" localSheetId="8">#REF!</definedName>
    <definedName name="_____________________ML35">#REF!</definedName>
    <definedName name="_____________________ML36" localSheetId="8">#REF!</definedName>
    <definedName name="_____________________ML36">#REF!</definedName>
    <definedName name="_____________________ML37" localSheetId="8">#REF!</definedName>
    <definedName name="_____________________ML37">#REF!</definedName>
    <definedName name="_____________________ML38" localSheetId="8">#REF!</definedName>
    <definedName name="_____________________ML38">#REF!</definedName>
    <definedName name="_____________________ML39" localSheetId="8">#REF!</definedName>
    <definedName name="_____________________ML39">#REF!</definedName>
    <definedName name="_____________________ML7" localSheetId="8">#REF!</definedName>
    <definedName name="_____________________ML7">#REF!</definedName>
    <definedName name="_____________________ML8" localSheetId="8">#REF!</definedName>
    <definedName name="_____________________ML8">#REF!</definedName>
    <definedName name="_____________________ML9" localSheetId="8">#REF!</definedName>
    <definedName name="_____________________ML9">#REF!</definedName>
    <definedName name="_____________________mm1">[6]r!$F$4</definedName>
    <definedName name="_____________________mm1000" localSheetId="8">#REF!</definedName>
    <definedName name="_____________________mm1000">#REF!</definedName>
    <definedName name="_____________________mm11">[2]r!$F$4</definedName>
    <definedName name="_____________________mm111">[5]r!$F$4</definedName>
    <definedName name="_____________________mm600" localSheetId="8">#REF!</definedName>
    <definedName name="_____________________mm600">#REF!</definedName>
    <definedName name="_____________________mm800" localSheetId="8">#REF!</definedName>
    <definedName name="_____________________mm800">#REF!</definedName>
    <definedName name="_____________________PC1" localSheetId="8">#REF!</definedName>
    <definedName name="_____________________PC1">#REF!</definedName>
    <definedName name="_____________________PC10" localSheetId="8">#REF!</definedName>
    <definedName name="_____________________PC10">#REF!</definedName>
    <definedName name="_____________________PC11" localSheetId="8">#REF!</definedName>
    <definedName name="_____________________PC11">#REF!</definedName>
    <definedName name="_____________________PC12" localSheetId="8">#REF!</definedName>
    <definedName name="_____________________PC12">#REF!</definedName>
    <definedName name="_____________________PC13" localSheetId="8">#REF!</definedName>
    <definedName name="_____________________PC13">#REF!</definedName>
    <definedName name="_____________________PC14" localSheetId="8">#REF!</definedName>
    <definedName name="_____________________PC14">#REF!</definedName>
    <definedName name="_____________________PC15" localSheetId="8">#REF!</definedName>
    <definedName name="_____________________PC15">#REF!</definedName>
    <definedName name="_____________________PC16" localSheetId="8">#REF!</definedName>
    <definedName name="_____________________PC16">#REF!</definedName>
    <definedName name="_____________________PC17" localSheetId="8">#REF!</definedName>
    <definedName name="_____________________PC17">#REF!</definedName>
    <definedName name="_____________________PC18" localSheetId="8">#REF!</definedName>
    <definedName name="_____________________PC18">#REF!</definedName>
    <definedName name="_____________________PC19" localSheetId="8">#REF!</definedName>
    <definedName name="_____________________PC19">#REF!</definedName>
    <definedName name="_____________________pc2" localSheetId="8">#REF!</definedName>
    <definedName name="_____________________pc2">#REF!</definedName>
    <definedName name="_____________________PC21" localSheetId="8">#REF!</definedName>
    <definedName name="_____________________PC21">#REF!</definedName>
    <definedName name="_____________________PC22" localSheetId="8">#REF!</definedName>
    <definedName name="_____________________PC22">#REF!</definedName>
    <definedName name="_____________________PC23" localSheetId="8">#REF!</definedName>
    <definedName name="_____________________PC23">#REF!</definedName>
    <definedName name="_____________________PC24" localSheetId="8">#REF!</definedName>
    <definedName name="_____________________PC24">#REF!</definedName>
    <definedName name="_____________________PC3" localSheetId="8">#REF!</definedName>
    <definedName name="_____________________PC3">#REF!</definedName>
    <definedName name="_____________________PC4" localSheetId="8">#REF!</definedName>
    <definedName name="_____________________PC4">#REF!</definedName>
    <definedName name="_____________________PC5" localSheetId="8">#REF!</definedName>
    <definedName name="_____________________PC5">#REF!</definedName>
    <definedName name="_____________________PC6" localSheetId="8">#REF!</definedName>
    <definedName name="_____________________PC6">#REF!</definedName>
    <definedName name="_____________________pc600" localSheetId="8">#REF!</definedName>
    <definedName name="_____________________pc600">#REF!</definedName>
    <definedName name="_____________________PC7" localSheetId="8">#REF!</definedName>
    <definedName name="_____________________PC7">#REF!</definedName>
    <definedName name="_____________________PC8" localSheetId="8">#REF!</definedName>
    <definedName name="_____________________PC8">#REF!</definedName>
    <definedName name="_____________________PC9" localSheetId="8">#REF!</definedName>
    <definedName name="_____________________PC9">#REF!</definedName>
    <definedName name="_____________________pc900" localSheetId="8">#REF!</definedName>
    <definedName name="_____________________pc900">#REF!</definedName>
    <definedName name="_____________________pla4">[12]DATA_PRG!$H$269</definedName>
    <definedName name="_____________________pv2" localSheetId="8">#REF!</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 localSheetId="8">#REF!</definedName>
    <definedName name="_____________________var1">#REF!</definedName>
    <definedName name="_____________________var4" localSheetId="8">#REF!</definedName>
    <definedName name="_____________________var4">#REF!</definedName>
    <definedName name="____________________bla1">[1]leads!$H$7</definedName>
    <definedName name="____________________BSG100" localSheetId="8">#REF!</definedName>
    <definedName name="____________________BSG100">#REF!</definedName>
    <definedName name="____________________BSG150" localSheetId="8">#REF!</definedName>
    <definedName name="____________________BSG150">#REF!</definedName>
    <definedName name="____________________BSG5" localSheetId="8">#REF!</definedName>
    <definedName name="____________________BSG5">#REF!</definedName>
    <definedName name="____________________BSG75" localSheetId="8">#REF!</definedName>
    <definedName name="____________________BSG75">#REF!</definedName>
    <definedName name="____________________BTC1" localSheetId="8">#REF!</definedName>
    <definedName name="____________________BTC1">#REF!</definedName>
    <definedName name="____________________BTC10" localSheetId="8">#REF!</definedName>
    <definedName name="____________________BTC10">#REF!</definedName>
    <definedName name="____________________BTC11" localSheetId="8">#REF!</definedName>
    <definedName name="____________________BTC11">#REF!</definedName>
    <definedName name="____________________BTC12" localSheetId="8">#REF!</definedName>
    <definedName name="____________________BTC12">#REF!</definedName>
    <definedName name="____________________BTC13" localSheetId="8">#REF!</definedName>
    <definedName name="____________________BTC13">#REF!</definedName>
    <definedName name="____________________BTC14" localSheetId="8">#REF!</definedName>
    <definedName name="____________________BTC14">#REF!</definedName>
    <definedName name="____________________BTC15" localSheetId="8">#REF!</definedName>
    <definedName name="____________________BTC15">#REF!</definedName>
    <definedName name="____________________BTC16" localSheetId="8">#REF!</definedName>
    <definedName name="____________________BTC16">#REF!</definedName>
    <definedName name="____________________BTC17" localSheetId="8">#REF!</definedName>
    <definedName name="____________________BTC17">#REF!</definedName>
    <definedName name="____________________BTC18" localSheetId="8">#REF!</definedName>
    <definedName name="____________________BTC18">#REF!</definedName>
    <definedName name="____________________BTC19" localSheetId="8">#REF!</definedName>
    <definedName name="____________________BTC19">#REF!</definedName>
    <definedName name="____________________BTC2" localSheetId="8">#REF!</definedName>
    <definedName name="____________________BTC2">#REF!</definedName>
    <definedName name="____________________BTC20" localSheetId="8">#REF!</definedName>
    <definedName name="____________________BTC20">#REF!</definedName>
    <definedName name="____________________BTC21" localSheetId="8">#REF!</definedName>
    <definedName name="____________________BTC21">#REF!</definedName>
    <definedName name="____________________BTC22" localSheetId="8">#REF!</definedName>
    <definedName name="____________________BTC22">#REF!</definedName>
    <definedName name="____________________BTC23" localSheetId="8">#REF!</definedName>
    <definedName name="____________________BTC23">#REF!</definedName>
    <definedName name="____________________BTC24" localSheetId="8">#REF!</definedName>
    <definedName name="____________________BTC24">#REF!</definedName>
    <definedName name="____________________BTC3" localSheetId="8">#REF!</definedName>
    <definedName name="____________________BTC3">#REF!</definedName>
    <definedName name="____________________BTC4" localSheetId="8">#REF!</definedName>
    <definedName name="____________________BTC4">#REF!</definedName>
    <definedName name="____________________BTC5" localSheetId="8">#REF!</definedName>
    <definedName name="____________________BTC5">#REF!</definedName>
    <definedName name="____________________BTC6" localSheetId="8">#REF!</definedName>
    <definedName name="____________________BTC6">#REF!</definedName>
    <definedName name="____________________BTC7" localSheetId="8">#REF!</definedName>
    <definedName name="____________________BTC7">#REF!</definedName>
    <definedName name="____________________BTC8" localSheetId="8">#REF!</definedName>
    <definedName name="____________________BTC8">#REF!</definedName>
    <definedName name="____________________BTC9" localSheetId="8">#REF!</definedName>
    <definedName name="____________________BTC9">#REF!</definedName>
    <definedName name="____________________BTR1" localSheetId="8">#REF!</definedName>
    <definedName name="____________________BTR1">#REF!</definedName>
    <definedName name="____________________BTR10" localSheetId="8">#REF!</definedName>
    <definedName name="____________________BTR10">#REF!</definedName>
    <definedName name="____________________BTR11" localSheetId="8">#REF!</definedName>
    <definedName name="____________________BTR11">#REF!</definedName>
    <definedName name="____________________BTR12" localSheetId="8">#REF!</definedName>
    <definedName name="____________________BTR12">#REF!</definedName>
    <definedName name="____________________BTR13" localSheetId="8">#REF!</definedName>
    <definedName name="____________________BTR13">#REF!</definedName>
    <definedName name="____________________BTR14" localSheetId="8">#REF!</definedName>
    <definedName name="____________________BTR14">#REF!</definedName>
    <definedName name="____________________BTR15" localSheetId="8">#REF!</definedName>
    <definedName name="____________________BTR15">#REF!</definedName>
    <definedName name="____________________BTR16" localSheetId="8">#REF!</definedName>
    <definedName name="____________________BTR16">#REF!</definedName>
    <definedName name="____________________BTR17" localSheetId="8">#REF!</definedName>
    <definedName name="____________________BTR17">#REF!</definedName>
    <definedName name="____________________BTR18" localSheetId="8">#REF!</definedName>
    <definedName name="____________________BTR18">#REF!</definedName>
    <definedName name="____________________BTR19" localSheetId="8">#REF!</definedName>
    <definedName name="____________________BTR19">#REF!</definedName>
    <definedName name="____________________BTR2" localSheetId="8">#REF!</definedName>
    <definedName name="____________________BTR2">#REF!</definedName>
    <definedName name="____________________BTR20" localSheetId="8">#REF!</definedName>
    <definedName name="____________________BTR20">#REF!</definedName>
    <definedName name="____________________BTR21" localSheetId="8">#REF!</definedName>
    <definedName name="____________________BTR21">#REF!</definedName>
    <definedName name="____________________BTR22" localSheetId="8">#REF!</definedName>
    <definedName name="____________________BTR22">#REF!</definedName>
    <definedName name="____________________BTR23" localSheetId="8">#REF!</definedName>
    <definedName name="____________________BTR23">#REF!</definedName>
    <definedName name="____________________BTR24" localSheetId="8">#REF!</definedName>
    <definedName name="____________________BTR24">#REF!</definedName>
    <definedName name="____________________BTR3" localSheetId="8">#REF!</definedName>
    <definedName name="____________________BTR3">#REF!</definedName>
    <definedName name="____________________BTR4" localSheetId="8">#REF!</definedName>
    <definedName name="____________________BTR4">#REF!</definedName>
    <definedName name="____________________BTR5" localSheetId="8">#REF!</definedName>
    <definedName name="____________________BTR5">#REF!</definedName>
    <definedName name="____________________BTR6" localSheetId="8">#REF!</definedName>
    <definedName name="____________________BTR6">#REF!</definedName>
    <definedName name="____________________BTR7" localSheetId="8">#REF!</definedName>
    <definedName name="____________________BTR7">#REF!</definedName>
    <definedName name="____________________BTR8" localSheetId="8">#REF!</definedName>
    <definedName name="____________________BTR8">#REF!</definedName>
    <definedName name="____________________BTR9" localSheetId="8">#REF!</definedName>
    <definedName name="____________________BTR9">#REF!</definedName>
    <definedName name="____________________BTS1" localSheetId="8">#REF!</definedName>
    <definedName name="____________________BTS1">#REF!</definedName>
    <definedName name="____________________BTS10" localSheetId="8">#REF!</definedName>
    <definedName name="____________________BTS10">#REF!</definedName>
    <definedName name="____________________BTS11" localSheetId="8">#REF!</definedName>
    <definedName name="____________________BTS11">#REF!</definedName>
    <definedName name="____________________BTS12" localSheetId="8">#REF!</definedName>
    <definedName name="____________________BTS12">#REF!</definedName>
    <definedName name="____________________BTS13" localSheetId="8">#REF!</definedName>
    <definedName name="____________________BTS13">#REF!</definedName>
    <definedName name="____________________BTS14" localSheetId="8">#REF!</definedName>
    <definedName name="____________________BTS14">#REF!</definedName>
    <definedName name="____________________BTS15" localSheetId="8">#REF!</definedName>
    <definedName name="____________________BTS15">#REF!</definedName>
    <definedName name="____________________BTS16" localSheetId="8">#REF!</definedName>
    <definedName name="____________________BTS16">#REF!</definedName>
    <definedName name="____________________BTS17" localSheetId="8">#REF!</definedName>
    <definedName name="____________________BTS17">#REF!</definedName>
    <definedName name="____________________BTS18" localSheetId="8">#REF!</definedName>
    <definedName name="____________________BTS18">#REF!</definedName>
    <definedName name="____________________BTS19" localSheetId="8">#REF!</definedName>
    <definedName name="____________________BTS19">#REF!</definedName>
    <definedName name="____________________BTS2" localSheetId="8">#REF!</definedName>
    <definedName name="____________________BTS2">#REF!</definedName>
    <definedName name="____________________BTS20" localSheetId="8">#REF!</definedName>
    <definedName name="____________________BTS20">#REF!</definedName>
    <definedName name="____________________BTS21" localSheetId="8">#REF!</definedName>
    <definedName name="____________________BTS21">#REF!</definedName>
    <definedName name="____________________BTS22" localSheetId="8">#REF!</definedName>
    <definedName name="____________________BTS22">#REF!</definedName>
    <definedName name="____________________BTS23" localSheetId="8">#REF!</definedName>
    <definedName name="____________________BTS23">#REF!</definedName>
    <definedName name="____________________BTS24" localSheetId="8">#REF!</definedName>
    <definedName name="____________________BTS24">#REF!</definedName>
    <definedName name="____________________BTS3" localSheetId="8">#REF!</definedName>
    <definedName name="____________________BTS3">#REF!</definedName>
    <definedName name="____________________BTS4" localSheetId="8">#REF!</definedName>
    <definedName name="____________________BTS4">#REF!</definedName>
    <definedName name="____________________BTS5" localSheetId="8">#REF!</definedName>
    <definedName name="____________________BTS5">#REF!</definedName>
    <definedName name="____________________BTS6" localSheetId="8">#REF!</definedName>
    <definedName name="____________________BTS6">#REF!</definedName>
    <definedName name="____________________BTS7" localSheetId="8">#REF!</definedName>
    <definedName name="____________________BTS7">#REF!</definedName>
    <definedName name="____________________BTS8" localSheetId="8">#REF!</definedName>
    <definedName name="____________________BTS8">#REF!</definedName>
    <definedName name="____________________BTS9" localSheetId="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 localSheetId="8">#REF!</definedName>
    <definedName name="____________________GBS11">#REF!</definedName>
    <definedName name="____________________GBS110" localSheetId="8">#REF!</definedName>
    <definedName name="____________________GBS110">#REF!</definedName>
    <definedName name="____________________GBS111" localSheetId="8">#REF!</definedName>
    <definedName name="____________________GBS111">#REF!</definedName>
    <definedName name="____________________GBS112" localSheetId="8">#REF!</definedName>
    <definedName name="____________________GBS112">#REF!</definedName>
    <definedName name="____________________GBS113" localSheetId="8">#REF!</definedName>
    <definedName name="____________________GBS113">#REF!</definedName>
    <definedName name="____________________GBS114" localSheetId="8">#REF!</definedName>
    <definedName name="____________________GBS114">#REF!</definedName>
    <definedName name="____________________GBS115" localSheetId="8">#REF!</definedName>
    <definedName name="____________________GBS115">#REF!</definedName>
    <definedName name="____________________GBS116" localSheetId="8">#REF!</definedName>
    <definedName name="____________________GBS116">#REF!</definedName>
    <definedName name="____________________GBS117" localSheetId="8">#REF!</definedName>
    <definedName name="____________________GBS117">#REF!</definedName>
    <definedName name="____________________GBS118" localSheetId="8">#REF!</definedName>
    <definedName name="____________________GBS118">#REF!</definedName>
    <definedName name="____________________GBS119" localSheetId="8">#REF!</definedName>
    <definedName name="____________________GBS119">#REF!</definedName>
    <definedName name="____________________GBS12" localSheetId="8">#REF!</definedName>
    <definedName name="____________________GBS12">#REF!</definedName>
    <definedName name="____________________GBS120" localSheetId="8">#REF!</definedName>
    <definedName name="____________________GBS120">#REF!</definedName>
    <definedName name="____________________GBS121" localSheetId="8">#REF!</definedName>
    <definedName name="____________________GBS121">#REF!</definedName>
    <definedName name="____________________GBS122" localSheetId="8">#REF!</definedName>
    <definedName name="____________________GBS122">#REF!</definedName>
    <definedName name="____________________GBS123" localSheetId="8">#REF!</definedName>
    <definedName name="____________________GBS123">#REF!</definedName>
    <definedName name="____________________GBS124" localSheetId="8">#REF!</definedName>
    <definedName name="____________________GBS124">#REF!</definedName>
    <definedName name="____________________GBS13" localSheetId="8">#REF!</definedName>
    <definedName name="____________________GBS13">#REF!</definedName>
    <definedName name="____________________GBS14" localSheetId="8">#REF!</definedName>
    <definedName name="____________________GBS14">#REF!</definedName>
    <definedName name="____________________GBS15" localSheetId="8">#REF!</definedName>
    <definedName name="____________________GBS15">#REF!</definedName>
    <definedName name="____________________GBS16" localSheetId="8">#REF!</definedName>
    <definedName name="____________________GBS16">#REF!</definedName>
    <definedName name="____________________GBS17" localSheetId="8">#REF!</definedName>
    <definedName name="____________________GBS17">#REF!</definedName>
    <definedName name="____________________GBS18" localSheetId="8">#REF!</definedName>
    <definedName name="____________________GBS18">#REF!</definedName>
    <definedName name="____________________GBS19" localSheetId="8">#REF!</definedName>
    <definedName name="____________________GBS19">#REF!</definedName>
    <definedName name="____________________GBS21" localSheetId="8">#REF!</definedName>
    <definedName name="____________________GBS21">#REF!</definedName>
    <definedName name="____________________GBS210" localSheetId="8">#REF!</definedName>
    <definedName name="____________________GBS210">#REF!</definedName>
    <definedName name="____________________GBS211" localSheetId="8">#REF!</definedName>
    <definedName name="____________________GBS211">#REF!</definedName>
    <definedName name="____________________GBS212" localSheetId="8">#REF!</definedName>
    <definedName name="____________________GBS212">#REF!</definedName>
    <definedName name="____________________GBS213" localSheetId="8">#REF!</definedName>
    <definedName name="____________________GBS213">#REF!</definedName>
    <definedName name="____________________GBS214" localSheetId="8">#REF!</definedName>
    <definedName name="____________________GBS214">#REF!</definedName>
    <definedName name="____________________GBS215" localSheetId="8">#REF!</definedName>
    <definedName name="____________________GBS215">#REF!</definedName>
    <definedName name="____________________GBS216" localSheetId="8">#REF!</definedName>
    <definedName name="____________________GBS216">#REF!</definedName>
    <definedName name="____________________GBS217" localSheetId="8">#REF!</definedName>
    <definedName name="____________________GBS217">#REF!</definedName>
    <definedName name="____________________GBS218" localSheetId="8">#REF!</definedName>
    <definedName name="____________________GBS218">#REF!</definedName>
    <definedName name="____________________GBS219" localSheetId="8">#REF!</definedName>
    <definedName name="____________________GBS219">#REF!</definedName>
    <definedName name="____________________GBS22" localSheetId="8">#REF!</definedName>
    <definedName name="____________________GBS22">#REF!</definedName>
    <definedName name="____________________GBS220" localSheetId="8">#REF!</definedName>
    <definedName name="____________________GBS220">#REF!</definedName>
    <definedName name="____________________GBS221" localSheetId="8">#REF!</definedName>
    <definedName name="____________________GBS221">#REF!</definedName>
    <definedName name="____________________GBS222" localSheetId="8">#REF!</definedName>
    <definedName name="____________________GBS222">#REF!</definedName>
    <definedName name="____________________GBS223" localSheetId="8">#REF!</definedName>
    <definedName name="____________________GBS223">#REF!</definedName>
    <definedName name="____________________GBS224" localSheetId="8">#REF!</definedName>
    <definedName name="____________________GBS224">#REF!</definedName>
    <definedName name="____________________GBS23" localSheetId="8">#REF!</definedName>
    <definedName name="____________________GBS23">#REF!</definedName>
    <definedName name="____________________GBS24" localSheetId="8">#REF!</definedName>
    <definedName name="____________________GBS24">#REF!</definedName>
    <definedName name="____________________GBS25" localSheetId="8">#REF!</definedName>
    <definedName name="____________________GBS25">#REF!</definedName>
    <definedName name="____________________GBS26" localSheetId="8">#REF!</definedName>
    <definedName name="____________________GBS26">#REF!</definedName>
    <definedName name="____________________GBS27" localSheetId="8">#REF!</definedName>
    <definedName name="____________________GBS27">#REF!</definedName>
    <definedName name="____________________GBS28" localSheetId="8">#REF!</definedName>
    <definedName name="____________________GBS28">#REF!</definedName>
    <definedName name="____________________GBS29" localSheetId="8">#REF!</definedName>
    <definedName name="____________________GBS29">#REF!</definedName>
    <definedName name="____________________imp1">[11]DATA_PRG!$H$245</definedName>
    <definedName name="____________________knr2" localSheetId="8">#REF!</definedName>
    <definedName name="____________________knr2">#REF!</definedName>
    <definedName name="____________________l1">[3]leads!$A$3:$E$108</definedName>
    <definedName name="____________________l12" localSheetId="8">#REF!</definedName>
    <definedName name="____________________l12">#REF!</definedName>
    <definedName name="____________________l2">[2]r!$F$29</definedName>
    <definedName name="____________________l3" localSheetId="8">#REF!</definedName>
    <definedName name="____________________l3">#REF!</definedName>
    <definedName name="____________________l4">[4]Sheet1!$W$2:$Y$103</definedName>
    <definedName name="____________________l5" localSheetId="8">#REF!</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 localSheetId="8">#REF!</definedName>
    <definedName name="____________________lj600">#REF!</definedName>
    <definedName name="____________________lj900" localSheetId="8">#REF!</definedName>
    <definedName name="____________________lj900">#REF!</definedName>
    <definedName name="____________________LL3" localSheetId="8">#REF!</definedName>
    <definedName name="____________________LL3">#REF!</definedName>
    <definedName name="____________________LSO24" localSheetId="8">[10]Lead!#REF!</definedName>
    <definedName name="____________________LSO24">[10]Lead!#REF!</definedName>
    <definedName name="____________________MA1" localSheetId="8">#REF!</definedName>
    <definedName name="____________________MA1">#REF!</definedName>
    <definedName name="____________________MA2" localSheetId="8">#REF!</definedName>
    <definedName name="____________________MA2">#REF!</definedName>
    <definedName name="____________________Met22" localSheetId="8">#REF!</definedName>
    <definedName name="____________________Met22">#REF!</definedName>
    <definedName name="____________________Met45" localSheetId="8">#REF!</definedName>
    <definedName name="____________________Met45">#REF!</definedName>
    <definedName name="____________________MEt55" localSheetId="8">#REF!</definedName>
    <definedName name="____________________MEt55">#REF!</definedName>
    <definedName name="____________________Met63" localSheetId="8">#REF!</definedName>
    <definedName name="____________________Met63">#REF!</definedName>
    <definedName name="____________________ML21" localSheetId="8">#REF!</definedName>
    <definedName name="____________________ML21">#REF!</definedName>
    <definedName name="____________________ML210" localSheetId="8">#REF!</definedName>
    <definedName name="____________________ML210">#REF!</definedName>
    <definedName name="____________________ML211" localSheetId="8">#REF!</definedName>
    <definedName name="____________________ML211">#REF!</definedName>
    <definedName name="____________________ML212" localSheetId="8">#REF!</definedName>
    <definedName name="____________________ML212">#REF!</definedName>
    <definedName name="____________________ML213" localSheetId="8">#REF!</definedName>
    <definedName name="____________________ML213">#REF!</definedName>
    <definedName name="____________________ML214" localSheetId="8">#REF!</definedName>
    <definedName name="____________________ML214">#REF!</definedName>
    <definedName name="____________________ML215" localSheetId="8">#REF!</definedName>
    <definedName name="____________________ML215">#REF!</definedName>
    <definedName name="____________________ML216" localSheetId="8">#REF!</definedName>
    <definedName name="____________________ML216">#REF!</definedName>
    <definedName name="____________________ML217" localSheetId="8">#REF!</definedName>
    <definedName name="____________________ML217">#REF!</definedName>
    <definedName name="____________________ML218" localSheetId="8">#REF!</definedName>
    <definedName name="____________________ML218">#REF!</definedName>
    <definedName name="____________________ML219" localSheetId="8">#REF!</definedName>
    <definedName name="____________________ML219">#REF!</definedName>
    <definedName name="____________________ML22" localSheetId="8">#REF!</definedName>
    <definedName name="____________________ML22">#REF!</definedName>
    <definedName name="____________________ML220" localSheetId="8">#REF!</definedName>
    <definedName name="____________________ML220">#REF!</definedName>
    <definedName name="____________________ML221" localSheetId="8">#REF!</definedName>
    <definedName name="____________________ML221">#REF!</definedName>
    <definedName name="____________________ML222" localSheetId="8">#REF!</definedName>
    <definedName name="____________________ML222">#REF!</definedName>
    <definedName name="____________________ML223" localSheetId="8">#REF!</definedName>
    <definedName name="____________________ML223">#REF!</definedName>
    <definedName name="____________________ML224" localSheetId="8">#REF!</definedName>
    <definedName name="____________________ML224">#REF!</definedName>
    <definedName name="____________________ML23" localSheetId="8">#REF!</definedName>
    <definedName name="____________________ML23">#REF!</definedName>
    <definedName name="____________________ML24" localSheetId="8">#REF!</definedName>
    <definedName name="____________________ML24">#REF!</definedName>
    <definedName name="____________________ML25" localSheetId="8">#REF!</definedName>
    <definedName name="____________________ML25">#REF!</definedName>
    <definedName name="____________________ML26" localSheetId="8">#REF!</definedName>
    <definedName name="____________________ML26">#REF!</definedName>
    <definedName name="____________________ML27" localSheetId="8">#REF!</definedName>
    <definedName name="____________________ML27">#REF!</definedName>
    <definedName name="____________________ML28" localSheetId="8">#REF!</definedName>
    <definedName name="____________________ML28">#REF!</definedName>
    <definedName name="____________________ML29" localSheetId="8">#REF!</definedName>
    <definedName name="____________________ML29">#REF!</definedName>
    <definedName name="____________________ML31" localSheetId="8">#REF!</definedName>
    <definedName name="____________________ML31">#REF!</definedName>
    <definedName name="____________________ML310" localSheetId="8">#REF!</definedName>
    <definedName name="____________________ML310">#REF!</definedName>
    <definedName name="____________________ML311" localSheetId="8">#REF!</definedName>
    <definedName name="____________________ML311">#REF!</definedName>
    <definedName name="____________________ML312" localSheetId="8">#REF!</definedName>
    <definedName name="____________________ML312">#REF!</definedName>
    <definedName name="____________________ML313" localSheetId="8">#REF!</definedName>
    <definedName name="____________________ML313">#REF!</definedName>
    <definedName name="____________________ML314" localSheetId="8">#REF!</definedName>
    <definedName name="____________________ML314">#REF!</definedName>
    <definedName name="____________________ML315" localSheetId="8">#REF!</definedName>
    <definedName name="____________________ML315">#REF!</definedName>
    <definedName name="____________________ML316" localSheetId="8">#REF!</definedName>
    <definedName name="____________________ML316">#REF!</definedName>
    <definedName name="____________________ML317" localSheetId="8">#REF!</definedName>
    <definedName name="____________________ML317">#REF!</definedName>
    <definedName name="____________________ML318" localSheetId="8">#REF!</definedName>
    <definedName name="____________________ML318">#REF!</definedName>
    <definedName name="____________________ML319" localSheetId="8">#REF!</definedName>
    <definedName name="____________________ML319">#REF!</definedName>
    <definedName name="____________________ML32" localSheetId="8">#REF!</definedName>
    <definedName name="____________________ML32">#REF!</definedName>
    <definedName name="____________________ML320" localSheetId="8">#REF!</definedName>
    <definedName name="____________________ML320">#REF!</definedName>
    <definedName name="____________________ML321" localSheetId="8">#REF!</definedName>
    <definedName name="____________________ML321">#REF!</definedName>
    <definedName name="____________________ML322" localSheetId="8">#REF!</definedName>
    <definedName name="____________________ML322">#REF!</definedName>
    <definedName name="____________________ML323" localSheetId="8">#REF!</definedName>
    <definedName name="____________________ML323">#REF!</definedName>
    <definedName name="____________________ML324" localSheetId="8">#REF!</definedName>
    <definedName name="____________________ML324">#REF!</definedName>
    <definedName name="____________________ML33" localSheetId="8">#REF!</definedName>
    <definedName name="____________________ML33">#REF!</definedName>
    <definedName name="____________________ML34" localSheetId="8">#REF!</definedName>
    <definedName name="____________________ML34">#REF!</definedName>
    <definedName name="____________________ML35" localSheetId="8">#REF!</definedName>
    <definedName name="____________________ML35">#REF!</definedName>
    <definedName name="____________________ML36" localSheetId="8">#REF!</definedName>
    <definedName name="____________________ML36">#REF!</definedName>
    <definedName name="____________________ML37" localSheetId="8">#REF!</definedName>
    <definedName name="____________________ML37">#REF!</definedName>
    <definedName name="____________________ML38" localSheetId="8">#REF!</definedName>
    <definedName name="____________________ML38">#REF!</definedName>
    <definedName name="____________________ML39" localSheetId="8">#REF!</definedName>
    <definedName name="____________________ML39">#REF!</definedName>
    <definedName name="____________________ML7" localSheetId="8">#REF!</definedName>
    <definedName name="____________________ML7">#REF!</definedName>
    <definedName name="____________________ML8" localSheetId="8">#REF!</definedName>
    <definedName name="____________________ML8">#REF!</definedName>
    <definedName name="____________________ML9" localSheetId="8">#REF!</definedName>
    <definedName name="____________________ML9">#REF!</definedName>
    <definedName name="____________________mm1">[6]r!$F$4</definedName>
    <definedName name="____________________mm1000" localSheetId="8">#REF!</definedName>
    <definedName name="____________________mm1000">#REF!</definedName>
    <definedName name="____________________mm11">[2]r!$F$4</definedName>
    <definedName name="____________________mm111">[5]r!$F$4</definedName>
    <definedName name="____________________mm600" localSheetId="8">#REF!</definedName>
    <definedName name="____________________mm600">#REF!</definedName>
    <definedName name="____________________mm800" localSheetId="8">#REF!</definedName>
    <definedName name="____________________mm800">#REF!</definedName>
    <definedName name="____________________PC1" localSheetId="8">#REF!</definedName>
    <definedName name="____________________PC1">#REF!</definedName>
    <definedName name="____________________PC10" localSheetId="8">#REF!</definedName>
    <definedName name="____________________PC10">#REF!</definedName>
    <definedName name="____________________PC11" localSheetId="8">#REF!</definedName>
    <definedName name="____________________PC11">#REF!</definedName>
    <definedName name="____________________PC12" localSheetId="8">#REF!</definedName>
    <definedName name="____________________PC12">#REF!</definedName>
    <definedName name="____________________PC13" localSheetId="8">#REF!</definedName>
    <definedName name="____________________PC13">#REF!</definedName>
    <definedName name="____________________PC14" localSheetId="8">#REF!</definedName>
    <definedName name="____________________PC14">#REF!</definedName>
    <definedName name="____________________PC15" localSheetId="8">#REF!</definedName>
    <definedName name="____________________PC15">#REF!</definedName>
    <definedName name="____________________PC16" localSheetId="8">#REF!</definedName>
    <definedName name="____________________PC16">#REF!</definedName>
    <definedName name="____________________PC17" localSheetId="8">#REF!</definedName>
    <definedName name="____________________PC17">#REF!</definedName>
    <definedName name="____________________PC18" localSheetId="8">#REF!</definedName>
    <definedName name="____________________PC18">#REF!</definedName>
    <definedName name="____________________PC19" localSheetId="8">#REF!</definedName>
    <definedName name="____________________PC19">#REF!</definedName>
    <definedName name="____________________pc2" localSheetId="8">#REF!</definedName>
    <definedName name="____________________pc2">#REF!</definedName>
    <definedName name="____________________PC21" localSheetId="8">#REF!</definedName>
    <definedName name="____________________PC21">#REF!</definedName>
    <definedName name="____________________PC22" localSheetId="8">#REF!</definedName>
    <definedName name="____________________PC22">#REF!</definedName>
    <definedName name="____________________PC23" localSheetId="8">#REF!</definedName>
    <definedName name="____________________PC23">#REF!</definedName>
    <definedName name="____________________PC24" localSheetId="8">#REF!</definedName>
    <definedName name="____________________PC24">#REF!</definedName>
    <definedName name="____________________PC3" localSheetId="8">#REF!</definedName>
    <definedName name="____________________PC3">#REF!</definedName>
    <definedName name="____________________PC4" localSheetId="8">#REF!</definedName>
    <definedName name="____________________PC4">#REF!</definedName>
    <definedName name="____________________PC5" localSheetId="8">#REF!</definedName>
    <definedName name="____________________PC5">#REF!</definedName>
    <definedName name="____________________PC6" localSheetId="8">#REF!</definedName>
    <definedName name="____________________PC6">#REF!</definedName>
    <definedName name="____________________pc600" localSheetId="8">#REF!</definedName>
    <definedName name="____________________pc600">#REF!</definedName>
    <definedName name="____________________PC7" localSheetId="8">#REF!</definedName>
    <definedName name="____________________PC7">#REF!</definedName>
    <definedName name="____________________PC8" localSheetId="8">#REF!</definedName>
    <definedName name="____________________PC8">#REF!</definedName>
    <definedName name="____________________PC9" localSheetId="8">#REF!</definedName>
    <definedName name="____________________PC9">#REF!</definedName>
    <definedName name="____________________pc900" localSheetId="8">#REF!</definedName>
    <definedName name="____________________pc900">#REF!</definedName>
    <definedName name="____________________pla4">[12]DATA_PRG!$H$269</definedName>
    <definedName name="____________________pv2" localSheetId="8">#REF!</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 localSheetId="8">#REF!</definedName>
    <definedName name="____________________var1">#REF!</definedName>
    <definedName name="____________________var4" localSheetId="8">#REF!</definedName>
    <definedName name="____________________var4">#REF!</definedName>
    <definedName name="___________________bla1">[1]leads!$H$7</definedName>
    <definedName name="___________________BSG100" localSheetId="8">#REF!</definedName>
    <definedName name="___________________BSG100">#REF!</definedName>
    <definedName name="___________________BSG150" localSheetId="8">#REF!</definedName>
    <definedName name="___________________BSG150">#REF!</definedName>
    <definedName name="___________________BSG5" localSheetId="8">#REF!</definedName>
    <definedName name="___________________BSG5">#REF!</definedName>
    <definedName name="___________________BSG75" localSheetId="8">#REF!</definedName>
    <definedName name="___________________BSG75">#REF!</definedName>
    <definedName name="___________________BTC1" localSheetId="8">#REF!</definedName>
    <definedName name="___________________BTC1">#REF!</definedName>
    <definedName name="___________________BTC10" localSheetId="8">#REF!</definedName>
    <definedName name="___________________BTC10">#REF!</definedName>
    <definedName name="___________________BTC11" localSheetId="8">#REF!</definedName>
    <definedName name="___________________BTC11">#REF!</definedName>
    <definedName name="___________________BTC12" localSheetId="8">#REF!</definedName>
    <definedName name="___________________BTC12">#REF!</definedName>
    <definedName name="___________________BTC13" localSheetId="8">#REF!</definedName>
    <definedName name="___________________BTC13">#REF!</definedName>
    <definedName name="___________________BTC14" localSheetId="8">#REF!</definedName>
    <definedName name="___________________BTC14">#REF!</definedName>
    <definedName name="___________________BTC15" localSheetId="8">#REF!</definedName>
    <definedName name="___________________BTC15">#REF!</definedName>
    <definedName name="___________________BTC16" localSheetId="8">#REF!</definedName>
    <definedName name="___________________BTC16">#REF!</definedName>
    <definedName name="___________________BTC17" localSheetId="8">#REF!</definedName>
    <definedName name="___________________BTC17">#REF!</definedName>
    <definedName name="___________________BTC18" localSheetId="8">#REF!</definedName>
    <definedName name="___________________BTC18">#REF!</definedName>
    <definedName name="___________________BTC19" localSheetId="8">#REF!</definedName>
    <definedName name="___________________BTC19">#REF!</definedName>
    <definedName name="___________________BTC2" localSheetId="8">#REF!</definedName>
    <definedName name="___________________BTC2">#REF!</definedName>
    <definedName name="___________________BTC20" localSheetId="8">#REF!</definedName>
    <definedName name="___________________BTC20">#REF!</definedName>
    <definedName name="___________________BTC21" localSheetId="8">#REF!</definedName>
    <definedName name="___________________BTC21">#REF!</definedName>
    <definedName name="___________________BTC22" localSheetId="8">#REF!</definedName>
    <definedName name="___________________BTC22">#REF!</definedName>
    <definedName name="___________________BTC23" localSheetId="8">#REF!</definedName>
    <definedName name="___________________BTC23">#REF!</definedName>
    <definedName name="___________________BTC24" localSheetId="8">#REF!</definedName>
    <definedName name="___________________BTC24">#REF!</definedName>
    <definedName name="___________________BTC3" localSheetId="8">#REF!</definedName>
    <definedName name="___________________BTC3">#REF!</definedName>
    <definedName name="___________________BTC4" localSheetId="8">#REF!</definedName>
    <definedName name="___________________BTC4">#REF!</definedName>
    <definedName name="___________________BTC5" localSheetId="8">#REF!</definedName>
    <definedName name="___________________BTC5">#REF!</definedName>
    <definedName name="___________________BTC6" localSheetId="8">#REF!</definedName>
    <definedName name="___________________BTC6">#REF!</definedName>
    <definedName name="___________________BTC7" localSheetId="8">#REF!</definedName>
    <definedName name="___________________BTC7">#REF!</definedName>
    <definedName name="___________________BTC8" localSheetId="8">#REF!</definedName>
    <definedName name="___________________BTC8">#REF!</definedName>
    <definedName name="___________________BTC9" localSheetId="8">#REF!</definedName>
    <definedName name="___________________BTC9">#REF!</definedName>
    <definedName name="___________________BTR1" localSheetId="8">#REF!</definedName>
    <definedName name="___________________BTR1">#REF!</definedName>
    <definedName name="___________________BTR10" localSheetId="8">#REF!</definedName>
    <definedName name="___________________BTR10">#REF!</definedName>
    <definedName name="___________________BTR11" localSheetId="8">#REF!</definedName>
    <definedName name="___________________BTR11">#REF!</definedName>
    <definedName name="___________________BTR12" localSheetId="8">#REF!</definedName>
    <definedName name="___________________BTR12">#REF!</definedName>
    <definedName name="___________________BTR13" localSheetId="8">#REF!</definedName>
    <definedName name="___________________BTR13">#REF!</definedName>
    <definedName name="___________________BTR14" localSheetId="8">#REF!</definedName>
    <definedName name="___________________BTR14">#REF!</definedName>
    <definedName name="___________________BTR15" localSheetId="8">#REF!</definedName>
    <definedName name="___________________BTR15">#REF!</definedName>
    <definedName name="___________________BTR16" localSheetId="8">#REF!</definedName>
    <definedName name="___________________BTR16">#REF!</definedName>
    <definedName name="___________________BTR17" localSheetId="8">#REF!</definedName>
    <definedName name="___________________BTR17">#REF!</definedName>
    <definedName name="___________________BTR18" localSheetId="8">#REF!</definedName>
    <definedName name="___________________BTR18">#REF!</definedName>
    <definedName name="___________________BTR19" localSheetId="8">#REF!</definedName>
    <definedName name="___________________BTR19">#REF!</definedName>
    <definedName name="___________________BTR2" localSheetId="8">#REF!</definedName>
    <definedName name="___________________BTR2">#REF!</definedName>
    <definedName name="___________________BTR20" localSheetId="8">#REF!</definedName>
    <definedName name="___________________BTR20">#REF!</definedName>
    <definedName name="___________________BTR21" localSheetId="8">#REF!</definedName>
    <definedName name="___________________BTR21">#REF!</definedName>
    <definedName name="___________________BTR22" localSheetId="8">#REF!</definedName>
    <definedName name="___________________BTR22">#REF!</definedName>
    <definedName name="___________________BTR23" localSheetId="8">#REF!</definedName>
    <definedName name="___________________BTR23">#REF!</definedName>
    <definedName name="___________________BTR24" localSheetId="8">#REF!</definedName>
    <definedName name="___________________BTR24">#REF!</definedName>
    <definedName name="___________________BTR3" localSheetId="8">#REF!</definedName>
    <definedName name="___________________BTR3">#REF!</definedName>
    <definedName name="___________________BTR4" localSheetId="8">#REF!</definedName>
    <definedName name="___________________BTR4">#REF!</definedName>
    <definedName name="___________________BTR5" localSheetId="8">#REF!</definedName>
    <definedName name="___________________BTR5">#REF!</definedName>
    <definedName name="___________________BTR6" localSheetId="8">#REF!</definedName>
    <definedName name="___________________BTR6">#REF!</definedName>
    <definedName name="___________________BTR7" localSheetId="8">#REF!</definedName>
    <definedName name="___________________BTR7">#REF!</definedName>
    <definedName name="___________________BTR8" localSheetId="8">#REF!</definedName>
    <definedName name="___________________BTR8">#REF!</definedName>
    <definedName name="___________________BTR9" localSheetId="8">#REF!</definedName>
    <definedName name="___________________BTR9">#REF!</definedName>
    <definedName name="___________________BTS1" localSheetId="8">#REF!</definedName>
    <definedName name="___________________BTS1">#REF!</definedName>
    <definedName name="___________________BTS10" localSheetId="8">#REF!</definedName>
    <definedName name="___________________BTS10">#REF!</definedName>
    <definedName name="___________________BTS11" localSheetId="8">#REF!</definedName>
    <definedName name="___________________BTS11">#REF!</definedName>
    <definedName name="___________________BTS12" localSheetId="8">#REF!</definedName>
    <definedName name="___________________BTS12">#REF!</definedName>
    <definedName name="___________________BTS13" localSheetId="8">#REF!</definedName>
    <definedName name="___________________BTS13">#REF!</definedName>
    <definedName name="___________________BTS14" localSheetId="8">#REF!</definedName>
    <definedName name="___________________BTS14">#REF!</definedName>
    <definedName name="___________________BTS15" localSheetId="8">#REF!</definedName>
    <definedName name="___________________BTS15">#REF!</definedName>
    <definedName name="___________________BTS16" localSheetId="8">#REF!</definedName>
    <definedName name="___________________BTS16">#REF!</definedName>
    <definedName name="___________________BTS17" localSheetId="8">#REF!</definedName>
    <definedName name="___________________BTS17">#REF!</definedName>
    <definedName name="___________________BTS18" localSheetId="8">#REF!</definedName>
    <definedName name="___________________BTS18">#REF!</definedName>
    <definedName name="___________________BTS19" localSheetId="8">#REF!</definedName>
    <definedName name="___________________BTS19">#REF!</definedName>
    <definedName name="___________________BTS2" localSheetId="8">#REF!</definedName>
    <definedName name="___________________BTS2">#REF!</definedName>
    <definedName name="___________________BTS20" localSheetId="8">#REF!</definedName>
    <definedName name="___________________BTS20">#REF!</definedName>
    <definedName name="___________________BTS21" localSheetId="8">#REF!</definedName>
    <definedName name="___________________BTS21">#REF!</definedName>
    <definedName name="___________________BTS22" localSheetId="8">#REF!</definedName>
    <definedName name="___________________BTS22">#REF!</definedName>
    <definedName name="___________________BTS23" localSheetId="8">#REF!</definedName>
    <definedName name="___________________BTS23">#REF!</definedName>
    <definedName name="___________________BTS24" localSheetId="8">#REF!</definedName>
    <definedName name="___________________BTS24">#REF!</definedName>
    <definedName name="___________________BTS3" localSheetId="8">#REF!</definedName>
    <definedName name="___________________BTS3">#REF!</definedName>
    <definedName name="___________________BTS4" localSheetId="8">#REF!</definedName>
    <definedName name="___________________BTS4">#REF!</definedName>
    <definedName name="___________________BTS5" localSheetId="8">#REF!</definedName>
    <definedName name="___________________BTS5">#REF!</definedName>
    <definedName name="___________________BTS6" localSheetId="8">#REF!</definedName>
    <definedName name="___________________BTS6">#REF!</definedName>
    <definedName name="___________________BTS7" localSheetId="8">#REF!</definedName>
    <definedName name="___________________BTS7">#REF!</definedName>
    <definedName name="___________________BTS8" localSheetId="8">#REF!</definedName>
    <definedName name="___________________BTS8">#REF!</definedName>
    <definedName name="___________________BTS9" localSheetId="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 localSheetId="8">#REF!</definedName>
    <definedName name="___________________GBS11">#REF!</definedName>
    <definedName name="___________________GBS110" localSheetId="8">#REF!</definedName>
    <definedName name="___________________GBS110">#REF!</definedName>
    <definedName name="___________________GBS111" localSheetId="8">#REF!</definedName>
    <definedName name="___________________GBS111">#REF!</definedName>
    <definedName name="___________________GBS112" localSheetId="8">#REF!</definedName>
    <definedName name="___________________GBS112">#REF!</definedName>
    <definedName name="___________________GBS113" localSheetId="8">#REF!</definedName>
    <definedName name="___________________GBS113">#REF!</definedName>
    <definedName name="___________________GBS114" localSheetId="8">#REF!</definedName>
    <definedName name="___________________GBS114">#REF!</definedName>
    <definedName name="___________________GBS115" localSheetId="8">#REF!</definedName>
    <definedName name="___________________GBS115">#REF!</definedName>
    <definedName name="___________________GBS116" localSheetId="8">#REF!</definedName>
    <definedName name="___________________GBS116">#REF!</definedName>
    <definedName name="___________________GBS117" localSheetId="8">#REF!</definedName>
    <definedName name="___________________GBS117">#REF!</definedName>
    <definedName name="___________________GBS118" localSheetId="8">#REF!</definedName>
    <definedName name="___________________GBS118">#REF!</definedName>
    <definedName name="___________________GBS119" localSheetId="8">#REF!</definedName>
    <definedName name="___________________GBS119">#REF!</definedName>
    <definedName name="___________________GBS12" localSheetId="8">#REF!</definedName>
    <definedName name="___________________GBS12">#REF!</definedName>
    <definedName name="___________________GBS120" localSheetId="8">#REF!</definedName>
    <definedName name="___________________GBS120">#REF!</definedName>
    <definedName name="___________________GBS121" localSheetId="8">#REF!</definedName>
    <definedName name="___________________GBS121">#REF!</definedName>
    <definedName name="___________________GBS122" localSheetId="8">#REF!</definedName>
    <definedName name="___________________GBS122">#REF!</definedName>
    <definedName name="___________________GBS123" localSheetId="8">#REF!</definedName>
    <definedName name="___________________GBS123">#REF!</definedName>
    <definedName name="___________________GBS124" localSheetId="8">#REF!</definedName>
    <definedName name="___________________GBS124">#REF!</definedName>
    <definedName name="___________________GBS13" localSheetId="8">#REF!</definedName>
    <definedName name="___________________GBS13">#REF!</definedName>
    <definedName name="___________________GBS14" localSheetId="8">#REF!</definedName>
    <definedName name="___________________GBS14">#REF!</definedName>
    <definedName name="___________________GBS15" localSheetId="8">#REF!</definedName>
    <definedName name="___________________GBS15">#REF!</definedName>
    <definedName name="___________________GBS16" localSheetId="8">#REF!</definedName>
    <definedName name="___________________GBS16">#REF!</definedName>
    <definedName name="___________________GBS17" localSheetId="8">#REF!</definedName>
    <definedName name="___________________GBS17">#REF!</definedName>
    <definedName name="___________________GBS18" localSheetId="8">#REF!</definedName>
    <definedName name="___________________GBS18">#REF!</definedName>
    <definedName name="___________________GBS19" localSheetId="8">#REF!</definedName>
    <definedName name="___________________GBS19">#REF!</definedName>
    <definedName name="___________________GBS21" localSheetId="8">#REF!</definedName>
    <definedName name="___________________GBS21">#REF!</definedName>
    <definedName name="___________________GBS210" localSheetId="8">#REF!</definedName>
    <definedName name="___________________GBS210">#REF!</definedName>
    <definedName name="___________________GBS211" localSheetId="8">#REF!</definedName>
    <definedName name="___________________GBS211">#REF!</definedName>
    <definedName name="___________________GBS212" localSheetId="8">#REF!</definedName>
    <definedName name="___________________GBS212">#REF!</definedName>
    <definedName name="___________________GBS213" localSheetId="8">#REF!</definedName>
    <definedName name="___________________GBS213">#REF!</definedName>
    <definedName name="___________________GBS214" localSheetId="8">#REF!</definedName>
    <definedName name="___________________GBS214">#REF!</definedName>
    <definedName name="___________________GBS215" localSheetId="8">#REF!</definedName>
    <definedName name="___________________GBS215">#REF!</definedName>
    <definedName name="___________________GBS216" localSheetId="8">#REF!</definedName>
    <definedName name="___________________GBS216">#REF!</definedName>
    <definedName name="___________________GBS217" localSheetId="8">#REF!</definedName>
    <definedName name="___________________GBS217">#REF!</definedName>
    <definedName name="___________________GBS218" localSheetId="8">#REF!</definedName>
    <definedName name="___________________GBS218">#REF!</definedName>
    <definedName name="___________________GBS219" localSheetId="8">#REF!</definedName>
    <definedName name="___________________GBS219">#REF!</definedName>
    <definedName name="___________________GBS22" localSheetId="8">#REF!</definedName>
    <definedName name="___________________GBS22">#REF!</definedName>
    <definedName name="___________________GBS220" localSheetId="8">#REF!</definedName>
    <definedName name="___________________GBS220">#REF!</definedName>
    <definedName name="___________________GBS221" localSheetId="8">#REF!</definedName>
    <definedName name="___________________GBS221">#REF!</definedName>
    <definedName name="___________________GBS222" localSheetId="8">#REF!</definedName>
    <definedName name="___________________GBS222">#REF!</definedName>
    <definedName name="___________________GBS223" localSheetId="8">#REF!</definedName>
    <definedName name="___________________GBS223">#REF!</definedName>
    <definedName name="___________________GBS224" localSheetId="8">#REF!</definedName>
    <definedName name="___________________GBS224">#REF!</definedName>
    <definedName name="___________________GBS23" localSheetId="8">#REF!</definedName>
    <definedName name="___________________GBS23">#REF!</definedName>
    <definedName name="___________________GBS24" localSheetId="8">#REF!</definedName>
    <definedName name="___________________GBS24">#REF!</definedName>
    <definedName name="___________________GBS25" localSheetId="8">#REF!</definedName>
    <definedName name="___________________GBS25">#REF!</definedName>
    <definedName name="___________________GBS26" localSheetId="8">#REF!</definedName>
    <definedName name="___________________GBS26">#REF!</definedName>
    <definedName name="___________________GBS27" localSheetId="8">#REF!</definedName>
    <definedName name="___________________GBS27">#REF!</definedName>
    <definedName name="___________________GBS28" localSheetId="8">#REF!</definedName>
    <definedName name="___________________GBS28">#REF!</definedName>
    <definedName name="___________________GBS29" localSheetId="8">#REF!</definedName>
    <definedName name="___________________GBS29">#REF!</definedName>
    <definedName name="___________________imp1">[11]DATA_PRG!$H$245</definedName>
    <definedName name="___________________l1">[3]leads!$A$3:$E$108</definedName>
    <definedName name="___________________l12" localSheetId="8">#REF!</definedName>
    <definedName name="___________________l12">#REF!</definedName>
    <definedName name="___________________l2">[2]r!$F$29</definedName>
    <definedName name="___________________l3" localSheetId="8">#REF!</definedName>
    <definedName name="___________________l3">#REF!</definedName>
    <definedName name="___________________l4">[4]Sheet1!$W$2:$Y$103</definedName>
    <definedName name="___________________l5" localSheetId="8">#REF!</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 localSheetId="8">#REF!</definedName>
    <definedName name="___________________lj600">#REF!</definedName>
    <definedName name="___________________lj900" localSheetId="8">#REF!</definedName>
    <definedName name="___________________lj900">#REF!</definedName>
    <definedName name="___________________LL3" localSheetId="8">#REF!</definedName>
    <definedName name="___________________LL3">#REF!</definedName>
    <definedName name="___________________LSO24" localSheetId="8">[10]Lead!#REF!</definedName>
    <definedName name="___________________LSO24">[10]Lead!#REF!</definedName>
    <definedName name="___________________MA1" localSheetId="8">#REF!</definedName>
    <definedName name="___________________MA1">#REF!</definedName>
    <definedName name="___________________MA2" localSheetId="8">#REF!</definedName>
    <definedName name="___________________MA2">#REF!</definedName>
    <definedName name="___________________Met22" localSheetId="8">#REF!</definedName>
    <definedName name="___________________Met22">#REF!</definedName>
    <definedName name="___________________Met45" localSheetId="8">#REF!</definedName>
    <definedName name="___________________Met45">#REF!</definedName>
    <definedName name="___________________MEt55" localSheetId="8">#REF!</definedName>
    <definedName name="___________________MEt55">#REF!</definedName>
    <definedName name="___________________Met63" localSheetId="8">#REF!</definedName>
    <definedName name="___________________Met63">#REF!</definedName>
    <definedName name="___________________ML21" localSheetId="8">#REF!</definedName>
    <definedName name="___________________ML21">#REF!</definedName>
    <definedName name="___________________ML210" localSheetId="8">#REF!</definedName>
    <definedName name="___________________ML210">#REF!</definedName>
    <definedName name="___________________ML211" localSheetId="8">#REF!</definedName>
    <definedName name="___________________ML211">#REF!</definedName>
    <definedName name="___________________ML212" localSheetId="8">#REF!</definedName>
    <definedName name="___________________ML212">#REF!</definedName>
    <definedName name="___________________ML213" localSheetId="8">#REF!</definedName>
    <definedName name="___________________ML213">#REF!</definedName>
    <definedName name="___________________ML214" localSheetId="8">#REF!</definedName>
    <definedName name="___________________ML214">#REF!</definedName>
    <definedName name="___________________ML215" localSheetId="8">#REF!</definedName>
    <definedName name="___________________ML215">#REF!</definedName>
    <definedName name="___________________ML216" localSheetId="8">#REF!</definedName>
    <definedName name="___________________ML216">#REF!</definedName>
    <definedName name="___________________ML217" localSheetId="8">#REF!</definedName>
    <definedName name="___________________ML217">#REF!</definedName>
    <definedName name="___________________ML218" localSheetId="8">#REF!</definedName>
    <definedName name="___________________ML218">#REF!</definedName>
    <definedName name="___________________ML219" localSheetId="8">#REF!</definedName>
    <definedName name="___________________ML219">#REF!</definedName>
    <definedName name="___________________ML22" localSheetId="8">#REF!</definedName>
    <definedName name="___________________ML22">#REF!</definedName>
    <definedName name="___________________ML220" localSheetId="8">#REF!</definedName>
    <definedName name="___________________ML220">#REF!</definedName>
    <definedName name="___________________ML221" localSheetId="8">#REF!</definedName>
    <definedName name="___________________ML221">#REF!</definedName>
    <definedName name="___________________ML222" localSheetId="8">#REF!</definedName>
    <definedName name="___________________ML222">#REF!</definedName>
    <definedName name="___________________ML223" localSheetId="8">#REF!</definedName>
    <definedName name="___________________ML223">#REF!</definedName>
    <definedName name="___________________ML224" localSheetId="8">#REF!</definedName>
    <definedName name="___________________ML224">#REF!</definedName>
    <definedName name="___________________ML23" localSheetId="8">#REF!</definedName>
    <definedName name="___________________ML23">#REF!</definedName>
    <definedName name="___________________ML24" localSheetId="8">#REF!</definedName>
    <definedName name="___________________ML24">#REF!</definedName>
    <definedName name="___________________ML25" localSheetId="8">#REF!</definedName>
    <definedName name="___________________ML25">#REF!</definedName>
    <definedName name="___________________ML26" localSheetId="8">#REF!</definedName>
    <definedName name="___________________ML26">#REF!</definedName>
    <definedName name="___________________ML27" localSheetId="8">#REF!</definedName>
    <definedName name="___________________ML27">#REF!</definedName>
    <definedName name="___________________ML28" localSheetId="8">#REF!</definedName>
    <definedName name="___________________ML28">#REF!</definedName>
    <definedName name="___________________ML29" localSheetId="8">#REF!</definedName>
    <definedName name="___________________ML29">#REF!</definedName>
    <definedName name="___________________ML31" localSheetId="8">#REF!</definedName>
    <definedName name="___________________ML31">#REF!</definedName>
    <definedName name="___________________ML310" localSheetId="8">#REF!</definedName>
    <definedName name="___________________ML310">#REF!</definedName>
    <definedName name="___________________ML311" localSheetId="8">#REF!</definedName>
    <definedName name="___________________ML311">#REF!</definedName>
    <definedName name="___________________ML312" localSheetId="8">#REF!</definedName>
    <definedName name="___________________ML312">#REF!</definedName>
    <definedName name="___________________ML313" localSheetId="8">#REF!</definedName>
    <definedName name="___________________ML313">#REF!</definedName>
    <definedName name="___________________ML314" localSheetId="8">#REF!</definedName>
    <definedName name="___________________ML314">#REF!</definedName>
    <definedName name="___________________ML315" localSheetId="8">#REF!</definedName>
    <definedName name="___________________ML315">#REF!</definedName>
    <definedName name="___________________ML316" localSheetId="8">#REF!</definedName>
    <definedName name="___________________ML316">#REF!</definedName>
    <definedName name="___________________ML317" localSheetId="8">#REF!</definedName>
    <definedName name="___________________ML317">#REF!</definedName>
    <definedName name="___________________ML318" localSheetId="8">#REF!</definedName>
    <definedName name="___________________ML318">#REF!</definedName>
    <definedName name="___________________ML319" localSheetId="8">#REF!</definedName>
    <definedName name="___________________ML319">#REF!</definedName>
    <definedName name="___________________ML32" localSheetId="8">#REF!</definedName>
    <definedName name="___________________ML32">#REF!</definedName>
    <definedName name="___________________ML320" localSheetId="8">#REF!</definedName>
    <definedName name="___________________ML320">#REF!</definedName>
    <definedName name="___________________ML321" localSheetId="8">#REF!</definedName>
    <definedName name="___________________ML321">#REF!</definedName>
    <definedName name="___________________ML322" localSheetId="8">#REF!</definedName>
    <definedName name="___________________ML322">#REF!</definedName>
    <definedName name="___________________ML323" localSheetId="8">#REF!</definedName>
    <definedName name="___________________ML323">#REF!</definedName>
    <definedName name="___________________ML324" localSheetId="8">#REF!</definedName>
    <definedName name="___________________ML324">#REF!</definedName>
    <definedName name="___________________ML33" localSheetId="8">#REF!</definedName>
    <definedName name="___________________ML33">#REF!</definedName>
    <definedName name="___________________ML34" localSheetId="8">#REF!</definedName>
    <definedName name="___________________ML34">#REF!</definedName>
    <definedName name="___________________ML35" localSheetId="8">#REF!</definedName>
    <definedName name="___________________ML35">#REF!</definedName>
    <definedName name="___________________ML36" localSheetId="8">#REF!</definedName>
    <definedName name="___________________ML36">#REF!</definedName>
    <definedName name="___________________ML37" localSheetId="8">#REF!</definedName>
    <definedName name="___________________ML37">#REF!</definedName>
    <definedName name="___________________ML38" localSheetId="8">#REF!</definedName>
    <definedName name="___________________ML38">#REF!</definedName>
    <definedName name="___________________ML39" localSheetId="8">#REF!</definedName>
    <definedName name="___________________ML39">#REF!</definedName>
    <definedName name="___________________ML7" localSheetId="8">#REF!</definedName>
    <definedName name="___________________ML7">#REF!</definedName>
    <definedName name="___________________ML8" localSheetId="8">#REF!</definedName>
    <definedName name="___________________ML8">#REF!</definedName>
    <definedName name="___________________ML9" localSheetId="8">#REF!</definedName>
    <definedName name="___________________ML9">#REF!</definedName>
    <definedName name="___________________mm1">[6]r!$F$4</definedName>
    <definedName name="___________________mm1000" localSheetId="8">#REF!</definedName>
    <definedName name="___________________mm1000">#REF!</definedName>
    <definedName name="___________________mm11">[2]r!$F$4</definedName>
    <definedName name="___________________mm111">[5]r!$F$4</definedName>
    <definedName name="___________________mm600" localSheetId="8">#REF!</definedName>
    <definedName name="___________________mm600">#REF!</definedName>
    <definedName name="___________________mm800" localSheetId="8">#REF!</definedName>
    <definedName name="___________________mm800">#REF!</definedName>
    <definedName name="___________________PC1" localSheetId="8">#REF!</definedName>
    <definedName name="___________________PC1">#REF!</definedName>
    <definedName name="___________________PC10" localSheetId="8">#REF!</definedName>
    <definedName name="___________________PC10">#REF!</definedName>
    <definedName name="___________________PC11" localSheetId="8">#REF!</definedName>
    <definedName name="___________________PC11">#REF!</definedName>
    <definedName name="___________________PC12" localSheetId="8">#REF!</definedName>
    <definedName name="___________________PC12">#REF!</definedName>
    <definedName name="___________________PC13" localSheetId="8">#REF!</definedName>
    <definedName name="___________________PC13">#REF!</definedName>
    <definedName name="___________________PC14" localSheetId="8">#REF!</definedName>
    <definedName name="___________________PC14">#REF!</definedName>
    <definedName name="___________________PC15" localSheetId="8">#REF!</definedName>
    <definedName name="___________________PC15">#REF!</definedName>
    <definedName name="___________________PC16" localSheetId="8">#REF!</definedName>
    <definedName name="___________________PC16">#REF!</definedName>
    <definedName name="___________________PC17" localSheetId="8">#REF!</definedName>
    <definedName name="___________________PC17">#REF!</definedName>
    <definedName name="___________________PC18" localSheetId="8">#REF!</definedName>
    <definedName name="___________________PC18">#REF!</definedName>
    <definedName name="___________________PC19" localSheetId="8">#REF!</definedName>
    <definedName name="___________________PC19">#REF!</definedName>
    <definedName name="___________________pc2" localSheetId="8">#REF!</definedName>
    <definedName name="___________________pc2">#REF!</definedName>
    <definedName name="___________________PC21" localSheetId="8">#REF!</definedName>
    <definedName name="___________________PC21">#REF!</definedName>
    <definedName name="___________________PC22" localSheetId="8">#REF!</definedName>
    <definedName name="___________________PC22">#REF!</definedName>
    <definedName name="___________________PC23" localSheetId="8">#REF!</definedName>
    <definedName name="___________________PC23">#REF!</definedName>
    <definedName name="___________________PC24" localSheetId="8">#REF!</definedName>
    <definedName name="___________________PC24">#REF!</definedName>
    <definedName name="___________________PC3" localSheetId="8">#REF!</definedName>
    <definedName name="___________________PC3">#REF!</definedName>
    <definedName name="___________________PC4" localSheetId="8">#REF!</definedName>
    <definedName name="___________________PC4">#REF!</definedName>
    <definedName name="___________________PC5" localSheetId="8">#REF!</definedName>
    <definedName name="___________________PC5">#REF!</definedName>
    <definedName name="___________________PC6" localSheetId="8">#REF!</definedName>
    <definedName name="___________________PC6">#REF!</definedName>
    <definedName name="___________________pc600" localSheetId="8">#REF!</definedName>
    <definedName name="___________________pc600">#REF!</definedName>
    <definedName name="___________________PC7" localSheetId="8">#REF!</definedName>
    <definedName name="___________________PC7">#REF!</definedName>
    <definedName name="___________________PC8" localSheetId="8">#REF!</definedName>
    <definedName name="___________________PC8">#REF!</definedName>
    <definedName name="___________________PC9" localSheetId="8">#REF!</definedName>
    <definedName name="___________________PC9">#REF!</definedName>
    <definedName name="___________________pc900" localSheetId="8">#REF!</definedName>
    <definedName name="___________________pc900">#REF!</definedName>
    <definedName name="___________________pla4">[12]DATA_PRG!$H$269</definedName>
    <definedName name="___________________pv2" localSheetId="8">#REF!</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 localSheetId="8">#REF!</definedName>
    <definedName name="___________________var1">#REF!</definedName>
    <definedName name="___________________var4" localSheetId="8">#REF!</definedName>
    <definedName name="___________________var4">#REF!</definedName>
    <definedName name="__________________bla1">[1]leads!$H$7</definedName>
    <definedName name="__________________BSG100" localSheetId="8">#REF!</definedName>
    <definedName name="__________________BSG100">#REF!</definedName>
    <definedName name="__________________BSG150" localSheetId="8">#REF!</definedName>
    <definedName name="__________________BSG150">#REF!</definedName>
    <definedName name="__________________BSG5" localSheetId="8">#REF!</definedName>
    <definedName name="__________________BSG5">#REF!</definedName>
    <definedName name="__________________BSG75" localSheetId="8">#REF!</definedName>
    <definedName name="__________________BSG75">#REF!</definedName>
    <definedName name="__________________BTC1" localSheetId="8">#REF!</definedName>
    <definedName name="__________________BTC1">#REF!</definedName>
    <definedName name="__________________BTC10" localSheetId="8">#REF!</definedName>
    <definedName name="__________________BTC10">#REF!</definedName>
    <definedName name="__________________BTC11" localSheetId="8">#REF!</definedName>
    <definedName name="__________________BTC11">#REF!</definedName>
    <definedName name="__________________BTC12" localSheetId="8">#REF!</definedName>
    <definedName name="__________________BTC12">#REF!</definedName>
    <definedName name="__________________BTC13" localSheetId="8">#REF!</definedName>
    <definedName name="__________________BTC13">#REF!</definedName>
    <definedName name="__________________BTC14" localSheetId="8">#REF!</definedName>
    <definedName name="__________________BTC14">#REF!</definedName>
    <definedName name="__________________BTC15" localSheetId="8">#REF!</definedName>
    <definedName name="__________________BTC15">#REF!</definedName>
    <definedName name="__________________BTC16" localSheetId="8">#REF!</definedName>
    <definedName name="__________________BTC16">#REF!</definedName>
    <definedName name="__________________BTC17" localSheetId="8">#REF!</definedName>
    <definedName name="__________________BTC17">#REF!</definedName>
    <definedName name="__________________BTC18" localSheetId="8">#REF!</definedName>
    <definedName name="__________________BTC18">#REF!</definedName>
    <definedName name="__________________BTC19" localSheetId="8">#REF!</definedName>
    <definedName name="__________________BTC19">#REF!</definedName>
    <definedName name="__________________BTC2" localSheetId="8">#REF!</definedName>
    <definedName name="__________________BTC2">#REF!</definedName>
    <definedName name="__________________BTC20" localSheetId="8">#REF!</definedName>
    <definedName name="__________________BTC20">#REF!</definedName>
    <definedName name="__________________BTC21" localSheetId="8">#REF!</definedName>
    <definedName name="__________________BTC21">#REF!</definedName>
    <definedName name="__________________BTC22" localSheetId="8">#REF!</definedName>
    <definedName name="__________________BTC22">#REF!</definedName>
    <definedName name="__________________BTC23" localSheetId="8">#REF!</definedName>
    <definedName name="__________________BTC23">#REF!</definedName>
    <definedName name="__________________BTC24" localSheetId="8">#REF!</definedName>
    <definedName name="__________________BTC24">#REF!</definedName>
    <definedName name="__________________BTC3" localSheetId="8">#REF!</definedName>
    <definedName name="__________________BTC3">#REF!</definedName>
    <definedName name="__________________BTC4" localSheetId="8">#REF!</definedName>
    <definedName name="__________________BTC4">#REF!</definedName>
    <definedName name="__________________BTC5" localSheetId="8">#REF!</definedName>
    <definedName name="__________________BTC5">#REF!</definedName>
    <definedName name="__________________BTC6" localSheetId="8">#REF!</definedName>
    <definedName name="__________________BTC6">#REF!</definedName>
    <definedName name="__________________BTC7" localSheetId="8">#REF!</definedName>
    <definedName name="__________________BTC7">#REF!</definedName>
    <definedName name="__________________BTC8" localSheetId="8">#REF!</definedName>
    <definedName name="__________________BTC8">#REF!</definedName>
    <definedName name="__________________BTC9" localSheetId="8">#REF!</definedName>
    <definedName name="__________________BTC9">#REF!</definedName>
    <definedName name="__________________BTR1" localSheetId="8">#REF!</definedName>
    <definedName name="__________________BTR1">#REF!</definedName>
    <definedName name="__________________BTR10" localSheetId="8">#REF!</definedName>
    <definedName name="__________________BTR10">#REF!</definedName>
    <definedName name="__________________BTR11" localSheetId="8">#REF!</definedName>
    <definedName name="__________________BTR11">#REF!</definedName>
    <definedName name="__________________BTR12" localSheetId="8">#REF!</definedName>
    <definedName name="__________________BTR12">#REF!</definedName>
    <definedName name="__________________BTR13" localSheetId="8">#REF!</definedName>
    <definedName name="__________________BTR13">#REF!</definedName>
    <definedName name="__________________BTR14" localSheetId="8">#REF!</definedName>
    <definedName name="__________________BTR14">#REF!</definedName>
    <definedName name="__________________BTR15" localSheetId="8">#REF!</definedName>
    <definedName name="__________________BTR15">#REF!</definedName>
    <definedName name="__________________BTR16" localSheetId="8">#REF!</definedName>
    <definedName name="__________________BTR16">#REF!</definedName>
    <definedName name="__________________BTR17" localSheetId="8">#REF!</definedName>
    <definedName name="__________________BTR17">#REF!</definedName>
    <definedName name="__________________BTR18" localSheetId="8">#REF!</definedName>
    <definedName name="__________________BTR18">#REF!</definedName>
    <definedName name="__________________BTR19" localSheetId="8">#REF!</definedName>
    <definedName name="__________________BTR19">#REF!</definedName>
    <definedName name="__________________BTR2" localSheetId="8">#REF!</definedName>
    <definedName name="__________________BTR2">#REF!</definedName>
    <definedName name="__________________BTR20" localSheetId="8">#REF!</definedName>
    <definedName name="__________________BTR20">#REF!</definedName>
    <definedName name="__________________BTR21" localSheetId="8">#REF!</definedName>
    <definedName name="__________________BTR21">#REF!</definedName>
    <definedName name="__________________BTR22" localSheetId="8">#REF!</definedName>
    <definedName name="__________________BTR22">#REF!</definedName>
    <definedName name="__________________BTR23" localSheetId="8">#REF!</definedName>
    <definedName name="__________________BTR23">#REF!</definedName>
    <definedName name="__________________BTR24" localSheetId="8">#REF!</definedName>
    <definedName name="__________________BTR24">#REF!</definedName>
    <definedName name="__________________BTR3" localSheetId="8">#REF!</definedName>
    <definedName name="__________________BTR3">#REF!</definedName>
    <definedName name="__________________BTR4" localSheetId="8">#REF!</definedName>
    <definedName name="__________________BTR4">#REF!</definedName>
    <definedName name="__________________BTR5" localSheetId="8">#REF!</definedName>
    <definedName name="__________________BTR5">#REF!</definedName>
    <definedName name="__________________BTR6" localSheetId="8">#REF!</definedName>
    <definedName name="__________________BTR6">#REF!</definedName>
    <definedName name="__________________BTR7" localSheetId="8">#REF!</definedName>
    <definedName name="__________________BTR7">#REF!</definedName>
    <definedName name="__________________BTR8" localSheetId="8">#REF!</definedName>
    <definedName name="__________________BTR8">#REF!</definedName>
    <definedName name="__________________BTR9" localSheetId="8">#REF!</definedName>
    <definedName name="__________________BTR9">#REF!</definedName>
    <definedName name="__________________BTS1" localSheetId="8">#REF!</definedName>
    <definedName name="__________________BTS1">#REF!</definedName>
    <definedName name="__________________BTS10" localSheetId="8">#REF!</definedName>
    <definedName name="__________________BTS10">#REF!</definedName>
    <definedName name="__________________BTS11" localSheetId="8">#REF!</definedName>
    <definedName name="__________________BTS11">#REF!</definedName>
    <definedName name="__________________BTS12" localSheetId="8">#REF!</definedName>
    <definedName name="__________________BTS12">#REF!</definedName>
    <definedName name="__________________BTS13" localSheetId="8">#REF!</definedName>
    <definedName name="__________________BTS13">#REF!</definedName>
    <definedName name="__________________BTS14" localSheetId="8">#REF!</definedName>
    <definedName name="__________________BTS14">#REF!</definedName>
    <definedName name="__________________BTS15" localSheetId="8">#REF!</definedName>
    <definedName name="__________________BTS15">#REF!</definedName>
    <definedName name="__________________BTS16" localSheetId="8">#REF!</definedName>
    <definedName name="__________________BTS16">#REF!</definedName>
    <definedName name="__________________BTS17" localSheetId="8">#REF!</definedName>
    <definedName name="__________________BTS17">#REF!</definedName>
    <definedName name="__________________BTS18" localSheetId="8">#REF!</definedName>
    <definedName name="__________________BTS18">#REF!</definedName>
    <definedName name="__________________BTS19" localSheetId="8">#REF!</definedName>
    <definedName name="__________________BTS19">#REF!</definedName>
    <definedName name="__________________BTS2" localSheetId="8">#REF!</definedName>
    <definedName name="__________________BTS2">#REF!</definedName>
    <definedName name="__________________BTS20" localSheetId="8">#REF!</definedName>
    <definedName name="__________________BTS20">#REF!</definedName>
    <definedName name="__________________BTS21" localSheetId="8">#REF!</definedName>
    <definedName name="__________________BTS21">#REF!</definedName>
    <definedName name="__________________BTS22" localSheetId="8">#REF!</definedName>
    <definedName name="__________________BTS22">#REF!</definedName>
    <definedName name="__________________BTS23" localSheetId="8">#REF!</definedName>
    <definedName name="__________________BTS23">#REF!</definedName>
    <definedName name="__________________BTS24" localSheetId="8">#REF!</definedName>
    <definedName name="__________________BTS24">#REF!</definedName>
    <definedName name="__________________BTS3" localSheetId="8">#REF!</definedName>
    <definedName name="__________________BTS3">#REF!</definedName>
    <definedName name="__________________BTS4" localSheetId="8">#REF!</definedName>
    <definedName name="__________________BTS4">#REF!</definedName>
    <definedName name="__________________BTS5" localSheetId="8">#REF!</definedName>
    <definedName name="__________________BTS5">#REF!</definedName>
    <definedName name="__________________BTS6" localSheetId="8">#REF!</definedName>
    <definedName name="__________________BTS6">#REF!</definedName>
    <definedName name="__________________BTS7" localSheetId="8">#REF!</definedName>
    <definedName name="__________________BTS7">#REF!</definedName>
    <definedName name="__________________BTS8" localSheetId="8">#REF!</definedName>
    <definedName name="__________________BTS8">#REF!</definedName>
    <definedName name="__________________BTS9" localSheetId="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 localSheetId="8">#REF!</definedName>
    <definedName name="__________________GBS11">#REF!</definedName>
    <definedName name="__________________GBS110" localSheetId="8">#REF!</definedName>
    <definedName name="__________________GBS110">#REF!</definedName>
    <definedName name="__________________GBS111" localSheetId="8">#REF!</definedName>
    <definedName name="__________________GBS111">#REF!</definedName>
    <definedName name="__________________GBS112" localSheetId="8">#REF!</definedName>
    <definedName name="__________________GBS112">#REF!</definedName>
    <definedName name="__________________GBS113" localSheetId="8">#REF!</definedName>
    <definedName name="__________________GBS113">#REF!</definedName>
    <definedName name="__________________GBS114" localSheetId="8">#REF!</definedName>
    <definedName name="__________________GBS114">#REF!</definedName>
    <definedName name="__________________GBS115" localSheetId="8">#REF!</definedName>
    <definedName name="__________________GBS115">#REF!</definedName>
    <definedName name="__________________GBS116" localSheetId="8">#REF!</definedName>
    <definedName name="__________________GBS116">#REF!</definedName>
    <definedName name="__________________GBS117" localSheetId="8">#REF!</definedName>
    <definedName name="__________________GBS117">#REF!</definedName>
    <definedName name="__________________GBS118" localSheetId="8">#REF!</definedName>
    <definedName name="__________________GBS118">#REF!</definedName>
    <definedName name="__________________GBS119" localSheetId="8">#REF!</definedName>
    <definedName name="__________________GBS119">#REF!</definedName>
    <definedName name="__________________GBS12" localSheetId="8">#REF!</definedName>
    <definedName name="__________________GBS12">#REF!</definedName>
    <definedName name="__________________GBS120" localSheetId="8">#REF!</definedName>
    <definedName name="__________________GBS120">#REF!</definedName>
    <definedName name="__________________GBS121" localSheetId="8">#REF!</definedName>
    <definedName name="__________________GBS121">#REF!</definedName>
    <definedName name="__________________GBS122" localSheetId="8">#REF!</definedName>
    <definedName name="__________________GBS122">#REF!</definedName>
    <definedName name="__________________GBS123" localSheetId="8">#REF!</definedName>
    <definedName name="__________________GBS123">#REF!</definedName>
    <definedName name="__________________GBS124" localSheetId="8">#REF!</definedName>
    <definedName name="__________________GBS124">#REF!</definedName>
    <definedName name="__________________GBS13" localSheetId="8">#REF!</definedName>
    <definedName name="__________________GBS13">#REF!</definedName>
    <definedName name="__________________GBS14" localSheetId="8">#REF!</definedName>
    <definedName name="__________________GBS14">#REF!</definedName>
    <definedName name="__________________GBS15" localSheetId="8">#REF!</definedName>
    <definedName name="__________________GBS15">#REF!</definedName>
    <definedName name="__________________GBS16" localSheetId="8">#REF!</definedName>
    <definedName name="__________________GBS16">#REF!</definedName>
    <definedName name="__________________GBS17" localSheetId="8">#REF!</definedName>
    <definedName name="__________________GBS17">#REF!</definedName>
    <definedName name="__________________GBS18" localSheetId="8">#REF!</definedName>
    <definedName name="__________________GBS18">#REF!</definedName>
    <definedName name="__________________GBS19" localSheetId="8">#REF!</definedName>
    <definedName name="__________________GBS19">#REF!</definedName>
    <definedName name="__________________GBS21" localSheetId="8">#REF!</definedName>
    <definedName name="__________________GBS21">#REF!</definedName>
    <definedName name="__________________GBS210" localSheetId="8">#REF!</definedName>
    <definedName name="__________________GBS210">#REF!</definedName>
    <definedName name="__________________GBS211" localSheetId="8">#REF!</definedName>
    <definedName name="__________________GBS211">#REF!</definedName>
    <definedName name="__________________GBS212" localSheetId="8">#REF!</definedName>
    <definedName name="__________________GBS212">#REF!</definedName>
    <definedName name="__________________GBS213" localSheetId="8">#REF!</definedName>
    <definedName name="__________________GBS213">#REF!</definedName>
    <definedName name="__________________GBS214" localSheetId="8">#REF!</definedName>
    <definedName name="__________________GBS214">#REF!</definedName>
    <definedName name="__________________GBS215" localSheetId="8">#REF!</definedName>
    <definedName name="__________________GBS215">#REF!</definedName>
    <definedName name="__________________GBS216" localSheetId="8">#REF!</definedName>
    <definedName name="__________________GBS216">#REF!</definedName>
    <definedName name="__________________GBS217" localSheetId="8">#REF!</definedName>
    <definedName name="__________________GBS217">#REF!</definedName>
    <definedName name="__________________GBS218" localSheetId="8">#REF!</definedName>
    <definedName name="__________________GBS218">#REF!</definedName>
    <definedName name="__________________GBS219" localSheetId="8">#REF!</definedName>
    <definedName name="__________________GBS219">#REF!</definedName>
    <definedName name="__________________GBS22" localSheetId="8">#REF!</definedName>
    <definedName name="__________________GBS22">#REF!</definedName>
    <definedName name="__________________GBS220" localSheetId="8">#REF!</definedName>
    <definedName name="__________________GBS220">#REF!</definedName>
    <definedName name="__________________GBS221" localSheetId="8">#REF!</definedName>
    <definedName name="__________________GBS221">#REF!</definedName>
    <definedName name="__________________GBS222" localSheetId="8">#REF!</definedName>
    <definedName name="__________________GBS222">#REF!</definedName>
    <definedName name="__________________GBS223" localSheetId="8">#REF!</definedName>
    <definedName name="__________________GBS223">#REF!</definedName>
    <definedName name="__________________GBS224" localSheetId="8">#REF!</definedName>
    <definedName name="__________________GBS224">#REF!</definedName>
    <definedName name="__________________GBS23" localSheetId="8">#REF!</definedName>
    <definedName name="__________________GBS23">#REF!</definedName>
    <definedName name="__________________GBS24" localSheetId="8">#REF!</definedName>
    <definedName name="__________________GBS24">#REF!</definedName>
    <definedName name="__________________GBS25" localSheetId="8">#REF!</definedName>
    <definedName name="__________________GBS25">#REF!</definedName>
    <definedName name="__________________GBS26" localSheetId="8">#REF!</definedName>
    <definedName name="__________________GBS26">#REF!</definedName>
    <definedName name="__________________GBS27" localSheetId="8">#REF!</definedName>
    <definedName name="__________________GBS27">#REF!</definedName>
    <definedName name="__________________GBS28" localSheetId="8">#REF!</definedName>
    <definedName name="__________________GBS28">#REF!</definedName>
    <definedName name="__________________GBS29" localSheetId="8">#REF!</definedName>
    <definedName name="__________________GBS29">#REF!</definedName>
    <definedName name="__________________imp1">[11]DATA_PRG!$H$245</definedName>
    <definedName name="__________________knr2" localSheetId="8">#REF!</definedName>
    <definedName name="__________________knr2">#REF!</definedName>
    <definedName name="__________________l1">[3]leads!$A$3:$E$108</definedName>
    <definedName name="__________________l12" localSheetId="8">#REF!</definedName>
    <definedName name="__________________l12">#REF!</definedName>
    <definedName name="__________________l2">[2]r!$F$29</definedName>
    <definedName name="__________________l3" localSheetId="8">#REF!</definedName>
    <definedName name="__________________l3">#REF!</definedName>
    <definedName name="__________________l4">[4]Sheet1!$W$2:$Y$103</definedName>
    <definedName name="__________________l5" localSheetId="8">#REF!</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 localSheetId="8">#REF!</definedName>
    <definedName name="__________________lj600">#REF!</definedName>
    <definedName name="__________________lj900" localSheetId="8">#REF!</definedName>
    <definedName name="__________________lj900">#REF!</definedName>
    <definedName name="__________________LL3" localSheetId="8">#REF!</definedName>
    <definedName name="__________________LL3">#REF!</definedName>
    <definedName name="__________________LSO24" localSheetId="8">[10]Lead!#REF!</definedName>
    <definedName name="__________________LSO24">[10]Lead!#REF!</definedName>
    <definedName name="__________________MA1" localSheetId="8">#REF!</definedName>
    <definedName name="__________________MA1">#REF!</definedName>
    <definedName name="__________________MA2" localSheetId="8">#REF!</definedName>
    <definedName name="__________________MA2">#REF!</definedName>
    <definedName name="__________________Met22" localSheetId="8">#REF!</definedName>
    <definedName name="__________________Met22">#REF!</definedName>
    <definedName name="__________________Met45" localSheetId="8">#REF!</definedName>
    <definedName name="__________________Met45">#REF!</definedName>
    <definedName name="__________________MEt55" localSheetId="8">#REF!</definedName>
    <definedName name="__________________MEt55">#REF!</definedName>
    <definedName name="__________________Met63" localSheetId="8">#REF!</definedName>
    <definedName name="__________________Met63">#REF!</definedName>
    <definedName name="__________________ML21" localSheetId="8">#REF!</definedName>
    <definedName name="__________________ML21">#REF!</definedName>
    <definedName name="__________________ML210" localSheetId="8">#REF!</definedName>
    <definedName name="__________________ML210">#REF!</definedName>
    <definedName name="__________________ML211" localSheetId="8">#REF!</definedName>
    <definedName name="__________________ML211">#REF!</definedName>
    <definedName name="__________________ML212" localSheetId="8">#REF!</definedName>
    <definedName name="__________________ML212">#REF!</definedName>
    <definedName name="__________________ML213" localSheetId="8">#REF!</definedName>
    <definedName name="__________________ML213">#REF!</definedName>
    <definedName name="__________________ML214" localSheetId="8">#REF!</definedName>
    <definedName name="__________________ML214">#REF!</definedName>
    <definedName name="__________________ML215" localSheetId="8">#REF!</definedName>
    <definedName name="__________________ML215">#REF!</definedName>
    <definedName name="__________________ML216" localSheetId="8">#REF!</definedName>
    <definedName name="__________________ML216">#REF!</definedName>
    <definedName name="__________________ML217" localSheetId="8">#REF!</definedName>
    <definedName name="__________________ML217">#REF!</definedName>
    <definedName name="__________________ML218" localSheetId="8">#REF!</definedName>
    <definedName name="__________________ML218">#REF!</definedName>
    <definedName name="__________________ML219" localSheetId="8">#REF!</definedName>
    <definedName name="__________________ML219">#REF!</definedName>
    <definedName name="__________________ML22" localSheetId="8">#REF!</definedName>
    <definedName name="__________________ML22">#REF!</definedName>
    <definedName name="__________________ML220" localSheetId="8">#REF!</definedName>
    <definedName name="__________________ML220">#REF!</definedName>
    <definedName name="__________________ML221" localSheetId="8">#REF!</definedName>
    <definedName name="__________________ML221">#REF!</definedName>
    <definedName name="__________________ML222" localSheetId="8">#REF!</definedName>
    <definedName name="__________________ML222">#REF!</definedName>
    <definedName name="__________________ML223" localSheetId="8">#REF!</definedName>
    <definedName name="__________________ML223">#REF!</definedName>
    <definedName name="__________________ML224" localSheetId="8">#REF!</definedName>
    <definedName name="__________________ML224">#REF!</definedName>
    <definedName name="__________________ML23" localSheetId="8">#REF!</definedName>
    <definedName name="__________________ML23">#REF!</definedName>
    <definedName name="__________________ML24" localSheetId="8">#REF!</definedName>
    <definedName name="__________________ML24">#REF!</definedName>
    <definedName name="__________________ML25" localSheetId="8">#REF!</definedName>
    <definedName name="__________________ML25">#REF!</definedName>
    <definedName name="__________________ML26" localSheetId="8">#REF!</definedName>
    <definedName name="__________________ML26">#REF!</definedName>
    <definedName name="__________________ML27" localSheetId="8">#REF!</definedName>
    <definedName name="__________________ML27">#REF!</definedName>
    <definedName name="__________________ML28" localSheetId="8">#REF!</definedName>
    <definedName name="__________________ML28">#REF!</definedName>
    <definedName name="__________________ML29" localSheetId="8">#REF!</definedName>
    <definedName name="__________________ML29">#REF!</definedName>
    <definedName name="__________________ML31" localSheetId="8">#REF!</definedName>
    <definedName name="__________________ML31">#REF!</definedName>
    <definedName name="__________________ML310" localSheetId="8">#REF!</definedName>
    <definedName name="__________________ML310">#REF!</definedName>
    <definedName name="__________________ML311" localSheetId="8">#REF!</definedName>
    <definedName name="__________________ML311">#REF!</definedName>
    <definedName name="__________________ML312" localSheetId="8">#REF!</definedName>
    <definedName name="__________________ML312">#REF!</definedName>
    <definedName name="__________________ML313" localSheetId="8">#REF!</definedName>
    <definedName name="__________________ML313">#REF!</definedName>
    <definedName name="__________________ML314" localSheetId="8">#REF!</definedName>
    <definedName name="__________________ML314">#REF!</definedName>
    <definedName name="__________________ML315" localSheetId="8">#REF!</definedName>
    <definedName name="__________________ML315">#REF!</definedName>
    <definedName name="__________________ML316" localSheetId="8">#REF!</definedName>
    <definedName name="__________________ML316">#REF!</definedName>
    <definedName name="__________________ML317" localSheetId="8">#REF!</definedName>
    <definedName name="__________________ML317">#REF!</definedName>
    <definedName name="__________________ML318" localSheetId="8">#REF!</definedName>
    <definedName name="__________________ML318">#REF!</definedName>
    <definedName name="__________________ML319" localSheetId="8">#REF!</definedName>
    <definedName name="__________________ML319">#REF!</definedName>
    <definedName name="__________________ML32" localSheetId="8">#REF!</definedName>
    <definedName name="__________________ML32">#REF!</definedName>
    <definedName name="__________________ML320" localSheetId="8">#REF!</definedName>
    <definedName name="__________________ML320">#REF!</definedName>
    <definedName name="__________________ML321" localSheetId="8">#REF!</definedName>
    <definedName name="__________________ML321">#REF!</definedName>
    <definedName name="__________________ML322" localSheetId="8">#REF!</definedName>
    <definedName name="__________________ML322">#REF!</definedName>
    <definedName name="__________________ML323" localSheetId="8">#REF!</definedName>
    <definedName name="__________________ML323">#REF!</definedName>
    <definedName name="__________________ML324" localSheetId="8">#REF!</definedName>
    <definedName name="__________________ML324">#REF!</definedName>
    <definedName name="__________________ML33" localSheetId="8">#REF!</definedName>
    <definedName name="__________________ML33">#REF!</definedName>
    <definedName name="__________________ML34" localSheetId="8">#REF!</definedName>
    <definedName name="__________________ML34">#REF!</definedName>
    <definedName name="__________________ML35" localSheetId="8">#REF!</definedName>
    <definedName name="__________________ML35">#REF!</definedName>
    <definedName name="__________________ML36" localSheetId="8">#REF!</definedName>
    <definedName name="__________________ML36">#REF!</definedName>
    <definedName name="__________________ML37" localSheetId="8">#REF!</definedName>
    <definedName name="__________________ML37">#REF!</definedName>
    <definedName name="__________________ML38" localSheetId="8">#REF!</definedName>
    <definedName name="__________________ML38">#REF!</definedName>
    <definedName name="__________________ML39" localSheetId="8">#REF!</definedName>
    <definedName name="__________________ML39">#REF!</definedName>
    <definedName name="__________________ML7" localSheetId="8">#REF!</definedName>
    <definedName name="__________________ML7">#REF!</definedName>
    <definedName name="__________________ML8" localSheetId="8">#REF!</definedName>
    <definedName name="__________________ML8">#REF!</definedName>
    <definedName name="__________________ML9" localSheetId="8">#REF!</definedName>
    <definedName name="__________________ML9">#REF!</definedName>
    <definedName name="__________________mm1">[6]r!$F$4</definedName>
    <definedName name="__________________mm1000" localSheetId="8">#REF!</definedName>
    <definedName name="__________________mm1000">#REF!</definedName>
    <definedName name="__________________mm11">[2]r!$F$4</definedName>
    <definedName name="__________________mm111">[5]r!$F$4</definedName>
    <definedName name="__________________mm600" localSheetId="8">#REF!</definedName>
    <definedName name="__________________mm600">#REF!</definedName>
    <definedName name="__________________mm800" localSheetId="8">#REF!</definedName>
    <definedName name="__________________mm800">#REF!</definedName>
    <definedName name="__________________PC1" localSheetId="8">#REF!</definedName>
    <definedName name="__________________PC1">#REF!</definedName>
    <definedName name="__________________PC10" localSheetId="8">#REF!</definedName>
    <definedName name="__________________PC10">#REF!</definedName>
    <definedName name="__________________PC11" localSheetId="8">#REF!</definedName>
    <definedName name="__________________PC11">#REF!</definedName>
    <definedName name="__________________PC12" localSheetId="8">#REF!</definedName>
    <definedName name="__________________PC12">#REF!</definedName>
    <definedName name="__________________PC13" localSheetId="8">#REF!</definedName>
    <definedName name="__________________PC13">#REF!</definedName>
    <definedName name="__________________PC14" localSheetId="8">#REF!</definedName>
    <definedName name="__________________PC14">#REF!</definedName>
    <definedName name="__________________PC15" localSheetId="8">#REF!</definedName>
    <definedName name="__________________PC15">#REF!</definedName>
    <definedName name="__________________PC16" localSheetId="8">#REF!</definedName>
    <definedName name="__________________PC16">#REF!</definedName>
    <definedName name="__________________PC17" localSheetId="8">#REF!</definedName>
    <definedName name="__________________PC17">#REF!</definedName>
    <definedName name="__________________PC18" localSheetId="8">#REF!</definedName>
    <definedName name="__________________PC18">#REF!</definedName>
    <definedName name="__________________PC19" localSheetId="8">#REF!</definedName>
    <definedName name="__________________PC19">#REF!</definedName>
    <definedName name="__________________pc2" localSheetId="8">#REF!</definedName>
    <definedName name="__________________pc2">#REF!</definedName>
    <definedName name="__________________PC21" localSheetId="8">#REF!</definedName>
    <definedName name="__________________PC21">#REF!</definedName>
    <definedName name="__________________PC22" localSheetId="8">#REF!</definedName>
    <definedName name="__________________PC22">#REF!</definedName>
    <definedName name="__________________PC23" localSheetId="8">#REF!</definedName>
    <definedName name="__________________PC23">#REF!</definedName>
    <definedName name="__________________PC24" localSheetId="8">#REF!</definedName>
    <definedName name="__________________PC24">#REF!</definedName>
    <definedName name="__________________PC3" localSheetId="8">#REF!</definedName>
    <definedName name="__________________PC3">#REF!</definedName>
    <definedName name="__________________PC4" localSheetId="8">#REF!</definedName>
    <definedName name="__________________PC4">#REF!</definedName>
    <definedName name="__________________PC5" localSheetId="8">#REF!</definedName>
    <definedName name="__________________PC5">#REF!</definedName>
    <definedName name="__________________PC6" localSheetId="8">#REF!</definedName>
    <definedName name="__________________PC6">#REF!</definedName>
    <definedName name="__________________pc600" localSheetId="8">#REF!</definedName>
    <definedName name="__________________pc600">#REF!</definedName>
    <definedName name="__________________PC7" localSheetId="8">#REF!</definedName>
    <definedName name="__________________PC7">#REF!</definedName>
    <definedName name="__________________PC8" localSheetId="8">#REF!</definedName>
    <definedName name="__________________PC8">#REF!</definedName>
    <definedName name="__________________PC9" localSheetId="8">#REF!</definedName>
    <definedName name="__________________PC9">#REF!</definedName>
    <definedName name="__________________pc900" localSheetId="8">#REF!</definedName>
    <definedName name="__________________pc900">#REF!</definedName>
    <definedName name="__________________pla4">[12]DATA_PRG!$H$269</definedName>
    <definedName name="__________________pv2" localSheetId="8">#REF!</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 localSheetId="8">#REF!</definedName>
    <definedName name="__________________var1">#REF!</definedName>
    <definedName name="__________________var4" localSheetId="8">#REF!</definedName>
    <definedName name="__________________var4">#REF!</definedName>
    <definedName name="_________________bla1">[1]leads!$H$7</definedName>
    <definedName name="_________________BSG100" localSheetId="8">#REF!</definedName>
    <definedName name="_________________BSG100">#REF!</definedName>
    <definedName name="_________________BSG150" localSheetId="8">#REF!</definedName>
    <definedName name="_________________BSG150">#REF!</definedName>
    <definedName name="_________________BSG5" localSheetId="8">#REF!</definedName>
    <definedName name="_________________BSG5">#REF!</definedName>
    <definedName name="_________________BSG75" localSheetId="8">#REF!</definedName>
    <definedName name="_________________BSG75">#REF!</definedName>
    <definedName name="_________________BTC1" localSheetId="8">#REF!</definedName>
    <definedName name="_________________BTC1">#REF!</definedName>
    <definedName name="_________________BTC10" localSheetId="8">#REF!</definedName>
    <definedName name="_________________BTC10">#REF!</definedName>
    <definedName name="_________________BTC11" localSheetId="8">#REF!</definedName>
    <definedName name="_________________BTC11">#REF!</definedName>
    <definedName name="_________________BTC12" localSheetId="8">#REF!</definedName>
    <definedName name="_________________BTC12">#REF!</definedName>
    <definedName name="_________________BTC13" localSheetId="8">#REF!</definedName>
    <definedName name="_________________BTC13">#REF!</definedName>
    <definedName name="_________________BTC14" localSheetId="8">#REF!</definedName>
    <definedName name="_________________BTC14">#REF!</definedName>
    <definedName name="_________________BTC15" localSheetId="8">#REF!</definedName>
    <definedName name="_________________BTC15">#REF!</definedName>
    <definedName name="_________________BTC16" localSheetId="8">#REF!</definedName>
    <definedName name="_________________BTC16">#REF!</definedName>
    <definedName name="_________________BTC17" localSheetId="8">#REF!</definedName>
    <definedName name="_________________BTC17">#REF!</definedName>
    <definedName name="_________________BTC18" localSheetId="8">#REF!</definedName>
    <definedName name="_________________BTC18">#REF!</definedName>
    <definedName name="_________________BTC19" localSheetId="8">#REF!</definedName>
    <definedName name="_________________BTC19">#REF!</definedName>
    <definedName name="_________________BTC2" localSheetId="8">#REF!</definedName>
    <definedName name="_________________BTC2">#REF!</definedName>
    <definedName name="_________________BTC20" localSheetId="8">#REF!</definedName>
    <definedName name="_________________BTC20">#REF!</definedName>
    <definedName name="_________________BTC21" localSheetId="8">#REF!</definedName>
    <definedName name="_________________BTC21">#REF!</definedName>
    <definedName name="_________________BTC22" localSheetId="8">#REF!</definedName>
    <definedName name="_________________BTC22">#REF!</definedName>
    <definedName name="_________________BTC23" localSheetId="8">#REF!</definedName>
    <definedName name="_________________BTC23">#REF!</definedName>
    <definedName name="_________________BTC24" localSheetId="8">#REF!</definedName>
    <definedName name="_________________BTC24">#REF!</definedName>
    <definedName name="_________________BTC3" localSheetId="8">#REF!</definedName>
    <definedName name="_________________BTC3">#REF!</definedName>
    <definedName name="_________________BTC4" localSheetId="8">#REF!</definedName>
    <definedName name="_________________BTC4">#REF!</definedName>
    <definedName name="_________________BTC5" localSheetId="8">#REF!</definedName>
    <definedName name="_________________BTC5">#REF!</definedName>
    <definedName name="_________________BTC6" localSheetId="8">#REF!</definedName>
    <definedName name="_________________BTC6">#REF!</definedName>
    <definedName name="_________________BTC7" localSheetId="8">#REF!</definedName>
    <definedName name="_________________BTC7">#REF!</definedName>
    <definedName name="_________________BTC8" localSheetId="8">#REF!</definedName>
    <definedName name="_________________BTC8">#REF!</definedName>
    <definedName name="_________________BTC9" localSheetId="8">#REF!</definedName>
    <definedName name="_________________BTC9">#REF!</definedName>
    <definedName name="_________________BTR1" localSheetId="8">#REF!</definedName>
    <definedName name="_________________BTR1">#REF!</definedName>
    <definedName name="_________________BTR10" localSheetId="8">#REF!</definedName>
    <definedName name="_________________BTR10">#REF!</definedName>
    <definedName name="_________________BTR11" localSheetId="8">#REF!</definedName>
    <definedName name="_________________BTR11">#REF!</definedName>
    <definedName name="_________________BTR12" localSheetId="8">#REF!</definedName>
    <definedName name="_________________BTR12">#REF!</definedName>
    <definedName name="_________________BTR13" localSheetId="8">#REF!</definedName>
    <definedName name="_________________BTR13">#REF!</definedName>
    <definedName name="_________________BTR14" localSheetId="8">#REF!</definedName>
    <definedName name="_________________BTR14">#REF!</definedName>
    <definedName name="_________________BTR15" localSheetId="8">#REF!</definedName>
    <definedName name="_________________BTR15">#REF!</definedName>
    <definedName name="_________________BTR16" localSheetId="8">#REF!</definedName>
    <definedName name="_________________BTR16">#REF!</definedName>
    <definedName name="_________________BTR17" localSheetId="8">#REF!</definedName>
    <definedName name="_________________BTR17">#REF!</definedName>
    <definedName name="_________________BTR18" localSheetId="8">#REF!</definedName>
    <definedName name="_________________BTR18">#REF!</definedName>
    <definedName name="_________________BTR19" localSheetId="8">#REF!</definedName>
    <definedName name="_________________BTR19">#REF!</definedName>
    <definedName name="_________________BTR2" localSheetId="8">#REF!</definedName>
    <definedName name="_________________BTR2">#REF!</definedName>
    <definedName name="_________________BTR20" localSheetId="8">#REF!</definedName>
    <definedName name="_________________BTR20">#REF!</definedName>
    <definedName name="_________________BTR21" localSheetId="8">#REF!</definedName>
    <definedName name="_________________BTR21">#REF!</definedName>
    <definedName name="_________________BTR22" localSheetId="8">#REF!</definedName>
    <definedName name="_________________BTR22">#REF!</definedName>
    <definedName name="_________________BTR23" localSheetId="8">#REF!</definedName>
    <definedName name="_________________BTR23">#REF!</definedName>
    <definedName name="_________________BTR24" localSheetId="8">#REF!</definedName>
    <definedName name="_________________BTR24">#REF!</definedName>
    <definedName name="_________________BTR3" localSheetId="8">#REF!</definedName>
    <definedName name="_________________BTR3">#REF!</definedName>
    <definedName name="_________________BTR4" localSheetId="8">#REF!</definedName>
    <definedName name="_________________BTR4">#REF!</definedName>
    <definedName name="_________________BTR5" localSheetId="8">#REF!</definedName>
    <definedName name="_________________BTR5">#REF!</definedName>
    <definedName name="_________________BTR6" localSheetId="8">#REF!</definedName>
    <definedName name="_________________BTR6">#REF!</definedName>
    <definedName name="_________________BTR7" localSheetId="8">#REF!</definedName>
    <definedName name="_________________BTR7">#REF!</definedName>
    <definedName name="_________________BTR8" localSheetId="8">#REF!</definedName>
    <definedName name="_________________BTR8">#REF!</definedName>
    <definedName name="_________________BTR9" localSheetId="8">#REF!</definedName>
    <definedName name="_________________BTR9">#REF!</definedName>
    <definedName name="_________________BTS1" localSheetId="8">#REF!</definedName>
    <definedName name="_________________BTS1">#REF!</definedName>
    <definedName name="_________________BTS10" localSheetId="8">#REF!</definedName>
    <definedName name="_________________BTS10">#REF!</definedName>
    <definedName name="_________________BTS11" localSheetId="8">#REF!</definedName>
    <definedName name="_________________BTS11">#REF!</definedName>
    <definedName name="_________________BTS12" localSheetId="8">#REF!</definedName>
    <definedName name="_________________BTS12">#REF!</definedName>
    <definedName name="_________________BTS13" localSheetId="8">#REF!</definedName>
    <definedName name="_________________BTS13">#REF!</definedName>
    <definedName name="_________________BTS14" localSheetId="8">#REF!</definedName>
    <definedName name="_________________BTS14">#REF!</definedName>
    <definedName name="_________________BTS15" localSheetId="8">#REF!</definedName>
    <definedName name="_________________BTS15">#REF!</definedName>
    <definedName name="_________________BTS16" localSheetId="8">#REF!</definedName>
    <definedName name="_________________BTS16">#REF!</definedName>
    <definedName name="_________________BTS17" localSheetId="8">#REF!</definedName>
    <definedName name="_________________BTS17">#REF!</definedName>
    <definedName name="_________________BTS18" localSheetId="8">#REF!</definedName>
    <definedName name="_________________BTS18">#REF!</definedName>
    <definedName name="_________________BTS19" localSheetId="8">#REF!</definedName>
    <definedName name="_________________BTS19">#REF!</definedName>
    <definedName name="_________________BTS2" localSheetId="8">#REF!</definedName>
    <definedName name="_________________BTS2">#REF!</definedName>
    <definedName name="_________________BTS20" localSheetId="8">#REF!</definedName>
    <definedName name="_________________BTS20">#REF!</definedName>
    <definedName name="_________________BTS21" localSheetId="8">#REF!</definedName>
    <definedName name="_________________BTS21">#REF!</definedName>
    <definedName name="_________________BTS22" localSheetId="8">#REF!</definedName>
    <definedName name="_________________BTS22">#REF!</definedName>
    <definedName name="_________________BTS23" localSheetId="8">#REF!</definedName>
    <definedName name="_________________BTS23">#REF!</definedName>
    <definedName name="_________________BTS24" localSheetId="8">#REF!</definedName>
    <definedName name="_________________BTS24">#REF!</definedName>
    <definedName name="_________________BTS3" localSheetId="8">#REF!</definedName>
    <definedName name="_________________BTS3">#REF!</definedName>
    <definedName name="_________________BTS4" localSheetId="8">#REF!</definedName>
    <definedName name="_________________BTS4">#REF!</definedName>
    <definedName name="_________________BTS5" localSheetId="8">#REF!</definedName>
    <definedName name="_________________BTS5">#REF!</definedName>
    <definedName name="_________________BTS6" localSheetId="8">#REF!</definedName>
    <definedName name="_________________BTS6">#REF!</definedName>
    <definedName name="_________________BTS7" localSheetId="8">#REF!</definedName>
    <definedName name="_________________BTS7">#REF!</definedName>
    <definedName name="_________________BTS8" localSheetId="8">#REF!</definedName>
    <definedName name="_________________BTS8">#REF!</definedName>
    <definedName name="_________________BTS9" localSheetId="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 localSheetId="8">#REF!</definedName>
    <definedName name="_________________GBS11">#REF!</definedName>
    <definedName name="_________________GBS110" localSheetId="8">#REF!</definedName>
    <definedName name="_________________GBS110">#REF!</definedName>
    <definedName name="_________________GBS111" localSheetId="8">#REF!</definedName>
    <definedName name="_________________GBS111">#REF!</definedName>
    <definedName name="_________________GBS112" localSheetId="8">#REF!</definedName>
    <definedName name="_________________GBS112">#REF!</definedName>
    <definedName name="_________________GBS113" localSheetId="8">#REF!</definedName>
    <definedName name="_________________GBS113">#REF!</definedName>
    <definedName name="_________________GBS114" localSheetId="8">#REF!</definedName>
    <definedName name="_________________GBS114">#REF!</definedName>
    <definedName name="_________________GBS115" localSheetId="8">#REF!</definedName>
    <definedName name="_________________GBS115">#REF!</definedName>
    <definedName name="_________________GBS116" localSheetId="8">#REF!</definedName>
    <definedName name="_________________GBS116">#REF!</definedName>
    <definedName name="_________________GBS117" localSheetId="8">#REF!</definedName>
    <definedName name="_________________GBS117">#REF!</definedName>
    <definedName name="_________________GBS118" localSheetId="8">#REF!</definedName>
    <definedName name="_________________GBS118">#REF!</definedName>
    <definedName name="_________________GBS119" localSheetId="8">#REF!</definedName>
    <definedName name="_________________GBS119">#REF!</definedName>
    <definedName name="_________________GBS12" localSheetId="8">#REF!</definedName>
    <definedName name="_________________GBS12">#REF!</definedName>
    <definedName name="_________________GBS120" localSheetId="8">#REF!</definedName>
    <definedName name="_________________GBS120">#REF!</definedName>
    <definedName name="_________________GBS121" localSheetId="8">#REF!</definedName>
    <definedName name="_________________GBS121">#REF!</definedName>
    <definedName name="_________________GBS122" localSheetId="8">#REF!</definedName>
    <definedName name="_________________GBS122">#REF!</definedName>
    <definedName name="_________________GBS123" localSheetId="8">#REF!</definedName>
    <definedName name="_________________GBS123">#REF!</definedName>
    <definedName name="_________________GBS124" localSheetId="8">#REF!</definedName>
    <definedName name="_________________GBS124">#REF!</definedName>
    <definedName name="_________________GBS13" localSheetId="8">#REF!</definedName>
    <definedName name="_________________GBS13">#REF!</definedName>
    <definedName name="_________________GBS14" localSheetId="8">#REF!</definedName>
    <definedName name="_________________GBS14">#REF!</definedName>
    <definedName name="_________________GBS15" localSheetId="8">#REF!</definedName>
    <definedName name="_________________GBS15">#REF!</definedName>
    <definedName name="_________________GBS16" localSheetId="8">#REF!</definedName>
    <definedName name="_________________GBS16">#REF!</definedName>
    <definedName name="_________________GBS17" localSheetId="8">#REF!</definedName>
    <definedName name="_________________GBS17">#REF!</definedName>
    <definedName name="_________________GBS18" localSheetId="8">#REF!</definedName>
    <definedName name="_________________GBS18">#REF!</definedName>
    <definedName name="_________________GBS19" localSheetId="8">#REF!</definedName>
    <definedName name="_________________GBS19">#REF!</definedName>
    <definedName name="_________________GBS21" localSheetId="8">#REF!</definedName>
    <definedName name="_________________GBS21">#REF!</definedName>
    <definedName name="_________________GBS210" localSheetId="8">#REF!</definedName>
    <definedName name="_________________GBS210">#REF!</definedName>
    <definedName name="_________________GBS211" localSheetId="8">#REF!</definedName>
    <definedName name="_________________GBS211">#REF!</definedName>
    <definedName name="_________________GBS212" localSheetId="8">#REF!</definedName>
    <definedName name="_________________GBS212">#REF!</definedName>
    <definedName name="_________________GBS213" localSheetId="8">#REF!</definedName>
    <definedName name="_________________GBS213">#REF!</definedName>
    <definedName name="_________________GBS214" localSheetId="8">#REF!</definedName>
    <definedName name="_________________GBS214">#REF!</definedName>
    <definedName name="_________________GBS215" localSheetId="8">#REF!</definedName>
    <definedName name="_________________GBS215">#REF!</definedName>
    <definedName name="_________________GBS216" localSheetId="8">#REF!</definedName>
    <definedName name="_________________GBS216">#REF!</definedName>
    <definedName name="_________________GBS217" localSheetId="8">#REF!</definedName>
    <definedName name="_________________GBS217">#REF!</definedName>
    <definedName name="_________________GBS218" localSheetId="8">#REF!</definedName>
    <definedName name="_________________GBS218">#REF!</definedName>
    <definedName name="_________________GBS219" localSheetId="8">#REF!</definedName>
    <definedName name="_________________GBS219">#REF!</definedName>
    <definedName name="_________________GBS22" localSheetId="8">#REF!</definedName>
    <definedName name="_________________GBS22">#REF!</definedName>
    <definedName name="_________________GBS220" localSheetId="8">#REF!</definedName>
    <definedName name="_________________GBS220">#REF!</definedName>
    <definedName name="_________________GBS221" localSheetId="8">#REF!</definedName>
    <definedName name="_________________GBS221">#REF!</definedName>
    <definedName name="_________________GBS222" localSheetId="8">#REF!</definedName>
    <definedName name="_________________GBS222">#REF!</definedName>
    <definedName name="_________________GBS223" localSheetId="8">#REF!</definedName>
    <definedName name="_________________GBS223">#REF!</definedName>
    <definedName name="_________________GBS224" localSheetId="8">#REF!</definedName>
    <definedName name="_________________GBS224">#REF!</definedName>
    <definedName name="_________________GBS23" localSheetId="8">#REF!</definedName>
    <definedName name="_________________GBS23">#REF!</definedName>
    <definedName name="_________________GBS24" localSheetId="8">#REF!</definedName>
    <definedName name="_________________GBS24">#REF!</definedName>
    <definedName name="_________________GBS25" localSheetId="8">#REF!</definedName>
    <definedName name="_________________GBS25">#REF!</definedName>
    <definedName name="_________________GBS26" localSheetId="8">#REF!</definedName>
    <definedName name="_________________GBS26">#REF!</definedName>
    <definedName name="_________________GBS27" localSheetId="8">#REF!</definedName>
    <definedName name="_________________GBS27">#REF!</definedName>
    <definedName name="_________________GBS28" localSheetId="8">#REF!</definedName>
    <definedName name="_________________GBS28">#REF!</definedName>
    <definedName name="_________________GBS29" localSheetId="8">#REF!</definedName>
    <definedName name="_________________GBS29">#REF!</definedName>
    <definedName name="_________________imp1">[11]DATA_PRG!$H$245</definedName>
    <definedName name="_________________knr2" localSheetId="8">#REF!</definedName>
    <definedName name="_________________knr2">#REF!</definedName>
    <definedName name="_________________l1">[3]leads!$A$3:$E$108</definedName>
    <definedName name="_________________l12" localSheetId="8">#REF!</definedName>
    <definedName name="_________________l12">#REF!</definedName>
    <definedName name="_________________l2">[2]r!$F$29</definedName>
    <definedName name="_________________l3" localSheetId="8">#REF!</definedName>
    <definedName name="_________________l3">#REF!</definedName>
    <definedName name="_________________l4">[4]Sheet1!$W$2:$Y$103</definedName>
    <definedName name="_________________l5" localSheetId="8">#REF!</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 localSheetId="8">#REF!</definedName>
    <definedName name="_________________lj600">#REF!</definedName>
    <definedName name="_________________lj900" localSheetId="8">#REF!</definedName>
    <definedName name="_________________lj900">#REF!</definedName>
    <definedName name="_________________LL3" localSheetId="8">#REF!</definedName>
    <definedName name="_________________LL3">#REF!</definedName>
    <definedName name="_________________LSO24" localSheetId="8">[10]Lead!#REF!</definedName>
    <definedName name="_________________LSO24">[10]Lead!#REF!</definedName>
    <definedName name="_________________MA1" localSheetId="8">#REF!</definedName>
    <definedName name="_________________MA1">#REF!</definedName>
    <definedName name="_________________MA2" localSheetId="8">#REF!</definedName>
    <definedName name="_________________MA2">#REF!</definedName>
    <definedName name="_________________Met22" localSheetId="8">#REF!</definedName>
    <definedName name="_________________Met22">#REF!</definedName>
    <definedName name="_________________Met45" localSheetId="8">#REF!</definedName>
    <definedName name="_________________Met45">#REF!</definedName>
    <definedName name="_________________MEt55" localSheetId="8">#REF!</definedName>
    <definedName name="_________________MEt55">#REF!</definedName>
    <definedName name="_________________Met63" localSheetId="8">#REF!</definedName>
    <definedName name="_________________Met63">#REF!</definedName>
    <definedName name="_________________ML21" localSheetId="8">#REF!</definedName>
    <definedName name="_________________ML21">#REF!</definedName>
    <definedName name="_________________ML210" localSheetId="8">#REF!</definedName>
    <definedName name="_________________ML210">#REF!</definedName>
    <definedName name="_________________ML211" localSheetId="8">#REF!</definedName>
    <definedName name="_________________ML211">#REF!</definedName>
    <definedName name="_________________ML212" localSheetId="8">#REF!</definedName>
    <definedName name="_________________ML212">#REF!</definedName>
    <definedName name="_________________ML213" localSheetId="8">#REF!</definedName>
    <definedName name="_________________ML213">#REF!</definedName>
    <definedName name="_________________ML214" localSheetId="8">#REF!</definedName>
    <definedName name="_________________ML214">#REF!</definedName>
    <definedName name="_________________ML215" localSheetId="8">#REF!</definedName>
    <definedName name="_________________ML215">#REF!</definedName>
    <definedName name="_________________ML216" localSheetId="8">#REF!</definedName>
    <definedName name="_________________ML216">#REF!</definedName>
    <definedName name="_________________ML217" localSheetId="8">#REF!</definedName>
    <definedName name="_________________ML217">#REF!</definedName>
    <definedName name="_________________ML218" localSheetId="8">#REF!</definedName>
    <definedName name="_________________ML218">#REF!</definedName>
    <definedName name="_________________ML219" localSheetId="8">#REF!</definedName>
    <definedName name="_________________ML219">#REF!</definedName>
    <definedName name="_________________ML22" localSheetId="8">#REF!</definedName>
    <definedName name="_________________ML22">#REF!</definedName>
    <definedName name="_________________ML220" localSheetId="8">#REF!</definedName>
    <definedName name="_________________ML220">#REF!</definedName>
    <definedName name="_________________ML221" localSheetId="8">#REF!</definedName>
    <definedName name="_________________ML221">#REF!</definedName>
    <definedName name="_________________ML222" localSheetId="8">#REF!</definedName>
    <definedName name="_________________ML222">#REF!</definedName>
    <definedName name="_________________ML223" localSheetId="8">#REF!</definedName>
    <definedName name="_________________ML223">#REF!</definedName>
    <definedName name="_________________ML224" localSheetId="8">#REF!</definedName>
    <definedName name="_________________ML224">#REF!</definedName>
    <definedName name="_________________ML23" localSheetId="8">#REF!</definedName>
    <definedName name="_________________ML23">#REF!</definedName>
    <definedName name="_________________ML24" localSheetId="8">#REF!</definedName>
    <definedName name="_________________ML24">#REF!</definedName>
    <definedName name="_________________ML25" localSheetId="8">#REF!</definedName>
    <definedName name="_________________ML25">#REF!</definedName>
    <definedName name="_________________ML26" localSheetId="8">#REF!</definedName>
    <definedName name="_________________ML26">#REF!</definedName>
    <definedName name="_________________ML27" localSheetId="8">#REF!</definedName>
    <definedName name="_________________ML27">#REF!</definedName>
    <definedName name="_________________ML28" localSheetId="8">#REF!</definedName>
    <definedName name="_________________ML28">#REF!</definedName>
    <definedName name="_________________ML29" localSheetId="8">#REF!</definedName>
    <definedName name="_________________ML29">#REF!</definedName>
    <definedName name="_________________ML31" localSheetId="8">#REF!</definedName>
    <definedName name="_________________ML31">#REF!</definedName>
    <definedName name="_________________ML310" localSheetId="8">#REF!</definedName>
    <definedName name="_________________ML310">#REF!</definedName>
    <definedName name="_________________ML311" localSheetId="8">#REF!</definedName>
    <definedName name="_________________ML311">#REF!</definedName>
    <definedName name="_________________ML312" localSheetId="8">#REF!</definedName>
    <definedName name="_________________ML312">#REF!</definedName>
    <definedName name="_________________ML313" localSheetId="8">#REF!</definedName>
    <definedName name="_________________ML313">#REF!</definedName>
    <definedName name="_________________ML314" localSheetId="8">#REF!</definedName>
    <definedName name="_________________ML314">#REF!</definedName>
    <definedName name="_________________ML315" localSheetId="8">#REF!</definedName>
    <definedName name="_________________ML315">#REF!</definedName>
    <definedName name="_________________ML316" localSheetId="8">#REF!</definedName>
    <definedName name="_________________ML316">#REF!</definedName>
    <definedName name="_________________ML317" localSheetId="8">#REF!</definedName>
    <definedName name="_________________ML317">#REF!</definedName>
    <definedName name="_________________ML318" localSheetId="8">#REF!</definedName>
    <definedName name="_________________ML318">#REF!</definedName>
    <definedName name="_________________ML319" localSheetId="8">#REF!</definedName>
    <definedName name="_________________ML319">#REF!</definedName>
    <definedName name="_________________ML32" localSheetId="8">#REF!</definedName>
    <definedName name="_________________ML32">#REF!</definedName>
    <definedName name="_________________ML320" localSheetId="8">#REF!</definedName>
    <definedName name="_________________ML320">#REF!</definedName>
    <definedName name="_________________ML321" localSheetId="8">#REF!</definedName>
    <definedName name="_________________ML321">#REF!</definedName>
    <definedName name="_________________ML322" localSheetId="8">#REF!</definedName>
    <definedName name="_________________ML322">#REF!</definedName>
    <definedName name="_________________ML323" localSheetId="8">#REF!</definedName>
    <definedName name="_________________ML323">#REF!</definedName>
    <definedName name="_________________ML324" localSheetId="8">#REF!</definedName>
    <definedName name="_________________ML324">#REF!</definedName>
    <definedName name="_________________ML33" localSheetId="8">#REF!</definedName>
    <definedName name="_________________ML33">#REF!</definedName>
    <definedName name="_________________ML34" localSheetId="8">#REF!</definedName>
    <definedName name="_________________ML34">#REF!</definedName>
    <definedName name="_________________ML35" localSheetId="8">#REF!</definedName>
    <definedName name="_________________ML35">#REF!</definedName>
    <definedName name="_________________ML36" localSheetId="8">#REF!</definedName>
    <definedName name="_________________ML36">#REF!</definedName>
    <definedName name="_________________ML37" localSheetId="8">#REF!</definedName>
    <definedName name="_________________ML37">#REF!</definedName>
    <definedName name="_________________ML38" localSheetId="8">#REF!</definedName>
    <definedName name="_________________ML38">#REF!</definedName>
    <definedName name="_________________ML39" localSheetId="8">#REF!</definedName>
    <definedName name="_________________ML39">#REF!</definedName>
    <definedName name="_________________ML7" localSheetId="8">#REF!</definedName>
    <definedName name="_________________ML7">#REF!</definedName>
    <definedName name="_________________ML8" localSheetId="8">#REF!</definedName>
    <definedName name="_________________ML8">#REF!</definedName>
    <definedName name="_________________ML9" localSheetId="8">#REF!</definedName>
    <definedName name="_________________ML9">#REF!</definedName>
    <definedName name="_________________mm1">[6]r!$F$4</definedName>
    <definedName name="_________________mm1000" localSheetId="8">#REF!</definedName>
    <definedName name="_________________mm1000">#REF!</definedName>
    <definedName name="_________________mm11">[2]r!$F$4</definedName>
    <definedName name="_________________mm111">[5]r!$F$4</definedName>
    <definedName name="_________________mm600" localSheetId="8">#REF!</definedName>
    <definedName name="_________________mm600">#REF!</definedName>
    <definedName name="_________________mm800" localSheetId="8">#REF!</definedName>
    <definedName name="_________________mm800">#REF!</definedName>
    <definedName name="_________________PC1" localSheetId="8">#REF!</definedName>
    <definedName name="_________________PC1">#REF!</definedName>
    <definedName name="_________________PC10" localSheetId="8">#REF!</definedName>
    <definedName name="_________________PC10">#REF!</definedName>
    <definedName name="_________________PC11" localSheetId="8">#REF!</definedName>
    <definedName name="_________________PC11">#REF!</definedName>
    <definedName name="_________________PC12" localSheetId="8">#REF!</definedName>
    <definedName name="_________________PC12">#REF!</definedName>
    <definedName name="_________________PC13" localSheetId="8">#REF!</definedName>
    <definedName name="_________________PC13">#REF!</definedName>
    <definedName name="_________________PC14" localSheetId="8">#REF!</definedName>
    <definedName name="_________________PC14">#REF!</definedName>
    <definedName name="_________________PC15" localSheetId="8">#REF!</definedName>
    <definedName name="_________________PC15">#REF!</definedName>
    <definedName name="_________________PC16" localSheetId="8">#REF!</definedName>
    <definedName name="_________________PC16">#REF!</definedName>
    <definedName name="_________________PC17" localSheetId="8">#REF!</definedName>
    <definedName name="_________________PC17">#REF!</definedName>
    <definedName name="_________________PC18" localSheetId="8">#REF!</definedName>
    <definedName name="_________________PC18">#REF!</definedName>
    <definedName name="_________________PC19" localSheetId="8">#REF!</definedName>
    <definedName name="_________________PC19">#REF!</definedName>
    <definedName name="_________________pc2" localSheetId="8">#REF!</definedName>
    <definedName name="_________________pc2">#REF!</definedName>
    <definedName name="_________________PC21" localSheetId="8">#REF!</definedName>
    <definedName name="_________________PC21">#REF!</definedName>
    <definedName name="_________________PC22" localSheetId="8">#REF!</definedName>
    <definedName name="_________________PC22">#REF!</definedName>
    <definedName name="_________________PC23" localSheetId="8">#REF!</definedName>
    <definedName name="_________________PC23">#REF!</definedName>
    <definedName name="_________________PC24" localSheetId="8">#REF!</definedName>
    <definedName name="_________________PC24">#REF!</definedName>
    <definedName name="_________________PC3" localSheetId="8">#REF!</definedName>
    <definedName name="_________________PC3">#REF!</definedName>
    <definedName name="_________________PC4" localSheetId="8">#REF!</definedName>
    <definedName name="_________________PC4">#REF!</definedName>
    <definedName name="_________________PC5" localSheetId="8">#REF!</definedName>
    <definedName name="_________________PC5">#REF!</definedName>
    <definedName name="_________________PC6" localSheetId="8">#REF!</definedName>
    <definedName name="_________________PC6">#REF!</definedName>
    <definedName name="_________________pc600" localSheetId="8">#REF!</definedName>
    <definedName name="_________________pc600">#REF!</definedName>
    <definedName name="_________________PC7" localSheetId="8">#REF!</definedName>
    <definedName name="_________________PC7">#REF!</definedName>
    <definedName name="_________________PC8" localSheetId="8">#REF!</definedName>
    <definedName name="_________________PC8">#REF!</definedName>
    <definedName name="_________________PC9" localSheetId="8">#REF!</definedName>
    <definedName name="_________________PC9">#REF!</definedName>
    <definedName name="_________________pc900" localSheetId="8">#REF!</definedName>
    <definedName name="_________________pc900">#REF!</definedName>
    <definedName name="_________________pla4">[12]DATA_PRG!$H$269</definedName>
    <definedName name="_________________pv2" localSheetId="8">#REF!</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 localSheetId="8">#REF!</definedName>
    <definedName name="_________________var1">#REF!</definedName>
    <definedName name="_________________var4" localSheetId="8">#REF!</definedName>
    <definedName name="_________________var4">#REF!</definedName>
    <definedName name="________________bla1">[1]leads!$H$7</definedName>
    <definedName name="________________BSG100" localSheetId="8">#REF!</definedName>
    <definedName name="________________BSG100">#REF!</definedName>
    <definedName name="________________BSG150" localSheetId="8">#REF!</definedName>
    <definedName name="________________BSG150">#REF!</definedName>
    <definedName name="________________BSG5" localSheetId="8">#REF!</definedName>
    <definedName name="________________BSG5">#REF!</definedName>
    <definedName name="________________BSG75" localSheetId="8">#REF!</definedName>
    <definedName name="________________BSG75">#REF!</definedName>
    <definedName name="________________BTC1" localSheetId="8">#REF!</definedName>
    <definedName name="________________BTC1">#REF!</definedName>
    <definedName name="________________BTC10" localSheetId="8">#REF!</definedName>
    <definedName name="________________BTC10">#REF!</definedName>
    <definedName name="________________BTC11" localSheetId="8">#REF!</definedName>
    <definedName name="________________BTC11">#REF!</definedName>
    <definedName name="________________BTC12" localSheetId="8">#REF!</definedName>
    <definedName name="________________BTC12">#REF!</definedName>
    <definedName name="________________BTC13" localSheetId="8">#REF!</definedName>
    <definedName name="________________BTC13">#REF!</definedName>
    <definedName name="________________BTC14" localSheetId="8">#REF!</definedName>
    <definedName name="________________BTC14">#REF!</definedName>
    <definedName name="________________BTC15" localSheetId="8">#REF!</definedName>
    <definedName name="________________BTC15">#REF!</definedName>
    <definedName name="________________BTC16" localSheetId="8">#REF!</definedName>
    <definedName name="________________BTC16">#REF!</definedName>
    <definedName name="________________BTC17" localSheetId="8">#REF!</definedName>
    <definedName name="________________BTC17">#REF!</definedName>
    <definedName name="________________BTC18" localSheetId="8">#REF!</definedName>
    <definedName name="________________BTC18">#REF!</definedName>
    <definedName name="________________BTC19" localSheetId="8">#REF!</definedName>
    <definedName name="________________BTC19">#REF!</definedName>
    <definedName name="________________BTC2" localSheetId="8">#REF!</definedName>
    <definedName name="________________BTC2">#REF!</definedName>
    <definedName name="________________BTC20" localSheetId="8">#REF!</definedName>
    <definedName name="________________BTC20">#REF!</definedName>
    <definedName name="________________BTC21" localSheetId="8">#REF!</definedName>
    <definedName name="________________BTC21">#REF!</definedName>
    <definedName name="________________BTC22" localSheetId="8">#REF!</definedName>
    <definedName name="________________BTC22">#REF!</definedName>
    <definedName name="________________BTC23" localSheetId="8">#REF!</definedName>
    <definedName name="________________BTC23">#REF!</definedName>
    <definedName name="________________BTC24" localSheetId="8">#REF!</definedName>
    <definedName name="________________BTC24">#REF!</definedName>
    <definedName name="________________BTC3" localSheetId="8">#REF!</definedName>
    <definedName name="________________BTC3">#REF!</definedName>
    <definedName name="________________BTC4" localSheetId="8">#REF!</definedName>
    <definedName name="________________BTC4">#REF!</definedName>
    <definedName name="________________BTC5" localSheetId="8">#REF!</definedName>
    <definedName name="________________BTC5">#REF!</definedName>
    <definedName name="________________BTC6" localSheetId="8">#REF!</definedName>
    <definedName name="________________BTC6">#REF!</definedName>
    <definedName name="________________BTC7" localSheetId="8">#REF!</definedName>
    <definedName name="________________BTC7">#REF!</definedName>
    <definedName name="________________BTC8" localSheetId="8">#REF!</definedName>
    <definedName name="________________BTC8">#REF!</definedName>
    <definedName name="________________BTC9" localSheetId="8">#REF!</definedName>
    <definedName name="________________BTC9">#REF!</definedName>
    <definedName name="________________BTR1" localSheetId="8">#REF!</definedName>
    <definedName name="________________BTR1">#REF!</definedName>
    <definedName name="________________BTR10" localSheetId="8">#REF!</definedName>
    <definedName name="________________BTR10">#REF!</definedName>
    <definedName name="________________BTR11" localSheetId="8">#REF!</definedName>
    <definedName name="________________BTR11">#REF!</definedName>
    <definedName name="________________BTR12" localSheetId="8">#REF!</definedName>
    <definedName name="________________BTR12">#REF!</definedName>
    <definedName name="________________BTR13" localSheetId="8">#REF!</definedName>
    <definedName name="________________BTR13">#REF!</definedName>
    <definedName name="________________BTR14" localSheetId="8">#REF!</definedName>
    <definedName name="________________BTR14">#REF!</definedName>
    <definedName name="________________BTR15" localSheetId="8">#REF!</definedName>
    <definedName name="________________BTR15">#REF!</definedName>
    <definedName name="________________BTR16" localSheetId="8">#REF!</definedName>
    <definedName name="________________BTR16">#REF!</definedName>
    <definedName name="________________BTR17" localSheetId="8">#REF!</definedName>
    <definedName name="________________BTR17">#REF!</definedName>
    <definedName name="________________BTR18" localSheetId="8">#REF!</definedName>
    <definedName name="________________BTR18">#REF!</definedName>
    <definedName name="________________BTR19" localSheetId="8">#REF!</definedName>
    <definedName name="________________BTR19">#REF!</definedName>
    <definedName name="________________BTR2" localSheetId="8">#REF!</definedName>
    <definedName name="________________BTR2">#REF!</definedName>
    <definedName name="________________BTR20" localSheetId="8">#REF!</definedName>
    <definedName name="________________BTR20">#REF!</definedName>
    <definedName name="________________BTR21" localSheetId="8">#REF!</definedName>
    <definedName name="________________BTR21">#REF!</definedName>
    <definedName name="________________BTR22" localSheetId="8">#REF!</definedName>
    <definedName name="________________BTR22">#REF!</definedName>
    <definedName name="________________BTR23" localSheetId="8">#REF!</definedName>
    <definedName name="________________BTR23">#REF!</definedName>
    <definedName name="________________BTR24" localSheetId="8">#REF!</definedName>
    <definedName name="________________BTR24">#REF!</definedName>
    <definedName name="________________BTR3" localSheetId="8">#REF!</definedName>
    <definedName name="________________BTR3">#REF!</definedName>
    <definedName name="________________BTR4" localSheetId="8">#REF!</definedName>
    <definedName name="________________BTR4">#REF!</definedName>
    <definedName name="________________BTR5" localSheetId="8">#REF!</definedName>
    <definedName name="________________BTR5">#REF!</definedName>
    <definedName name="________________BTR6" localSheetId="8">#REF!</definedName>
    <definedName name="________________BTR6">#REF!</definedName>
    <definedName name="________________BTR7" localSheetId="8">#REF!</definedName>
    <definedName name="________________BTR7">#REF!</definedName>
    <definedName name="________________BTR8" localSheetId="8">#REF!</definedName>
    <definedName name="________________BTR8">#REF!</definedName>
    <definedName name="________________BTR9" localSheetId="8">#REF!</definedName>
    <definedName name="________________BTR9">#REF!</definedName>
    <definedName name="________________BTS1" localSheetId="8">#REF!</definedName>
    <definedName name="________________BTS1">#REF!</definedName>
    <definedName name="________________BTS10" localSheetId="8">#REF!</definedName>
    <definedName name="________________BTS10">#REF!</definedName>
    <definedName name="________________BTS11" localSheetId="8">#REF!</definedName>
    <definedName name="________________BTS11">#REF!</definedName>
    <definedName name="________________BTS12" localSheetId="8">#REF!</definedName>
    <definedName name="________________BTS12">#REF!</definedName>
    <definedName name="________________BTS13" localSheetId="8">#REF!</definedName>
    <definedName name="________________BTS13">#REF!</definedName>
    <definedName name="________________BTS14" localSheetId="8">#REF!</definedName>
    <definedName name="________________BTS14">#REF!</definedName>
    <definedName name="________________BTS15" localSheetId="8">#REF!</definedName>
    <definedName name="________________BTS15">#REF!</definedName>
    <definedName name="________________BTS16" localSheetId="8">#REF!</definedName>
    <definedName name="________________BTS16">#REF!</definedName>
    <definedName name="________________BTS17" localSheetId="8">#REF!</definedName>
    <definedName name="________________BTS17">#REF!</definedName>
    <definedName name="________________BTS18" localSheetId="8">#REF!</definedName>
    <definedName name="________________BTS18">#REF!</definedName>
    <definedName name="________________BTS19" localSheetId="8">#REF!</definedName>
    <definedName name="________________BTS19">#REF!</definedName>
    <definedName name="________________BTS2" localSheetId="8">#REF!</definedName>
    <definedName name="________________BTS2">#REF!</definedName>
    <definedName name="________________BTS20" localSheetId="8">#REF!</definedName>
    <definedName name="________________BTS20">#REF!</definedName>
    <definedName name="________________BTS21" localSheetId="8">#REF!</definedName>
    <definedName name="________________BTS21">#REF!</definedName>
    <definedName name="________________BTS22" localSheetId="8">#REF!</definedName>
    <definedName name="________________BTS22">#REF!</definedName>
    <definedName name="________________BTS23" localSheetId="8">#REF!</definedName>
    <definedName name="________________BTS23">#REF!</definedName>
    <definedName name="________________BTS24" localSheetId="8">#REF!</definedName>
    <definedName name="________________BTS24">#REF!</definedName>
    <definedName name="________________BTS3" localSheetId="8">#REF!</definedName>
    <definedName name="________________BTS3">#REF!</definedName>
    <definedName name="________________BTS4" localSheetId="8">#REF!</definedName>
    <definedName name="________________BTS4">#REF!</definedName>
    <definedName name="________________BTS5" localSheetId="8">#REF!</definedName>
    <definedName name="________________BTS5">#REF!</definedName>
    <definedName name="________________BTS6" localSheetId="8">#REF!</definedName>
    <definedName name="________________BTS6">#REF!</definedName>
    <definedName name="________________BTS7" localSheetId="8">#REF!</definedName>
    <definedName name="________________BTS7">#REF!</definedName>
    <definedName name="________________BTS8" localSheetId="8">#REF!</definedName>
    <definedName name="________________BTS8">#REF!</definedName>
    <definedName name="________________BTS9" localSheetId="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 localSheetId="8">#REF!</definedName>
    <definedName name="________________GBS11">#REF!</definedName>
    <definedName name="________________GBS110" localSheetId="8">#REF!</definedName>
    <definedName name="________________GBS110">#REF!</definedName>
    <definedName name="________________GBS111" localSheetId="8">#REF!</definedName>
    <definedName name="________________GBS111">#REF!</definedName>
    <definedName name="________________GBS112" localSheetId="8">#REF!</definedName>
    <definedName name="________________GBS112">#REF!</definedName>
    <definedName name="________________GBS113" localSheetId="8">#REF!</definedName>
    <definedName name="________________GBS113">#REF!</definedName>
    <definedName name="________________GBS114" localSheetId="8">#REF!</definedName>
    <definedName name="________________GBS114">#REF!</definedName>
    <definedName name="________________GBS115" localSheetId="8">#REF!</definedName>
    <definedName name="________________GBS115">#REF!</definedName>
    <definedName name="________________GBS116" localSheetId="8">#REF!</definedName>
    <definedName name="________________GBS116">#REF!</definedName>
    <definedName name="________________GBS117" localSheetId="8">#REF!</definedName>
    <definedName name="________________GBS117">#REF!</definedName>
    <definedName name="________________GBS118" localSheetId="8">#REF!</definedName>
    <definedName name="________________GBS118">#REF!</definedName>
    <definedName name="________________GBS119" localSheetId="8">#REF!</definedName>
    <definedName name="________________GBS119">#REF!</definedName>
    <definedName name="________________GBS12" localSheetId="8">#REF!</definedName>
    <definedName name="________________GBS12">#REF!</definedName>
    <definedName name="________________GBS120" localSheetId="8">#REF!</definedName>
    <definedName name="________________GBS120">#REF!</definedName>
    <definedName name="________________GBS121" localSheetId="8">#REF!</definedName>
    <definedName name="________________GBS121">#REF!</definedName>
    <definedName name="________________GBS122" localSheetId="8">#REF!</definedName>
    <definedName name="________________GBS122">#REF!</definedName>
    <definedName name="________________GBS123" localSheetId="8">#REF!</definedName>
    <definedName name="________________GBS123">#REF!</definedName>
    <definedName name="________________GBS124" localSheetId="8">#REF!</definedName>
    <definedName name="________________GBS124">#REF!</definedName>
    <definedName name="________________GBS13" localSheetId="8">#REF!</definedName>
    <definedName name="________________GBS13">#REF!</definedName>
    <definedName name="________________GBS14" localSheetId="8">#REF!</definedName>
    <definedName name="________________GBS14">#REF!</definedName>
    <definedName name="________________GBS15" localSheetId="8">#REF!</definedName>
    <definedName name="________________GBS15">#REF!</definedName>
    <definedName name="________________GBS16" localSheetId="8">#REF!</definedName>
    <definedName name="________________GBS16">#REF!</definedName>
    <definedName name="________________GBS17" localSheetId="8">#REF!</definedName>
    <definedName name="________________GBS17">#REF!</definedName>
    <definedName name="________________GBS18" localSheetId="8">#REF!</definedName>
    <definedName name="________________GBS18">#REF!</definedName>
    <definedName name="________________GBS19" localSheetId="8">#REF!</definedName>
    <definedName name="________________GBS19">#REF!</definedName>
    <definedName name="________________GBS21" localSheetId="8">#REF!</definedName>
    <definedName name="________________GBS21">#REF!</definedName>
    <definedName name="________________GBS210" localSheetId="8">#REF!</definedName>
    <definedName name="________________GBS210">#REF!</definedName>
    <definedName name="________________GBS211" localSheetId="8">#REF!</definedName>
    <definedName name="________________GBS211">#REF!</definedName>
    <definedName name="________________GBS212" localSheetId="8">#REF!</definedName>
    <definedName name="________________GBS212">#REF!</definedName>
    <definedName name="________________GBS213" localSheetId="8">#REF!</definedName>
    <definedName name="________________GBS213">#REF!</definedName>
    <definedName name="________________GBS214" localSheetId="8">#REF!</definedName>
    <definedName name="________________GBS214">#REF!</definedName>
    <definedName name="________________GBS215" localSheetId="8">#REF!</definedName>
    <definedName name="________________GBS215">#REF!</definedName>
    <definedName name="________________GBS216" localSheetId="8">#REF!</definedName>
    <definedName name="________________GBS216">#REF!</definedName>
    <definedName name="________________GBS217" localSheetId="8">#REF!</definedName>
    <definedName name="________________GBS217">#REF!</definedName>
    <definedName name="________________GBS218" localSheetId="8">#REF!</definedName>
    <definedName name="________________GBS218">#REF!</definedName>
    <definedName name="________________GBS219" localSheetId="8">#REF!</definedName>
    <definedName name="________________GBS219">#REF!</definedName>
    <definedName name="________________GBS22" localSheetId="8">#REF!</definedName>
    <definedName name="________________GBS22">#REF!</definedName>
    <definedName name="________________GBS220" localSheetId="8">#REF!</definedName>
    <definedName name="________________GBS220">#REF!</definedName>
    <definedName name="________________GBS221" localSheetId="8">#REF!</definedName>
    <definedName name="________________GBS221">#REF!</definedName>
    <definedName name="________________GBS222" localSheetId="8">#REF!</definedName>
    <definedName name="________________GBS222">#REF!</definedName>
    <definedName name="________________GBS223" localSheetId="8">#REF!</definedName>
    <definedName name="________________GBS223">#REF!</definedName>
    <definedName name="________________GBS224" localSheetId="8">#REF!</definedName>
    <definedName name="________________GBS224">#REF!</definedName>
    <definedName name="________________GBS23" localSheetId="8">#REF!</definedName>
    <definedName name="________________GBS23">#REF!</definedName>
    <definedName name="________________GBS24" localSheetId="8">#REF!</definedName>
    <definedName name="________________GBS24">#REF!</definedName>
    <definedName name="________________GBS25" localSheetId="8">#REF!</definedName>
    <definedName name="________________GBS25">#REF!</definedName>
    <definedName name="________________GBS26" localSheetId="8">#REF!</definedName>
    <definedName name="________________GBS26">#REF!</definedName>
    <definedName name="________________GBS27" localSheetId="8">#REF!</definedName>
    <definedName name="________________GBS27">#REF!</definedName>
    <definedName name="________________GBS28" localSheetId="8">#REF!</definedName>
    <definedName name="________________GBS28">#REF!</definedName>
    <definedName name="________________GBS29" localSheetId="8">#REF!</definedName>
    <definedName name="________________GBS29">#REF!</definedName>
    <definedName name="________________imp1">[11]DATA_PRG!$H$245</definedName>
    <definedName name="________________knr2" localSheetId="8">#REF!</definedName>
    <definedName name="________________knr2">#REF!</definedName>
    <definedName name="________________l1">[3]leads!$A$3:$E$108</definedName>
    <definedName name="________________l12" localSheetId="8">#REF!</definedName>
    <definedName name="________________l12">#REF!</definedName>
    <definedName name="________________l2">[2]r!$F$29</definedName>
    <definedName name="________________l3" localSheetId="8">#REF!</definedName>
    <definedName name="________________l3">#REF!</definedName>
    <definedName name="________________l4">[4]Sheet1!$W$2:$Y$103</definedName>
    <definedName name="________________l5" localSheetId="8">#REF!</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 localSheetId="8">#REF!</definedName>
    <definedName name="________________lj600">#REF!</definedName>
    <definedName name="________________lj900" localSheetId="8">#REF!</definedName>
    <definedName name="________________lj900">#REF!</definedName>
    <definedName name="________________LL3" localSheetId="8">#REF!</definedName>
    <definedName name="________________LL3">#REF!</definedName>
    <definedName name="________________LSO24" localSheetId="8">[10]Lead!#REF!</definedName>
    <definedName name="________________LSO24">[10]Lead!#REF!</definedName>
    <definedName name="________________MA1" localSheetId="8">#REF!</definedName>
    <definedName name="________________MA1">#REF!</definedName>
    <definedName name="________________MA2" localSheetId="8">#REF!</definedName>
    <definedName name="________________MA2">#REF!</definedName>
    <definedName name="________________Met22" localSheetId="8">#REF!</definedName>
    <definedName name="________________Met22">#REF!</definedName>
    <definedName name="________________Met45" localSheetId="8">#REF!</definedName>
    <definedName name="________________Met45">#REF!</definedName>
    <definedName name="________________MEt55" localSheetId="8">#REF!</definedName>
    <definedName name="________________MEt55">#REF!</definedName>
    <definedName name="________________Met63" localSheetId="8">#REF!</definedName>
    <definedName name="________________Met63">#REF!</definedName>
    <definedName name="________________ML21" localSheetId="8">#REF!</definedName>
    <definedName name="________________ML21">#REF!</definedName>
    <definedName name="________________ML210" localSheetId="8">#REF!</definedName>
    <definedName name="________________ML210">#REF!</definedName>
    <definedName name="________________ML211" localSheetId="8">#REF!</definedName>
    <definedName name="________________ML211">#REF!</definedName>
    <definedName name="________________ML212" localSheetId="8">#REF!</definedName>
    <definedName name="________________ML212">#REF!</definedName>
    <definedName name="________________ML213" localSheetId="8">#REF!</definedName>
    <definedName name="________________ML213">#REF!</definedName>
    <definedName name="________________ML214" localSheetId="8">#REF!</definedName>
    <definedName name="________________ML214">#REF!</definedName>
    <definedName name="________________ML215" localSheetId="8">#REF!</definedName>
    <definedName name="________________ML215">#REF!</definedName>
    <definedName name="________________ML216" localSheetId="8">#REF!</definedName>
    <definedName name="________________ML216">#REF!</definedName>
    <definedName name="________________ML217" localSheetId="8">#REF!</definedName>
    <definedName name="________________ML217">#REF!</definedName>
    <definedName name="________________ML218" localSheetId="8">#REF!</definedName>
    <definedName name="________________ML218">#REF!</definedName>
    <definedName name="________________ML219" localSheetId="8">#REF!</definedName>
    <definedName name="________________ML219">#REF!</definedName>
    <definedName name="________________ML22" localSheetId="8">#REF!</definedName>
    <definedName name="________________ML22">#REF!</definedName>
    <definedName name="________________ML220" localSheetId="8">#REF!</definedName>
    <definedName name="________________ML220">#REF!</definedName>
    <definedName name="________________ML221" localSheetId="8">#REF!</definedName>
    <definedName name="________________ML221">#REF!</definedName>
    <definedName name="________________ML222" localSheetId="8">#REF!</definedName>
    <definedName name="________________ML222">#REF!</definedName>
    <definedName name="________________ML223" localSheetId="8">#REF!</definedName>
    <definedName name="________________ML223">#REF!</definedName>
    <definedName name="________________ML224" localSheetId="8">#REF!</definedName>
    <definedName name="________________ML224">#REF!</definedName>
    <definedName name="________________ML23" localSheetId="8">#REF!</definedName>
    <definedName name="________________ML23">#REF!</definedName>
    <definedName name="________________ML24" localSheetId="8">#REF!</definedName>
    <definedName name="________________ML24">#REF!</definedName>
    <definedName name="________________ML25" localSheetId="8">#REF!</definedName>
    <definedName name="________________ML25">#REF!</definedName>
    <definedName name="________________ML26" localSheetId="8">#REF!</definedName>
    <definedName name="________________ML26">#REF!</definedName>
    <definedName name="________________ML27" localSheetId="8">#REF!</definedName>
    <definedName name="________________ML27">#REF!</definedName>
    <definedName name="________________ML28" localSheetId="8">#REF!</definedName>
    <definedName name="________________ML28">#REF!</definedName>
    <definedName name="________________ML29" localSheetId="8">#REF!</definedName>
    <definedName name="________________ML29">#REF!</definedName>
    <definedName name="________________ML31" localSheetId="8">#REF!</definedName>
    <definedName name="________________ML31">#REF!</definedName>
    <definedName name="________________ML310" localSheetId="8">#REF!</definedName>
    <definedName name="________________ML310">#REF!</definedName>
    <definedName name="________________ML311" localSheetId="8">#REF!</definedName>
    <definedName name="________________ML311">#REF!</definedName>
    <definedName name="________________ML312" localSheetId="8">#REF!</definedName>
    <definedName name="________________ML312">#REF!</definedName>
    <definedName name="________________ML313" localSheetId="8">#REF!</definedName>
    <definedName name="________________ML313">#REF!</definedName>
    <definedName name="________________ML314" localSheetId="8">#REF!</definedName>
    <definedName name="________________ML314">#REF!</definedName>
    <definedName name="________________ML315" localSheetId="8">#REF!</definedName>
    <definedName name="________________ML315">#REF!</definedName>
    <definedName name="________________ML316" localSheetId="8">#REF!</definedName>
    <definedName name="________________ML316">#REF!</definedName>
    <definedName name="________________ML317" localSheetId="8">#REF!</definedName>
    <definedName name="________________ML317">#REF!</definedName>
    <definedName name="________________ML318" localSheetId="8">#REF!</definedName>
    <definedName name="________________ML318">#REF!</definedName>
    <definedName name="________________ML319" localSheetId="8">#REF!</definedName>
    <definedName name="________________ML319">#REF!</definedName>
    <definedName name="________________ML32" localSheetId="8">#REF!</definedName>
    <definedName name="________________ML32">#REF!</definedName>
    <definedName name="________________ML320" localSheetId="8">#REF!</definedName>
    <definedName name="________________ML320">#REF!</definedName>
    <definedName name="________________ML321" localSheetId="8">#REF!</definedName>
    <definedName name="________________ML321">#REF!</definedName>
    <definedName name="________________ML322" localSheetId="8">#REF!</definedName>
    <definedName name="________________ML322">#REF!</definedName>
    <definedName name="________________ML323" localSheetId="8">#REF!</definedName>
    <definedName name="________________ML323">#REF!</definedName>
    <definedName name="________________ML324" localSheetId="8">#REF!</definedName>
    <definedName name="________________ML324">#REF!</definedName>
    <definedName name="________________ML33" localSheetId="8">#REF!</definedName>
    <definedName name="________________ML33">#REF!</definedName>
    <definedName name="________________ML34" localSheetId="8">#REF!</definedName>
    <definedName name="________________ML34">#REF!</definedName>
    <definedName name="________________ML35" localSheetId="8">#REF!</definedName>
    <definedName name="________________ML35">#REF!</definedName>
    <definedName name="________________ML36" localSheetId="8">#REF!</definedName>
    <definedName name="________________ML36">#REF!</definedName>
    <definedName name="________________ML37" localSheetId="8">#REF!</definedName>
    <definedName name="________________ML37">#REF!</definedName>
    <definedName name="________________ML38" localSheetId="8">#REF!</definedName>
    <definedName name="________________ML38">#REF!</definedName>
    <definedName name="________________ML39" localSheetId="8">#REF!</definedName>
    <definedName name="________________ML39">#REF!</definedName>
    <definedName name="________________ML7" localSheetId="8">#REF!</definedName>
    <definedName name="________________ML7">#REF!</definedName>
    <definedName name="________________ML8" localSheetId="8">#REF!</definedName>
    <definedName name="________________ML8">#REF!</definedName>
    <definedName name="________________ML9" localSheetId="8">#REF!</definedName>
    <definedName name="________________ML9">#REF!</definedName>
    <definedName name="________________mm1">[6]r!$F$4</definedName>
    <definedName name="________________mm1000" localSheetId="8">#REF!</definedName>
    <definedName name="________________mm1000">#REF!</definedName>
    <definedName name="________________mm11">[2]r!$F$4</definedName>
    <definedName name="________________mm111">[5]r!$F$4</definedName>
    <definedName name="________________mm600" localSheetId="8">#REF!</definedName>
    <definedName name="________________mm600">#REF!</definedName>
    <definedName name="________________mm800" localSheetId="8">#REF!</definedName>
    <definedName name="________________mm800">#REF!</definedName>
    <definedName name="________________PC1" localSheetId="8">#REF!</definedName>
    <definedName name="________________PC1">#REF!</definedName>
    <definedName name="________________PC10" localSheetId="8">#REF!</definedName>
    <definedName name="________________PC10">#REF!</definedName>
    <definedName name="________________PC11" localSheetId="8">#REF!</definedName>
    <definedName name="________________PC11">#REF!</definedName>
    <definedName name="________________PC12" localSheetId="8">#REF!</definedName>
    <definedName name="________________PC12">#REF!</definedName>
    <definedName name="________________PC13" localSheetId="8">#REF!</definedName>
    <definedName name="________________PC13">#REF!</definedName>
    <definedName name="________________PC14" localSheetId="8">#REF!</definedName>
    <definedName name="________________PC14">#REF!</definedName>
    <definedName name="________________PC15" localSheetId="8">#REF!</definedName>
    <definedName name="________________PC15">#REF!</definedName>
    <definedName name="________________PC16" localSheetId="8">#REF!</definedName>
    <definedName name="________________PC16">#REF!</definedName>
    <definedName name="________________PC17" localSheetId="8">#REF!</definedName>
    <definedName name="________________PC17">#REF!</definedName>
    <definedName name="________________PC18" localSheetId="8">#REF!</definedName>
    <definedName name="________________PC18">#REF!</definedName>
    <definedName name="________________PC19" localSheetId="8">#REF!</definedName>
    <definedName name="________________PC19">#REF!</definedName>
    <definedName name="________________pc2" localSheetId="8">#REF!</definedName>
    <definedName name="________________pc2">#REF!</definedName>
    <definedName name="________________PC21" localSheetId="8">#REF!</definedName>
    <definedName name="________________PC21">#REF!</definedName>
    <definedName name="________________PC22" localSheetId="8">#REF!</definedName>
    <definedName name="________________PC22">#REF!</definedName>
    <definedName name="________________PC23" localSheetId="8">#REF!</definedName>
    <definedName name="________________PC23">#REF!</definedName>
    <definedName name="________________PC24" localSheetId="8">#REF!</definedName>
    <definedName name="________________PC24">#REF!</definedName>
    <definedName name="________________PC3" localSheetId="8">#REF!</definedName>
    <definedName name="________________PC3">#REF!</definedName>
    <definedName name="________________PC4" localSheetId="8">#REF!</definedName>
    <definedName name="________________PC4">#REF!</definedName>
    <definedName name="________________PC5" localSheetId="8">#REF!</definedName>
    <definedName name="________________PC5">#REF!</definedName>
    <definedName name="________________PC6" localSheetId="8">#REF!</definedName>
    <definedName name="________________PC6">#REF!</definedName>
    <definedName name="________________pc600" localSheetId="8">#REF!</definedName>
    <definedName name="________________pc600">#REF!</definedName>
    <definedName name="________________PC7" localSheetId="8">#REF!</definedName>
    <definedName name="________________PC7">#REF!</definedName>
    <definedName name="________________PC8" localSheetId="8">#REF!</definedName>
    <definedName name="________________PC8">#REF!</definedName>
    <definedName name="________________PC9" localSheetId="8">#REF!</definedName>
    <definedName name="________________PC9">#REF!</definedName>
    <definedName name="________________pc900" localSheetId="8">#REF!</definedName>
    <definedName name="________________pc900">#REF!</definedName>
    <definedName name="________________pla4">[12]DATA_PRG!$H$269</definedName>
    <definedName name="________________pv2" localSheetId="8">#REF!</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 localSheetId="8">#REF!</definedName>
    <definedName name="________________var1">#REF!</definedName>
    <definedName name="________________var4" localSheetId="8">#REF!</definedName>
    <definedName name="________________var4">#REF!</definedName>
    <definedName name="_______________bla1">[1]leads!$H$7</definedName>
    <definedName name="_______________BSG100" localSheetId="8">#REF!</definedName>
    <definedName name="_______________BSG100">#REF!</definedName>
    <definedName name="_______________BSG150" localSheetId="8">#REF!</definedName>
    <definedName name="_______________BSG150">#REF!</definedName>
    <definedName name="_______________BSG5" localSheetId="8">#REF!</definedName>
    <definedName name="_______________BSG5">#REF!</definedName>
    <definedName name="_______________BSG75" localSheetId="8">#REF!</definedName>
    <definedName name="_______________BSG75">#REF!</definedName>
    <definedName name="_______________BTC1" localSheetId="8">#REF!</definedName>
    <definedName name="_______________BTC1">#REF!</definedName>
    <definedName name="_______________BTC10" localSheetId="8">#REF!</definedName>
    <definedName name="_______________BTC10">#REF!</definedName>
    <definedName name="_______________BTC11" localSheetId="8">#REF!</definedName>
    <definedName name="_______________BTC11">#REF!</definedName>
    <definedName name="_______________BTC12" localSheetId="8">#REF!</definedName>
    <definedName name="_______________BTC12">#REF!</definedName>
    <definedName name="_______________BTC13" localSheetId="8">#REF!</definedName>
    <definedName name="_______________BTC13">#REF!</definedName>
    <definedName name="_______________BTC14" localSheetId="8">#REF!</definedName>
    <definedName name="_______________BTC14">#REF!</definedName>
    <definedName name="_______________BTC15" localSheetId="8">#REF!</definedName>
    <definedName name="_______________BTC15">#REF!</definedName>
    <definedName name="_______________BTC16" localSheetId="8">#REF!</definedName>
    <definedName name="_______________BTC16">#REF!</definedName>
    <definedName name="_______________BTC17" localSheetId="8">#REF!</definedName>
    <definedName name="_______________BTC17">#REF!</definedName>
    <definedName name="_______________BTC18" localSheetId="8">#REF!</definedName>
    <definedName name="_______________BTC18">#REF!</definedName>
    <definedName name="_______________BTC19" localSheetId="8">#REF!</definedName>
    <definedName name="_______________BTC19">#REF!</definedName>
    <definedName name="_______________BTC2" localSheetId="8">#REF!</definedName>
    <definedName name="_______________BTC2">#REF!</definedName>
    <definedName name="_______________BTC20" localSheetId="8">#REF!</definedName>
    <definedName name="_______________BTC20">#REF!</definedName>
    <definedName name="_______________BTC21" localSheetId="8">#REF!</definedName>
    <definedName name="_______________BTC21">#REF!</definedName>
    <definedName name="_______________BTC22" localSheetId="8">#REF!</definedName>
    <definedName name="_______________BTC22">#REF!</definedName>
    <definedName name="_______________BTC23" localSheetId="8">#REF!</definedName>
    <definedName name="_______________BTC23">#REF!</definedName>
    <definedName name="_______________BTC24" localSheetId="8">#REF!</definedName>
    <definedName name="_______________BTC24">#REF!</definedName>
    <definedName name="_______________BTC3" localSheetId="8">#REF!</definedName>
    <definedName name="_______________BTC3">#REF!</definedName>
    <definedName name="_______________BTC4" localSheetId="8">#REF!</definedName>
    <definedName name="_______________BTC4">#REF!</definedName>
    <definedName name="_______________BTC5" localSheetId="8">#REF!</definedName>
    <definedName name="_______________BTC5">#REF!</definedName>
    <definedName name="_______________BTC6" localSheetId="8">#REF!</definedName>
    <definedName name="_______________BTC6">#REF!</definedName>
    <definedName name="_______________BTC7" localSheetId="8">#REF!</definedName>
    <definedName name="_______________BTC7">#REF!</definedName>
    <definedName name="_______________BTC8" localSheetId="8">#REF!</definedName>
    <definedName name="_______________BTC8">#REF!</definedName>
    <definedName name="_______________BTC9" localSheetId="8">#REF!</definedName>
    <definedName name="_______________BTC9">#REF!</definedName>
    <definedName name="_______________BTR1" localSheetId="8">#REF!</definedName>
    <definedName name="_______________BTR1">#REF!</definedName>
    <definedName name="_______________BTR10" localSheetId="8">#REF!</definedName>
    <definedName name="_______________BTR10">#REF!</definedName>
    <definedName name="_______________BTR11" localSheetId="8">#REF!</definedName>
    <definedName name="_______________BTR11">#REF!</definedName>
    <definedName name="_______________BTR12" localSheetId="8">#REF!</definedName>
    <definedName name="_______________BTR12">#REF!</definedName>
    <definedName name="_______________BTR13" localSheetId="8">#REF!</definedName>
    <definedName name="_______________BTR13">#REF!</definedName>
    <definedName name="_______________BTR14" localSheetId="8">#REF!</definedName>
    <definedName name="_______________BTR14">#REF!</definedName>
    <definedName name="_______________BTR15" localSheetId="8">#REF!</definedName>
    <definedName name="_______________BTR15">#REF!</definedName>
    <definedName name="_______________BTR16" localSheetId="8">#REF!</definedName>
    <definedName name="_______________BTR16">#REF!</definedName>
    <definedName name="_______________BTR17" localSheetId="8">#REF!</definedName>
    <definedName name="_______________BTR17">#REF!</definedName>
    <definedName name="_______________BTR18" localSheetId="8">#REF!</definedName>
    <definedName name="_______________BTR18">#REF!</definedName>
    <definedName name="_______________BTR19" localSheetId="8">#REF!</definedName>
    <definedName name="_______________BTR19">#REF!</definedName>
    <definedName name="_______________BTR2" localSheetId="8">#REF!</definedName>
    <definedName name="_______________BTR2">#REF!</definedName>
    <definedName name="_______________BTR20" localSheetId="8">#REF!</definedName>
    <definedName name="_______________BTR20">#REF!</definedName>
    <definedName name="_______________BTR21" localSheetId="8">#REF!</definedName>
    <definedName name="_______________BTR21">#REF!</definedName>
    <definedName name="_______________BTR22" localSheetId="8">#REF!</definedName>
    <definedName name="_______________BTR22">#REF!</definedName>
    <definedName name="_______________BTR23" localSheetId="8">#REF!</definedName>
    <definedName name="_______________BTR23">#REF!</definedName>
    <definedName name="_______________BTR24" localSheetId="8">#REF!</definedName>
    <definedName name="_______________BTR24">#REF!</definedName>
    <definedName name="_______________BTR3" localSheetId="8">#REF!</definedName>
    <definedName name="_______________BTR3">#REF!</definedName>
    <definedName name="_______________BTR4" localSheetId="8">#REF!</definedName>
    <definedName name="_______________BTR4">#REF!</definedName>
    <definedName name="_______________BTR5" localSheetId="8">#REF!</definedName>
    <definedName name="_______________BTR5">#REF!</definedName>
    <definedName name="_______________BTR6" localSheetId="8">#REF!</definedName>
    <definedName name="_______________BTR6">#REF!</definedName>
    <definedName name="_______________BTR7" localSheetId="8">#REF!</definedName>
    <definedName name="_______________BTR7">#REF!</definedName>
    <definedName name="_______________BTR8" localSheetId="8">#REF!</definedName>
    <definedName name="_______________BTR8">#REF!</definedName>
    <definedName name="_______________BTR9" localSheetId="8">#REF!</definedName>
    <definedName name="_______________BTR9">#REF!</definedName>
    <definedName name="_______________BTS1" localSheetId="8">#REF!</definedName>
    <definedName name="_______________BTS1">#REF!</definedName>
    <definedName name="_______________BTS10" localSheetId="8">#REF!</definedName>
    <definedName name="_______________BTS10">#REF!</definedName>
    <definedName name="_______________BTS11" localSheetId="8">#REF!</definedName>
    <definedName name="_______________BTS11">#REF!</definedName>
    <definedName name="_______________BTS12" localSheetId="8">#REF!</definedName>
    <definedName name="_______________BTS12">#REF!</definedName>
    <definedName name="_______________BTS13" localSheetId="8">#REF!</definedName>
    <definedName name="_______________BTS13">#REF!</definedName>
    <definedName name="_______________BTS14" localSheetId="8">#REF!</definedName>
    <definedName name="_______________BTS14">#REF!</definedName>
    <definedName name="_______________BTS15" localSheetId="8">#REF!</definedName>
    <definedName name="_______________BTS15">#REF!</definedName>
    <definedName name="_______________BTS16" localSheetId="8">#REF!</definedName>
    <definedName name="_______________BTS16">#REF!</definedName>
    <definedName name="_______________BTS17" localSheetId="8">#REF!</definedName>
    <definedName name="_______________BTS17">#REF!</definedName>
    <definedName name="_______________BTS18" localSheetId="8">#REF!</definedName>
    <definedName name="_______________BTS18">#REF!</definedName>
    <definedName name="_______________BTS19" localSheetId="8">#REF!</definedName>
    <definedName name="_______________BTS19">#REF!</definedName>
    <definedName name="_______________BTS2" localSheetId="8">#REF!</definedName>
    <definedName name="_______________BTS2">#REF!</definedName>
    <definedName name="_______________BTS20" localSheetId="8">#REF!</definedName>
    <definedName name="_______________BTS20">#REF!</definedName>
    <definedName name="_______________BTS21" localSheetId="8">#REF!</definedName>
    <definedName name="_______________BTS21">#REF!</definedName>
    <definedName name="_______________BTS22" localSheetId="8">#REF!</definedName>
    <definedName name="_______________BTS22">#REF!</definedName>
    <definedName name="_______________BTS23" localSheetId="8">#REF!</definedName>
    <definedName name="_______________BTS23">#REF!</definedName>
    <definedName name="_______________BTS24" localSheetId="8">#REF!</definedName>
    <definedName name="_______________BTS24">#REF!</definedName>
    <definedName name="_______________BTS3" localSheetId="8">#REF!</definedName>
    <definedName name="_______________BTS3">#REF!</definedName>
    <definedName name="_______________BTS4" localSheetId="8">#REF!</definedName>
    <definedName name="_______________BTS4">#REF!</definedName>
    <definedName name="_______________BTS5" localSheetId="8">#REF!</definedName>
    <definedName name="_______________BTS5">#REF!</definedName>
    <definedName name="_______________BTS6" localSheetId="8">#REF!</definedName>
    <definedName name="_______________BTS6">#REF!</definedName>
    <definedName name="_______________BTS7" localSheetId="8">#REF!</definedName>
    <definedName name="_______________BTS7">#REF!</definedName>
    <definedName name="_______________BTS8" localSheetId="8">#REF!</definedName>
    <definedName name="_______________BTS8">#REF!</definedName>
    <definedName name="_______________BTS9" localSheetId="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 localSheetId="8">[16]Data!#REF!</definedName>
    <definedName name="_______________G120907">[16]Data!#REF!</definedName>
    <definedName name="_______________GBS110" localSheetId="8">#REF!</definedName>
    <definedName name="_______________GBS110">#REF!</definedName>
    <definedName name="_______________GBS111" localSheetId="8">#REF!</definedName>
    <definedName name="_______________GBS111">#REF!</definedName>
    <definedName name="_______________GBS112" localSheetId="8">#REF!</definedName>
    <definedName name="_______________GBS112">#REF!</definedName>
    <definedName name="_______________GBS113" localSheetId="8">#REF!</definedName>
    <definedName name="_______________GBS113">#REF!</definedName>
    <definedName name="_______________GBS114" localSheetId="8">#REF!</definedName>
    <definedName name="_______________GBS114">#REF!</definedName>
    <definedName name="_______________GBS115" localSheetId="8">#REF!</definedName>
    <definedName name="_______________GBS115">#REF!</definedName>
    <definedName name="_______________GBS116" localSheetId="8">#REF!</definedName>
    <definedName name="_______________GBS116">#REF!</definedName>
    <definedName name="_______________GBS117" localSheetId="8">#REF!</definedName>
    <definedName name="_______________GBS117">#REF!</definedName>
    <definedName name="_______________GBS118" localSheetId="8">#REF!</definedName>
    <definedName name="_______________GBS118">#REF!</definedName>
    <definedName name="_______________GBS119" localSheetId="8">#REF!</definedName>
    <definedName name="_______________GBS119">#REF!</definedName>
    <definedName name="_______________GBS12" localSheetId="8">#REF!</definedName>
    <definedName name="_______________GBS12">#REF!</definedName>
    <definedName name="_______________GBS120" localSheetId="8">#REF!</definedName>
    <definedName name="_______________GBS120">#REF!</definedName>
    <definedName name="_______________GBS121" localSheetId="8">#REF!</definedName>
    <definedName name="_______________GBS121">#REF!</definedName>
    <definedName name="_______________GBS122" localSheetId="8">#REF!</definedName>
    <definedName name="_______________GBS122">#REF!</definedName>
    <definedName name="_______________GBS123" localSheetId="8">#REF!</definedName>
    <definedName name="_______________GBS123">#REF!</definedName>
    <definedName name="_______________GBS124" localSheetId="8">#REF!</definedName>
    <definedName name="_______________GBS124">#REF!</definedName>
    <definedName name="_______________GBS13" localSheetId="8">#REF!</definedName>
    <definedName name="_______________GBS13">#REF!</definedName>
    <definedName name="_______________GBS14" localSheetId="8">#REF!</definedName>
    <definedName name="_______________GBS14">#REF!</definedName>
    <definedName name="_______________GBS15" localSheetId="8">#REF!</definedName>
    <definedName name="_______________GBS15">#REF!</definedName>
    <definedName name="_______________GBS16" localSheetId="8">#REF!</definedName>
    <definedName name="_______________GBS16">#REF!</definedName>
    <definedName name="_______________GBS17" localSheetId="8">#REF!</definedName>
    <definedName name="_______________GBS17">#REF!</definedName>
    <definedName name="_______________GBS18" localSheetId="8">#REF!</definedName>
    <definedName name="_______________GBS18">#REF!</definedName>
    <definedName name="_______________GBS19" localSheetId="8">#REF!</definedName>
    <definedName name="_______________GBS19">#REF!</definedName>
    <definedName name="_______________GBS21" localSheetId="8">#REF!</definedName>
    <definedName name="_______________GBS21">#REF!</definedName>
    <definedName name="_______________GBS210" localSheetId="8">#REF!</definedName>
    <definedName name="_______________GBS210">#REF!</definedName>
    <definedName name="_______________GBS211" localSheetId="8">#REF!</definedName>
    <definedName name="_______________GBS211">#REF!</definedName>
    <definedName name="_______________GBS212" localSheetId="8">#REF!</definedName>
    <definedName name="_______________GBS212">#REF!</definedName>
    <definedName name="_______________GBS213" localSheetId="8">#REF!</definedName>
    <definedName name="_______________GBS213">#REF!</definedName>
    <definedName name="_______________GBS214" localSheetId="8">#REF!</definedName>
    <definedName name="_______________GBS214">#REF!</definedName>
    <definedName name="_______________GBS215" localSheetId="8">#REF!</definedName>
    <definedName name="_______________GBS215">#REF!</definedName>
    <definedName name="_______________GBS216" localSheetId="8">#REF!</definedName>
    <definedName name="_______________GBS216">#REF!</definedName>
    <definedName name="_______________GBS217" localSheetId="8">#REF!</definedName>
    <definedName name="_______________GBS217">#REF!</definedName>
    <definedName name="_______________GBS218" localSheetId="8">#REF!</definedName>
    <definedName name="_______________GBS218">#REF!</definedName>
    <definedName name="_______________GBS219" localSheetId="8">#REF!</definedName>
    <definedName name="_______________GBS219">#REF!</definedName>
    <definedName name="_______________GBS22" localSheetId="8">#REF!</definedName>
    <definedName name="_______________GBS22">#REF!</definedName>
    <definedName name="_______________GBS220" localSheetId="8">#REF!</definedName>
    <definedName name="_______________GBS220">#REF!</definedName>
    <definedName name="_______________GBS221" localSheetId="8">#REF!</definedName>
    <definedName name="_______________GBS221">#REF!</definedName>
    <definedName name="_______________GBS222" localSheetId="8">#REF!</definedName>
    <definedName name="_______________GBS222">#REF!</definedName>
    <definedName name="_______________GBS223" localSheetId="8">#REF!</definedName>
    <definedName name="_______________GBS223">#REF!</definedName>
    <definedName name="_______________GBS224" localSheetId="8">#REF!</definedName>
    <definedName name="_______________GBS224">#REF!</definedName>
    <definedName name="_______________GBS23" localSheetId="8">#REF!</definedName>
    <definedName name="_______________GBS23">#REF!</definedName>
    <definedName name="_______________GBS24" localSheetId="8">#REF!</definedName>
    <definedName name="_______________GBS24">#REF!</definedName>
    <definedName name="_______________GBS25" localSheetId="8">#REF!</definedName>
    <definedName name="_______________GBS25">#REF!</definedName>
    <definedName name="_______________GBS26" localSheetId="8">#REF!</definedName>
    <definedName name="_______________GBS26">#REF!</definedName>
    <definedName name="_______________GBS27" localSheetId="8">#REF!</definedName>
    <definedName name="_______________GBS27">#REF!</definedName>
    <definedName name="_______________GBS28" localSheetId="8">#REF!</definedName>
    <definedName name="_______________GBS28">#REF!</definedName>
    <definedName name="_______________GBS29" localSheetId="8">#REF!</definedName>
    <definedName name="_______________GBS29">#REF!</definedName>
    <definedName name="_______________imp1">[11]DATA_PRG!$H$245</definedName>
    <definedName name="_______________knr2" localSheetId="8">#REF!</definedName>
    <definedName name="_______________knr2">#REF!</definedName>
    <definedName name="_______________l1">[3]leads!$A$3:$E$108</definedName>
    <definedName name="_______________l12" localSheetId="8">#REF!</definedName>
    <definedName name="_______________l12">#REF!</definedName>
    <definedName name="_______________l2">[2]r!$F$29</definedName>
    <definedName name="_______________l3" localSheetId="8">#REF!</definedName>
    <definedName name="_______________l3">#REF!</definedName>
    <definedName name="_______________l4">[4]Sheet1!$W$2:$Y$103</definedName>
    <definedName name="_______________l5" localSheetId="8">#REF!</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 localSheetId="8">#REF!</definedName>
    <definedName name="_______________lj600">#REF!</definedName>
    <definedName name="_______________lj900" localSheetId="8">#REF!</definedName>
    <definedName name="_______________lj900">#REF!</definedName>
    <definedName name="_______________LL3" localSheetId="8">#REF!</definedName>
    <definedName name="_______________LL3">#REF!</definedName>
    <definedName name="_______________LSO24" localSheetId="8">[10]Lead!#REF!</definedName>
    <definedName name="_______________LSO24">[10]Lead!#REF!</definedName>
    <definedName name="_______________MA1" localSheetId="8">#REF!</definedName>
    <definedName name="_______________MA1">#REF!</definedName>
    <definedName name="_______________MA2" localSheetId="8">#REF!</definedName>
    <definedName name="_______________MA2">#REF!</definedName>
    <definedName name="_______________Met22" localSheetId="8">#REF!</definedName>
    <definedName name="_______________Met22">#REF!</definedName>
    <definedName name="_______________Met45" localSheetId="8">#REF!</definedName>
    <definedName name="_______________Met45">#REF!</definedName>
    <definedName name="_______________MEt55" localSheetId="8">#REF!</definedName>
    <definedName name="_______________MEt55">#REF!</definedName>
    <definedName name="_______________Met63" localSheetId="8">#REF!</definedName>
    <definedName name="_______________Met63">#REF!</definedName>
    <definedName name="_______________ML21" localSheetId="8">#REF!</definedName>
    <definedName name="_______________ML21">#REF!</definedName>
    <definedName name="_______________ML210" localSheetId="8">#REF!</definedName>
    <definedName name="_______________ML210">#REF!</definedName>
    <definedName name="_______________ML211" localSheetId="8">#REF!</definedName>
    <definedName name="_______________ML211">#REF!</definedName>
    <definedName name="_______________ML212" localSheetId="8">#REF!</definedName>
    <definedName name="_______________ML212">#REF!</definedName>
    <definedName name="_______________ML213" localSheetId="8">#REF!</definedName>
    <definedName name="_______________ML213">#REF!</definedName>
    <definedName name="_______________ML214" localSheetId="8">#REF!</definedName>
    <definedName name="_______________ML214">#REF!</definedName>
    <definedName name="_______________ML215" localSheetId="8">#REF!</definedName>
    <definedName name="_______________ML215">#REF!</definedName>
    <definedName name="_______________ML216" localSheetId="8">#REF!</definedName>
    <definedName name="_______________ML216">#REF!</definedName>
    <definedName name="_______________ML217" localSheetId="8">#REF!</definedName>
    <definedName name="_______________ML217">#REF!</definedName>
    <definedName name="_______________ML218" localSheetId="8">#REF!</definedName>
    <definedName name="_______________ML218">#REF!</definedName>
    <definedName name="_______________ML219" localSheetId="8">#REF!</definedName>
    <definedName name="_______________ML219">#REF!</definedName>
    <definedName name="_______________ML22" localSheetId="8">#REF!</definedName>
    <definedName name="_______________ML22">#REF!</definedName>
    <definedName name="_______________ML220" localSheetId="8">#REF!</definedName>
    <definedName name="_______________ML220">#REF!</definedName>
    <definedName name="_______________ML221" localSheetId="8">#REF!</definedName>
    <definedName name="_______________ML221">#REF!</definedName>
    <definedName name="_______________ML222" localSheetId="8">#REF!</definedName>
    <definedName name="_______________ML222">#REF!</definedName>
    <definedName name="_______________ML223" localSheetId="8">#REF!</definedName>
    <definedName name="_______________ML223">#REF!</definedName>
    <definedName name="_______________ML224" localSheetId="8">#REF!</definedName>
    <definedName name="_______________ML224">#REF!</definedName>
    <definedName name="_______________ML23" localSheetId="8">#REF!</definedName>
    <definedName name="_______________ML23">#REF!</definedName>
    <definedName name="_______________ML24" localSheetId="8">#REF!</definedName>
    <definedName name="_______________ML24">#REF!</definedName>
    <definedName name="_______________ML25" localSheetId="8">#REF!</definedName>
    <definedName name="_______________ML25">#REF!</definedName>
    <definedName name="_______________ML26" localSheetId="8">#REF!</definedName>
    <definedName name="_______________ML26">#REF!</definedName>
    <definedName name="_______________ML27" localSheetId="8">#REF!</definedName>
    <definedName name="_______________ML27">#REF!</definedName>
    <definedName name="_______________ML28" localSheetId="8">#REF!</definedName>
    <definedName name="_______________ML28">#REF!</definedName>
    <definedName name="_______________ML29" localSheetId="8">#REF!</definedName>
    <definedName name="_______________ML29">#REF!</definedName>
    <definedName name="_______________ML31" localSheetId="8">#REF!</definedName>
    <definedName name="_______________ML31">#REF!</definedName>
    <definedName name="_______________ML310" localSheetId="8">#REF!</definedName>
    <definedName name="_______________ML310">#REF!</definedName>
    <definedName name="_______________ML311" localSheetId="8">#REF!</definedName>
    <definedName name="_______________ML311">#REF!</definedName>
    <definedName name="_______________ML312" localSheetId="8">#REF!</definedName>
    <definedName name="_______________ML312">#REF!</definedName>
    <definedName name="_______________ML313" localSheetId="8">#REF!</definedName>
    <definedName name="_______________ML313">#REF!</definedName>
    <definedName name="_______________ML314" localSheetId="8">#REF!</definedName>
    <definedName name="_______________ML314">#REF!</definedName>
    <definedName name="_______________ML315" localSheetId="8">#REF!</definedName>
    <definedName name="_______________ML315">#REF!</definedName>
    <definedName name="_______________ML316" localSheetId="8">#REF!</definedName>
    <definedName name="_______________ML316">#REF!</definedName>
    <definedName name="_______________ML317" localSheetId="8">#REF!</definedName>
    <definedName name="_______________ML317">#REF!</definedName>
    <definedName name="_______________ML318" localSheetId="8">#REF!</definedName>
    <definedName name="_______________ML318">#REF!</definedName>
    <definedName name="_______________ML319" localSheetId="8">#REF!</definedName>
    <definedName name="_______________ML319">#REF!</definedName>
    <definedName name="_______________ML32" localSheetId="8">#REF!</definedName>
    <definedName name="_______________ML32">#REF!</definedName>
    <definedName name="_______________ML320" localSheetId="8">#REF!</definedName>
    <definedName name="_______________ML320">#REF!</definedName>
    <definedName name="_______________ML321" localSheetId="8">#REF!</definedName>
    <definedName name="_______________ML321">#REF!</definedName>
    <definedName name="_______________ML322" localSheetId="8">#REF!</definedName>
    <definedName name="_______________ML322">#REF!</definedName>
    <definedName name="_______________ML323" localSheetId="8">#REF!</definedName>
    <definedName name="_______________ML323">#REF!</definedName>
    <definedName name="_______________ML324" localSheetId="8">#REF!</definedName>
    <definedName name="_______________ML324">#REF!</definedName>
    <definedName name="_______________ML33" localSheetId="8">#REF!</definedName>
    <definedName name="_______________ML33">#REF!</definedName>
    <definedName name="_______________ML34" localSheetId="8">#REF!</definedName>
    <definedName name="_______________ML34">#REF!</definedName>
    <definedName name="_______________ML35" localSheetId="8">#REF!</definedName>
    <definedName name="_______________ML35">#REF!</definedName>
    <definedName name="_______________ML36" localSheetId="8">#REF!</definedName>
    <definedName name="_______________ML36">#REF!</definedName>
    <definedName name="_______________ML37" localSheetId="8">#REF!</definedName>
    <definedName name="_______________ML37">#REF!</definedName>
    <definedName name="_______________ML38" localSheetId="8">#REF!</definedName>
    <definedName name="_______________ML38">#REF!</definedName>
    <definedName name="_______________ML39" localSheetId="8">#REF!</definedName>
    <definedName name="_______________ML39">#REF!</definedName>
    <definedName name="_______________ML7" localSheetId="8">#REF!</definedName>
    <definedName name="_______________ML7">#REF!</definedName>
    <definedName name="_______________ML8" localSheetId="8">#REF!</definedName>
    <definedName name="_______________ML8">#REF!</definedName>
    <definedName name="_______________ML9" localSheetId="8">#REF!</definedName>
    <definedName name="_______________ML9">#REF!</definedName>
    <definedName name="_______________mm1">[6]r!$F$4</definedName>
    <definedName name="_______________mm1000" localSheetId="8">#REF!</definedName>
    <definedName name="_______________mm1000">#REF!</definedName>
    <definedName name="_______________mm11">[2]r!$F$4</definedName>
    <definedName name="_______________mm111">[5]r!$F$4</definedName>
    <definedName name="_______________mm600" localSheetId="8">#REF!</definedName>
    <definedName name="_______________mm600">#REF!</definedName>
    <definedName name="_______________mm800" localSheetId="8">#REF!</definedName>
    <definedName name="_______________mm800">#REF!</definedName>
    <definedName name="_______________PC1" localSheetId="8">#REF!</definedName>
    <definedName name="_______________PC1">#REF!</definedName>
    <definedName name="_______________PC10" localSheetId="8">#REF!</definedName>
    <definedName name="_______________PC10">#REF!</definedName>
    <definedName name="_______________PC11" localSheetId="8">#REF!</definedName>
    <definedName name="_______________PC11">#REF!</definedName>
    <definedName name="_______________PC12" localSheetId="8">#REF!</definedName>
    <definedName name="_______________PC12">#REF!</definedName>
    <definedName name="_______________PC13" localSheetId="8">#REF!</definedName>
    <definedName name="_______________PC13">#REF!</definedName>
    <definedName name="_______________PC14" localSheetId="8">#REF!</definedName>
    <definedName name="_______________PC14">#REF!</definedName>
    <definedName name="_______________PC15" localSheetId="8">#REF!</definedName>
    <definedName name="_______________PC15">#REF!</definedName>
    <definedName name="_______________PC16" localSheetId="8">#REF!</definedName>
    <definedName name="_______________PC16">#REF!</definedName>
    <definedName name="_______________PC17" localSheetId="8">#REF!</definedName>
    <definedName name="_______________PC17">#REF!</definedName>
    <definedName name="_______________PC18" localSheetId="8">#REF!</definedName>
    <definedName name="_______________PC18">#REF!</definedName>
    <definedName name="_______________PC19" localSheetId="8">#REF!</definedName>
    <definedName name="_______________PC19">#REF!</definedName>
    <definedName name="_______________pc2" localSheetId="8">#REF!</definedName>
    <definedName name="_______________pc2">#REF!</definedName>
    <definedName name="_______________PC21" localSheetId="8">#REF!</definedName>
    <definedName name="_______________PC21">#REF!</definedName>
    <definedName name="_______________PC22" localSheetId="8">#REF!</definedName>
    <definedName name="_______________PC22">#REF!</definedName>
    <definedName name="_______________PC23" localSheetId="8">#REF!</definedName>
    <definedName name="_______________PC23">#REF!</definedName>
    <definedName name="_______________PC24" localSheetId="8">#REF!</definedName>
    <definedName name="_______________PC24">#REF!</definedName>
    <definedName name="_______________PC3" localSheetId="8">#REF!</definedName>
    <definedName name="_______________PC3">#REF!</definedName>
    <definedName name="_______________PC4" localSheetId="8">#REF!</definedName>
    <definedName name="_______________PC4">#REF!</definedName>
    <definedName name="_______________PC5" localSheetId="8">#REF!</definedName>
    <definedName name="_______________PC5">#REF!</definedName>
    <definedName name="_______________PC6" localSheetId="8">#REF!</definedName>
    <definedName name="_______________PC6">#REF!</definedName>
    <definedName name="_______________pc600" localSheetId="8">#REF!</definedName>
    <definedName name="_______________pc600">#REF!</definedName>
    <definedName name="_______________PC7" localSheetId="8">#REF!</definedName>
    <definedName name="_______________PC7">#REF!</definedName>
    <definedName name="_______________PC8" localSheetId="8">#REF!</definedName>
    <definedName name="_______________PC8">#REF!</definedName>
    <definedName name="_______________PC9" localSheetId="8">#REF!</definedName>
    <definedName name="_______________PC9">#REF!</definedName>
    <definedName name="_______________pc900" localSheetId="8">#REF!</definedName>
    <definedName name="_______________pc900">#REF!</definedName>
    <definedName name="_______________pla4">[12]DATA_PRG!$H$269</definedName>
    <definedName name="_______________pv2" localSheetId="8">#REF!</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 localSheetId="8">#REF!</definedName>
    <definedName name="_______________var1">#REF!</definedName>
    <definedName name="_______________var4" localSheetId="8">#REF!</definedName>
    <definedName name="_______________var4">#REF!</definedName>
    <definedName name="______________bla1">[1]leads!$H$7</definedName>
    <definedName name="______________BSG100" localSheetId="8">#REF!</definedName>
    <definedName name="______________BSG100">#REF!</definedName>
    <definedName name="______________BSG150" localSheetId="8">#REF!</definedName>
    <definedName name="______________BSG150">#REF!</definedName>
    <definedName name="______________BSG5" localSheetId="8">#REF!</definedName>
    <definedName name="______________BSG5">#REF!</definedName>
    <definedName name="______________BSG75" localSheetId="8">#REF!</definedName>
    <definedName name="______________BSG75">#REF!</definedName>
    <definedName name="______________BTC1" localSheetId="8">#REF!</definedName>
    <definedName name="______________BTC1">#REF!</definedName>
    <definedName name="______________BTC10" localSheetId="8">#REF!</definedName>
    <definedName name="______________BTC10">#REF!</definedName>
    <definedName name="______________BTC11" localSheetId="8">#REF!</definedName>
    <definedName name="______________BTC11">#REF!</definedName>
    <definedName name="______________BTC12" localSheetId="8">#REF!</definedName>
    <definedName name="______________BTC12">#REF!</definedName>
    <definedName name="______________BTC13" localSheetId="8">#REF!</definedName>
    <definedName name="______________BTC13">#REF!</definedName>
    <definedName name="______________BTC14" localSheetId="8">#REF!</definedName>
    <definedName name="______________BTC14">#REF!</definedName>
    <definedName name="______________BTC15" localSheetId="8">#REF!</definedName>
    <definedName name="______________BTC15">#REF!</definedName>
    <definedName name="______________BTC16" localSheetId="8">#REF!</definedName>
    <definedName name="______________BTC16">#REF!</definedName>
    <definedName name="______________BTC17" localSheetId="8">#REF!</definedName>
    <definedName name="______________BTC17">#REF!</definedName>
    <definedName name="______________BTC18" localSheetId="8">#REF!</definedName>
    <definedName name="______________BTC18">#REF!</definedName>
    <definedName name="______________BTC19" localSheetId="8">#REF!</definedName>
    <definedName name="______________BTC19">#REF!</definedName>
    <definedName name="______________BTC2" localSheetId="8">#REF!</definedName>
    <definedName name="______________BTC2">#REF!</definedName>
    <definedName name="______________BTC20" localSheetId="8">#REF!</definedName>
    <definedName name="______________BTC20">#REF!</definedName>
    <definedName name="______________BTC21" localSheetId="8">#REF!</definedName>
    <definedName name="______________BTC21">#REF!</definedName>
    <definedName name="______________BTC22" localSheetId="8">#REF!</definedName>
    <definedName name="______________BTC22">#REF!</definedName>
    <definedName name="______________BTC23" localSheetId="8">#REF!</definedName>
    <definedName name="______________BTC23">#REF!</definedName>
    <definedName name="______________BTC24" localSheetId="8">#REF!</definedName>
    <definedName name="______________BTC24">#REF!</definedName>
    <definedName name="______________BTC3" localSheetId="8">#REF!</definedName>
    <definedName name="______________BTC3">#REF!</definedName>
    <definedName name="______________BTC4" localSheetId="8">#REF!</definedName>
    <definedName name="______________BTC4">#REF!</definedName>
    <definedName name="______________BTC5" localSheetId="8">#REF!</definedName>
    <definedName name="______________BTC5">#REF!</definedName>
    <definedName name="______________BTC6" localSheetId="8">#REF!</definedName>
    <definedName name="______________BTC6">#REF!</definedName>
    <definedName name="______________BTC7" localSheetId="8">#REF!</definedName>
    <definedName name="______________BTC7">#REF!</definedName>
    <definedName name="______________BTC8" localSheetId="8">#REF!</definedName>
    <definedName name="______________BTC8">#REF!</definedName>
    <definedName name="______________BTC9" localSheetId="8">#REF!</definedName>
    <definedName name="______________BTC9">#REF!</definedName>
    <definedName name="______________BTR1" localSheetId="8">#REF!</definedName>
    <definedName name="______________BTR1">#REF!</definedName>
    <definedName name="______________BTR10" localSheetId="8">#REF!</definedName>
    <definedName name="______________BTR10">#REF!</definedName>
    <definedName name="______________BTR11" localSheetId="8">#REF!</definedName>
    <definedName name="______________BTR11">#REF!</definedName>
    <definedName name="______________BTR12" localSheetId="8">#REF!</definedName>
    <definedName name="______________BTR12">#REF!</definedName>
    <definedName name="______________BTR13" localSheetId="8">#REF!</definedName>
    <definedName name="______________BTR13">#REF!</definedName>
    <definedName name="______________BTR14" localSheetId="8">#REF!</definedName>
    <definedName name="______________BTR14">#REF!</definedName>
    <definedName name="______________BTR15" localSheetId="8">#REF!</definedName>
    <definedName name="______________BTR15">#REF!</definedName>
    <definedName name="______________BTR16" localSheetId="8">#REF!</definedName>
    <definedName name="______________BTR16">#REF!</definedName>
    <definedName name="______________BTR17" localSheetId="8">#REF!</definedName>
    <definedName name="______________BTR17">#REF!</definedName>
    <definedName name="______________BTR18" localSheetId="8">#REF!</definedName>
    <definedName name="______________BTR18">#REF!</definedName>
    <definedName name="______________BTR19" localSheetId="8">#REF!</definedName>
    <definedName name="______________BTR19">#REF!</definedName>
    <definedName name="______________BTR2" localSheetId="8">#REF!</definedName>
    <definedName name="______________BTR2">#REF!</definedName>
    <definedName name="______________BTR20" localSheetId="8">#REF!</definedName>
    <definedName name="______________BTR20">#REF!</definedName>
    <definedName name="______________BTR21" localSheetId="8">#REF!</definedName>
    <definedName name="______________BTR21">#REF!</definedName>
    <definedName name="______________BTR22" localSheetId="8">#REF!</definedName>
    <definedName name="______________BTR22">#REF!</definedName>
    <definedName name="______________BTR23" localSheetId="8">#REF!</definedName>
    <definedName name="______________BTR23">#REF!</definedName>
    <definedName name="______________BTR24" localSheetId="8">#REF!</definedName>
    <definedName name="______________BTR24">#REF!</definedName>
    <definedName name="______________BTR3" localSheetId="8">#REF!</definedName>
    <definedName name="______________BTR3">#REF!</definedName>
    <definedName name="______________BTR4" localSheetId="8">#REF!</definedName>
    <definedName name="______________BTR4">#REF!</definedName>
    <definedName name="______________BTR5" localSheetId="8">#REF!</definedName>
    <definedName name="______________BTR5">#REF!</definedName>
    <definedName name="______________BTR6" localSheetId="8">#REF!</definedName>
    <definedName name="______________BTR6">#REF!</definedName>
    <definedName name="______________BTR7" localSheetId="8">#REF!</definedName>
    <definedName name="______________BTR7">#REF!</definedName>
    <definedName name="______________BTR8" localSheetId="8">#REF!</definedName>
    <definedName name="______________BTR8">#REF!</definedName>
    <definedName name="______________BTR9" localSheetId="8">#REF!</definedName>
    <definedName name="______________BTR9">#REF!</definedName>
    <definedName name="______________BTS1" localSheetId="8">#REF!</definedName>
    <definedName name="______________BTS1">#REF!</definedName>
    <definedName name="______________BTS10" localSheetId="8">#REF!</definedName>
    <definedName name="______________BTS10">#REF!</definedName>
    <definedName name="______________BTS11" localSheetId="8">#REF!</definedName>
    <definedName name="______________BTS11">#REF!</definedName>
    <definedName name="______________BTS12" localSheetId="8">#REF!</definedName>
    <definedName name="______________BTS12">#REF!</definedName>
    <definedName name="______________BTS13" localSheetId="8">#REF!</definedName>
    <definedName name="______________BTS13">#REF!</definedName>
    <definedName name="______________BTS14" localSheetId="8">#REF!</definedName>
    <definedName name="______________BTS14">#REF!</definedName>
    <definedName name="______________BTS15" localSheetId="8">#REF!</definedName>
    <definedName name="______________BTS15">#REF!</definedName>
    <definedName name="______________BTS16" localSheetId="8">#REF!</definedName>
    <definedName name="______________BTS16">#REF!</definedName>
    <definedName name="______________BTS17" localSheetId="8">#REF!</definedName>
    <definedName name="______________BTS17">#REF!</definedName>
    <definedName name="______________BTS18" localSheetId="8">#REF!</definedName>
    <definedName name="______________BTS18">#REF!</definedName>
    <definedName name="______________BTS19" localSheetId="8">#REF!</definedName>
    <definedName name="______________BTS19">#REF!</definedName>
    <definedName name="______________BTS2" localSheetId="8">#REF!</definedName>
    <definedName name="______________BTS2">#REF!</definedName>
    <definedName name="______________BTS20" localSheetId="8">#REF!</definedName>
    <definedName name="______________BTS20">#REF!</definedName>
    <definedName name="______________BTS21" localSheetId="8">#REF!</definedName>
    <definedName name="______________BTS21">#REF!</definedName>
    <definedName name="______________BTS22" localSheetId="8">#REF!</definedName>
    <definedName name="______________BTS22">#REF!</definedName>
    <definedName name="______________BTS23" localSheetId="8">#REF!</definedName>
    <definedName name="______________BTS23">#REF!</definedName>
    <definedName name="______________BTS24" localSheetId="8">#REF!</definedName>
    <definedName name="______________BTS24">#REF!</definedName>
    <definedName name="______________BTS3" localSheetId="8">#REF!</definedName>
    <definedName name="______________BTS3">#REF!</definedName>
    <definedName name="______________BTS4" localSheetId="8">#REF!</definedName>
    <definedName name="______________BTS4">#REF!</definedName>
    <definedName name="______________BTS5" localSheetId="8">#REF!</definedName>
    <definedName name="______________BTS5">#REF!</definedName>
    <definedName name="______________BTS6" localSheetId="8">#REF!</definedName>
    <definedName name="______________BTS6">#REF!</definedName>
    <definedName name="______________BTS7" localSheetId="8">#REF!</definedName>
    <definedName name="______________BTS7">#REF!</definedName>
    <definedName name="______________BTS8" localSheetId="8">#REF!</definedName>
    <definedName name="______________BTS8">#REF!</definedName>
    <definedName name="______________BTS9" localSheetId="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 localSheetId="8">[16]Data!#REF!</definedName>
    <definedName name="______________G120907">[16]Data!#REF!</definedName>
    <definedName name="______________GBS110" localSheetId="8">#REF!</definedName>
    <definedName name="______________GBS110">#REF!</definedName>
    <definedName name="______________GBS111" localSheetId="8">#REF!</definedName>
    <definedName name="______________GBS111">#REF!</definedName>
    <definedName name="______________GBS112" localSheetId="8">#REF!</definedName>
    <definedName name="______________GBS112">#REF!</definedName>
    <definedName name="______________GBS113" localSheetId="8">#REF!</definedName>
    <definedName name="______________GBS113">#REF!</definedName>
    <definedName name="______________GBS114" localSheetId="8">#REF!</definedName>
    <definedName name="______________GBS114">#REF!</definedName>
    <definedName name="______________GBS115" localSheetId="8">#REF!</definedName>
    <definedName name="______________GBS115">#REF!</definedName>
    <definedName name="______________GBS116" localSheetId="8">#REF!</definedName>
    <definedName name="______________GBS116">#REF!</definedName>
    <definedName name="______________GBS117" localSheetId="8">#REF!</definedName>
    <definedName name="______________GBS117">#REF!</definedName>
    <definedName name="______________GBS118" localSheetId="8">#REF!</definedName>
    <definedName name="______________GBS118">#REF!</definedName>
    <definedName name="______________GBS119" localSheetId="8">#REF!</definedName>
    <definedName name="______________GBS119">#REF!</definedName>
    <definedName name="______________GBS12" localSheetId="8">#REF!</definedName>
    <definedName name="______________GBS12">#REF!</definedName>
    <definedName name="______________GBS120" localSheetId="8">#REF!</definedName>
    <definedName name="______________GBS120">#REF!</definedName>
    <definedName name="______________GBS121" localSheetId="8">#REF!</definedName>
    <definedName name="______________GBS121">#REF!</definedName>
    <definedName name="______________GBS122" localSheetId="8">#REF!</definedName>
    <definedName name="______________GBS122">#REF!</definedName>
    <definedName name="______________GBS123" localSheetId="8">#REF!</definedName>
    <definedName name="______________GBS123">#REF!</definedName>
    <definedName name="______________GBS124" localSheetId="8">#REF!</definedName>
    <definedName name="______________GBS124">#REF!</definedName>
    <definedName name="______________GBS13" localSheetId="8">#REF!</definedName>
    <definedName name="______________GBS13">#REF!</definedName>
    <definedName name="______________GBS14" localSheetId="8">#REF!</definedName>
    <definedName name="______________GBS14">#REF!</definedName>
    <definedName name="______________GBS15" localSheetId="8">#REF!</definedName>
    <definedName name="______________GBS15">#REF!</definedName>
    <definedName name="______________GBS16" localSheetId="8">#REF!</definedName>
    <definedName name="______________GBS16">#REF!</definedName>
    <definedName name="______________GBS17" localSheetId="8">#REF!</definedName>
    <definedName name="______________GBS17">#REF!</definedName>
    <definedName name="______________GBS18" localSheetId="8">#REF!</definedName>
    <definedName name="______________GBS18">#REF!</definedName>
    <definedName name="______________GBS19" localSheetId="8">#REF!</definedName>
    <definedName name="______________GBS19">#REF!</definedName>
    <definedName name="______________GBS21" localSheetId="8">#REF!</definedName>
    <definedName name="______________GBS21">#REF!</definedName>
    <definedName name="______________GBS210" localSheetId="8">#REF!</definedName>
    <definedName name="______________GBS210">#REF!</definedName>
    <definedName name="______________GBS211" localSheetId="8">#REF!</definedName>
    <definedName name="______________GBS211">#REF!</definedName>
    <definedName name="______________GBS212" localSheetId="8">#REF!</definedName>
    <definedName name="______________GBS212">#REF!</definedName>
    <definedName name="______________GBS213" localSheetId="8">#REF!</definedName>
    <definedName name="______________GBS213">#REF!</definedName>
    <definedName name="______________GBS214" localSheetId="8">#REF!</definedName>
    <definedName name="______________GBS214">#REF!</definedName>
    <definedName name="______________GBS215" localSheetId="8">#REF!</definedName>
    <definedName name="______________GBS215">#REF!</definedName>
    <definedName name="______________GBS216" localSheetId="8">#REF!</definedName>
    <definedName name="______________GBS216">#REF!</definedName>
    <definedName name="______________GBS217" localSheetId="8">#REF!</definedName>
    <definedName name="______________GBS217">#REF!</definedName>
    <definedName name="______________GBS218" localSheetId="8">#REF!</definedName>
    <definedName name="______________GBS218">#REF!</definedName>
    <definedName name="______________GBS219" localSheetId="8">#REF!</definedName>
    <definedName name="______________GBS219">#REF!</definedName>
    <definedName name="______________GBS22" localSheetId="8">#REF!</definedName>
    <definedName name="______________GBS22">#REF!</definedName>
    <definedName name="______________GBS220" localSheetId="8">#REF!</definedName>
    <definedName name="______________GBS220">#REF!</definedName>
    <definedName name="______________GBS221" localSheetId="8">#REF!</definedName>
    <definedName name="______________GBS221">#REF!</definedName>
    <definedName name="______________GBS222" localSheetId="8">#REF!</definedName>
    <definedName name="______________GBS222">#REF!</definedName>
    <definedName name="______________GBS223" localSheetId="8">#REF!</definedName>
    <definedName name="______________GBS223">#REF!</definedName>
    <definedName name="______________GBS224" localSheetId="8">#REF!</definedName>
    <definedName name="______________GBS224">#REF!</definedName>
    <definedName name="______________GBS23" localSheetId="8">#REF!</definedName>
    <definedName name="______________GBS23">#REF!</definedName>
    <definedName name="______________GBS24" localSheetId="8">#REF!</definedName>
    <definedName name="______________GBS24">#REF!</definedName>
    <definedName name="______________GBS25" localSheetId="8">#REF!</definedName>
    <definedName name="______________GBS25">#REF!</definedName>
    <definedName name="______________GBS26" localSheetId="8">#REF!</definedName>
    <definedName name="______________GBS26">#REF!</definedName>
    <definedName name="______________GBS27" localSheetId="8">#REF!</definedName>
    <definedName name="______________GBS27">#REF!</definedName>
    <definedName name="______________GBS28" localSheetId="8">#REF!</definedName>
    <definedName name="______________GBS28">#REF!</definedName>
    <definedName name="______________GBS29" localSheetId="8">#REF!</definedName>
    <definedName name="______________GBS29">#REF!</definedName>
    <definedName name="______________imp1">[11]DATA_PRG!$H$245</definedName>
    <definedName name="______________knr2" localSheetId="8">#REF!</definedName>
    <definedName name="______________knr2">#REF!</definedName>
    <definedName name="______________l1">[3]leads!$A$3:$E$108</definedName>
    <definedName name="______________l12" localSheetId="8">#REF!</definedName>
    <definedName name="______________l12">#REF!</definedName>
    <definedName name="______________l2">[2]r!$F$29</definedName>
    <definedName name="______________l3" localSheetId="8">#REF!</definedName>
    <definedName name="______________l3">#REF!</definedName>
    <definedName name="______________l4">[4]Sheet1!$W$2:$Y$103</definedName>
    <definedName name="______________l5" localSheetId="8">#REF!</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 localSheetId="8">#REF!</definedName>
    <definedName name="______________lj600">#REF!</definedName>
    <definedName name="______________lj900" localSheetId="8">#REF!</definedName>
    <definedName name="______________lj900">#REF!</definedName>
    <definedName name="______________LL3" localSheetId="8">#REF!</definedName>
    <definedName name="______________LL3">#REF!</definedName>
    <definedName name="______________LSO24" localSheetId="8">[10]Lead!#REF!</definedName>
    <definedName name="______________LSO24">[10]Lead!#REF!</definedName>
    <definedName name="______________MA1" localSheetId="8">#REF!</definedName>
    <definedName name="______________MA1">#REF!</definedName>
    <definedName name="______________MA2" localSheetId="8">#REF!</definedName>
    <definedName name="______________MA2">#REF!</definedName>
    <definedName name="______________Met22" localSheetId="8">#REF!</definedName>
    <definedName name="______________Met22">#REF!</definedName>
    <definedName name="______________Met45" localSheetId="8">#REF!</definedName>
    <definedName name="______________Met45">#REF!</definedName>
    <definedName name="______________MEt55" localSheetId="8">#REF!</definedName>
    <definedName name="______________MEt55">#REF!</definedName>
    <definedName name="______________Met63" localSheetId="8">#REF!</definedName>
    <definedName name="______________Met63">#REF!</definedName>
    <definedName name="______________ML21" localSheetId="8">#REF!</definedName>
    <definedName name="______________ML21">#REF!</definedName>
    <definedName name="______________ML210" localSheetId="8">#REF!</definedName>
    <definedName name="______________ML210">#REF!</definedName>
    <definedName name="______________ML211" localSheetId="8">#REF!</definedName>
    <definedName name="______________ML211">#REF!</definedName>
    <definedName name="______________ML212" localSheetId="8">#REF!</definedName>
    <definedName name="______________ML212">#REF!</definedName>
    <definedName name="______________ML213" localSheetId="8">#REF!</definedName>
    <definedName name="______________ML213">#REF!</definedName>
    <definedName name="______________ML214" localSheetId="8">#REF!</definedName>
    <definedName name="______________ML214">#REF!</definedName>
    <definedName name="______________ML215" localSheetId="8">#REF!</definedName>
    <definedName name="______________ML215">#REF!</definedName>
    <definedName name="______________ML216" localSheetId="8">#REF!</definedName>
    <definedName name="______________ML216">#REF!</definedName>
    <definedName name="______________ML217" localSheetId="8">#REF!</definedName>
    <definedName name="______________ML217">#REF!</definedName>
    <definedName name="______________ML218" localSheetId="8">#REF!</definedName>
    <definedName name="______________ML218">#REF!</definedName>
    <definedName name="______________ML219" localSheetId="8">#REF!</definedName>
    <definedName name="______________ML219">#REF!</definedName>
    <definedName name="______________ML22" localSheetId="8">#REF!</definedName>
    <definedName name="______________ML22">#REF!</definedName>
    <definedName name="______________ML220" localSheetId="8">#REF!</definedName>
    <definedName name="______________ML220">#REF!</definedName>
    <definedName name="______________ML221" localSheetId="8">#REF!</definedName>
    <definedName name="______________ML221">#REF!</definedName>
    <definedName name="______________ML222" localSheetId="8">#REF!</definedName>
    <definedName name="______________ML222">#REF!</definedName>
    <definedName name="______________ML223" localSheetId="8">#REF!</definedName>
    <definedName name="______________ML223">#REF!</definedName>
    <definedName name="______________ML224" localSheetId="8">#REF!</definedName>
    <definedName name="______________ML224">#REF!</definedName>
    <definedName name="______________ML23" localSheetId="8">#REF!</definedName>
    <definedName name="______________ML23">#REF!</definedName>
    <definedName name="______________ML24" localSheetId="8">#REF!</definedName>
    <definedName name="______________ML24">#REF!</definedName>
    <definedName name="______________ML25" localSheetId="8">#REF!</definedName>
    <definedName name="______________ML25">#REF!</definedName>
    <definedName name="______________ML26" localSheetId="8">#REF!</definedName>
    <definedName name="______________ML26">#REF!</definedName>
    <definedName name="______________ML27" localSheetId="8">#REF!</definedName>
    <definedName name="______________ML27">#REF!</definedName>
    <definedName name="______________ML28" localSheetId="8">#REF!</definedName>
    <definedName name="______________ML28">#REF!</definedName>
    <definedName name="______________ML29" localSheetId="8">#REF!</definedName>
    <definedName name="______________ML29">#REF!</definedName>
    <definedName name="______________ML31" localSheetId="8">#REF!</definedName>
    <definedName name="______________ML31">#REF!</definedName>
    <definedName name="______________ML310" localSheetId="8">#REF!</definedName>
    <definedName name="______________ML310">#REF!</definedName>
    <definedName name="______________ML311" localSheetId="8">#REF!</definedName>
    <definedName name="______________ML311">#REF!</definedName>
    <definedName name="______________ML312" localSheetId="8">#REF!</definedName>
    <definedName name="______________ML312">#REF!</definedName>
    <definedName name="______________ML313" localSheetId="8">#REF!</definedName>
    <definedName name="______________ML313">#REF!</definedName>
    <definedName name="______________ML314" localSheetId="8">#REF!</definedName>
    <definedName name="______________ML314">#REF!</definedName>
    <definedName name="______________ML315" localSheetId="8">#REF!</definedName>
    <definedName name="______________ML315">#REF!</definedName>
    <definedName name="______________ML316" localSheetId="8">#REF!</definedName>
    <definedName name="______________ML316">#REF!</definedName>
    <definedName name="______________ML317" localSheetId="8">#REF!</definedName>
    <definedName name="______________ML317">#REF!</definedName>
    <definedName name="______________ML318" localSheetId="8">#REF!</definedName>
    <definedName name="______________ML318">#REF!</definedName>
    <definedName name="______________ML319" localSheetId="8">#REF!</definedName>
    <definedName name="______________ML319">#REF!</definedName>
    <definedName name="______________ML32" localSheetId="8">#REF!</definedName>
    <definedName name="______________ML32">#REF!</definedName>
    <definedName name="______________ML320" localSheetId="8">#REF!</definedName>
    <definedName name="______________ML320">#REF!</definedName>
    <definedName name="______________ML321" localSheetId="8">#REF!</definedName>
    <definedName name="______________ML321">#REF!</definedName>
    <definedName name="______________ML322" localSheetId="8">#REF!</definedName>
    <definedName name="______________ML322">#REF!</definedName>
    <definedName name="______________ML323" localSheetId="8">#REF!</definedName>
    <definedName name="______________ML323">#REF!</definedName>
    <definedName name="______________ML324" localSheetId="8">#REF!</definedName>
    <definedName name="______________ML324">#REF!</definedName>
    <definedName name="______________ML33" localSheetId="8">#REF!</definedName>
    <definedName name="______________ML33">#REF!</definedName>
    <definedName name="______________ML34" localSheetId="8">#REF!</definedName>
    <definedName name="______________ML34">#REF!</definedName>
    <definedName name="______________ML35" localSheetId="8">#REF!</definedName>
    <definedName name="______________ML35">#REF!</definedName>
    <definedName name="______________ML36" localSheetId="8">#REF!</definedName>
    <definedName name="______________ML36">#REF!</definedName>
    <definedName name="______________ML37" localSheetId="8">#REF!</definedName>
    <definedName name="______________ML37">#REF!</definedName>
    <definedName name="______________ML38" localSheetId="8">#REF!</definedName>
    <definedName name="______________ML38">#REF!</definedName>
    <definedName name="______________ML39" localSheetId="8">#REF!</definedName>
    <definedName name="______________ML39">#REF!</definedName>
    <definedName name="______________ML7" localSheetId="8">#REF!</definedName>
    <definedName name="______________ML7">#REF!</definedName>
    <definedName name="______________ML8" localSheetId="8">#REF!</definedName>
    <definedName name="______________ML8">#REF!</definedName>
    <definedName name="______________ML9" localSheetId="8">#REF!</definedName>
    <definedName name="______________ML9">#REF!</definedName>
    <definedName name="______________mm1">[6]r!$F$4</definedName>
    <definedName name="______________mm1000" localSheetId="8">#REF!</definedName>
    <definedName name="______________mm1000">#REF!</definedName>
    <definedName name="______________mm11">[2]r!$F$4</definedName>
    <definedName name="______________mm111">[5]r!$F$4</definedName>
    <definedName name="______________mm600" localSheetId="8">#REF!</definedName>
    <definedName name="______________mm600">#REF!</definedName>
    <definedName name="______________mm800" localSheetId="8">#REF!</definedName>
    <definedName name="______________mm800">#REF!</definedName>
    <definedName name="______________PC1" localSheetId="8">#REF!</definedName>
    <definedName name="______________PC1">#REF!</definedName>
    <definedName name="______________PC10" localSheetId="8">#REF!</definedName>
    <definedName name="______________PC10">#REF!</definedName>
    <definedName name="______________PC11" localSheetId="8">#REF!</definedName>
    <definedName name="______________PC11">#REF!</definedName>
    <definedName name="______________PC12" localSheetId="8">#REF!</definedName>
    <definedName name="______________PC12">#REF!</definedName>
    <definedName name="______________PC13" localSheetId="8">#REF!</definedName>
    <definedName name="______________PC13">#REF!</definedName>
    <definedName name="______________PC14" localSheetId="8">#REF!</definedName>
    <definedName name="______________PC14">#REF!</definedName>
    <definedName name="______________PC15" localSheetId="8">#REF!</definedName>
    <definedName name="______________PC15">#REF!</definedName>
    <definedName name="______________PC16" localSheetId="8">#REF!</definedName>
    <definedName name="______________PC16">#REF!</definedName>
    <definedName name="______________PC17" localSheetId="8">#REF!</definedName>
    <definedName name="______________PC17">#REF!</definedName>
    <definedName name="______________PC18" localSheetId="8">#REF!</definedName>
    <definedName name="______________PC18">#REF!</definedName>
    <definedName name="______________PC19" localSheetId="8">#REF!</definedName>
    <definedName name="______________PC19">#REF!</definedName>
    <definedName name="______________pc2" localSheetId="8">#REF!</definedName>
    <definedName name="______________pc2">#REF!</definedName>
    <definedName name="______________PC21" localSheetId="8">#REF!</definedName>
    <definedName name="______________PC21">#REF!</definedName>
    <definedName name="______________PC22" localSheetId="8">#REF!</definedName>
    <definedName name="______________PC22">#REF!</definedName>
    <definedName name="______________PC23" localSheetId="8">#REF!</definedName>
    <definedName name="______________PC23">#REF!</definedName>
    <definedName name="______________PC24" localSheetId="8">#REF!</definedName>
    <definedName name="______________PC24">#REF!</definedName>
    <definedName name="______________PC3" localSheetId="8">#REF!</definedName>
    <definedName name="______________PC3">#REF!</definedName>
    <definedName name="______________PC4" localSheetId="8">#REF!</definedName>
    <definedName name="______________PC4">#REF!</definedName>
    <definedName name="______________PC5" localSheetId="8">#REF!</definedName>
    <definedName name="______________PC5">#REF!</definedName>
    <definedName name="______________PC6" localSheetId="8">#REF!</definedName>
    <definedName name="______________PC6">#REF!</definedName>
    <definedName name="______________pc600" localSheetId="8">#REF!</definedName>
    <definedName name="______________pc600">#REF!</definedName>
    <definedName name="______________PC7" localSheetId="8">#REF!</definedName>
    <definedName name="______________PC7">#REF!</definedName>
    <definedName name="______________PC8" localSheetId="8">#REF!</definedName>
    <definedName name="______________PC8">#REF!</definedName>
    <definedName name="______________PC9" localSheetId="8">#REF!</definedName>
    <definedName name="______________PC9">#REF!</definedName>
    <definedName name="______________pc900" localSheetId="8">#REF!</definedName>
    <definedName name="______________pc900">#REF!</definedName>
    <definedName name="______________pla4">[12]DATA_PRG!$H$269</definedName>
    <definedName name="______________pv2" localSheetId="8">#REF!</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 localSheetId="8">#REF!</definedName>
    <definedName name="______________var1">#REF!</definedName>
    <definedName name="______________var4" localSheetId="8">#REF!</definedName>
    <definedName name="______________var4">#REF!</definedName>
    <definedName name="_____________bla1">[1]leads!$H$7</definedName>
    <definedName name="_____________BSG100" localSheetId="8">#REF!</definedName>
    <definedName name="_____________BSG100">#REF!</definedName>
    <definedName name="_____________BSG150" localSheetId="8">#REF!</definedName>
    <definedName name="_____________BSG150">#REF!</definedName>
    <definedName name="_____________BSG5" localSheetId="8">#REF!</definedName>
    <definedName name="_____________BSG5">#REF!</definedName>
    <definedName name="_____________BSG75" localSheetId="8">#REF!</definedName>
    <definedName name="_____________BSG75">#REF!</definedName>
    <definedName name="_____________BTC1" localSheetId="8">#REF!</definedName>
    <definedName name="_____________BTC1">#REF!</definedName>
    <definedName name="_____________BTC10" localSheetId="8">#REF!</definedName>
    <definedName name="_____________BTC10">#REF!</definedName>
    <definedName name="_____________BTC11" localSheetId="8">#REF!</definedName>
    <definedName name="_____________BTC11">#REF!</definedName>
    <definedName name="_____________BTC12" localSheetId="8">#REF!</definedName>
    <definedName name="_____________BTC12">#REF!</definedName>
    <definedName name="_____________BTC13" localSheetId="8">#REF!</definedName>
    <definedName name="_____________BTC13">#REF!</definedName>
    <definedName name="_____________BTC14" localSheetId="8">#REF!</definedName>
    <definedName name="_____________BTC14">#REF!</definedName>
    <definedName name="_____________BTC15" localSheetId="8">#REF!</definedName>
    <definedName name="_____________BTC15">#REF!</definedName>
    <definedName name="_____________BTC16" localSheetId="8">#REF!</definedName>
    <definedName name="_____________BTC16">#REF!</definedName>
    <definedName name="_____________BTC17" localSheetId="8">#REF!</definedName>
    <definedName name="_____________BTC17">#REF!</definedName>
    <definedName name="_____________BTC18" localSheetId="8">#REF!</definedName>
    <definedName name="_____________BTC18">#REF!</definedName>
    <definedName name="_____________BTC19" localSheetId="8">#REF!</definedName>
    <definedName name="_____________BTC19">#REF!</definedName>
    <definedName name="_____________BTC2" localSheetId="8">#REF!</definedName>
    <definedName name="_____________BTC2">#REF!</definedName>
    <definedName name="_____________BTC20" localSheetId="8">#REF!</definedName>
    <definedName name="_____________BTC20">#REF!</definedName>
    <definedName name="_____________BTC21" localSheetId="8">#REF!</definedName>
    <definedName name="_____________BTC21">#REF!</definedName>
    <definedName name="_____________BTC22" localSheetId="8">#REF!</definedName>
    <definedName name="_____________BTC22">#REF!</definedName>
    <definedName name="_____________BTC23" localSheetId="8">#REF!</definedName>
    <definedName name="_____________BTC23">#REF!</definedName>
    <definedName name="_____________BTC24" localSheetId="8">#REF!</definedName>
    <definedName name="_____________BTC24">#REF!</definedName>
    <definedName name="_____________BTC3" localSheetId="8">#REF!</definedName>
    <definedName name="_____________BTC3">#REF!</definedName>
    <definedName name="_____________BTC4" localSheetId="8">#REF!</definedName>
    <definedName name="_____________BTC4">#REF!</definedName>
    <definedName name="_____________BTC5" localSheetId="8">#REF!</definedName>
    <definedName name="_____________BTC5">#REF!</definedName>
    <definedName name="_____________BTC6" localSheetId="8">#REF!</definedName>
    <definedName name="_____________BTC6">#REF!</definedName>
    <definedName name="_____________BTC7" localSheetId="8">#REF!</definedName>
    <definedName name="_____________BTC7">#REF!</definedName>
    <definedName name="_____________BTC8" localSheetId="8">#REF!</definedName>
    <definedName name="_____________BTC8">#REF!</definedName>
    <definedName name="_____________BTC9" localSheetId="8">#REF!</definedName>
    <definedName name="_____________BTC9">#REF!</definedName>
    <definedName name="_____________BTR1" localSheetId="8">#REF!</definedName>
    <definedName name="_____________BTR1">#REF!</definedName>
    <definedName name="_____________BTR10" localSheetId="8">#REF!</definedName>
    <definedName name="_____________BTR10">#REF!</definedName>
    <definedName name="_____________BTR11" localSheetId="8">#REF!</definedName>
    <definedName name="_____________BTR11">#REF!</definedName>
    <definedName name="_____________BTR12" localSheetId="8">#REF!</definedName>
    <definedName name="_____________BTR12">#REF!</definedName>
    <definedName name="_____________BTR13" localSheetId="8">#REF!</definedName>
    <definedName name="_____________BTR13">#REF!</definedName>
    <definedName name="_____________BTR14" localSheetId="8">#REF!</definedName>
    <definedName name="_____________BTR14">#REF!</definedName>
    <definedName name="_____________BTR15" localSheetId="8">#REF!</definedName>
    <definedName name="_____________BTR15">#REF!</definedName>
    <definedName name="_____________BTR16" localSheetId="8">#REF!</definedName>
    <definedName name="_____________BTR16">#REF!</definedName>
    <definedName name="_____________BTR17" localSheetId="8">#REF!</definedName>
    <definedName name="_____________BTR17">#REF!</definedName>
    <definedName name="_____________BTR18" localSheetId="8">#REF!</definedName>
    <definedName name="_____________BTR18">#REF!</definedName>
    <definedName name="_____________BTR19" localSheetId="8">#REF!</definedName>
    <definedName name="_____________BTR19">#REF!</definedName>
    <definedName name="_____________BTR2" localSheetId="8">#REF!</definedName>
    <definedName name="_____________BTR2">#REF!</definedName>
    <definedName name="_____________BTR20" localSheetId="8">#REF!</definedName>
    <definedName name="_____________BTR20">#REF!</definedName>
    <definedName name="_____________BTR21" localSheetId="8">#REF!</definedName>
    <definedName name="_____________BTR21">#REF!</definedName>
    <definedName name="_____________BTR22" localSheetId="8">#REF!</definedName>
    <definedName name="_____________BTR22">#REF!</definedName>
    <definedName name="_____________BTR23" localSheetId="8">#REF!</definedName>
    <definedName name="_____________BTR23">#REF!</definedName>
    <definedName name="_____________BTR24" localSheetId="8">#REF!</definedName>
    <definedName name="_____________BTR24">#REF!</definedName>
    <definedName name="_____________BTR3" localSheetId="8">#REF!</definedName>
    <definedName name="_____________BTR3">#REF!</definedName>
    <definedName name="_____________BTR4" localSheetId="8">#REF!</definedName>
    <definedName name="_____________BTR4">#REF!</definedName>
    <definedName name="_____________BTR5" localSheetId="8">#REF!</definedName>
    <definedName name="_____________BTR5">#REF!</definedName>
    <definedName name="_____________BTR6" localSheetId="8">#REF!</definedName>
    <definedName name="_____________BTR6">#REF!</definedName>
    <definedName name="_____________BTR7" localSheetId="8">#REF!</definedName>
    <definedName name="_____________BTR7">#REF!</definedName>
    <definedName name="_____________BTR8" localSheetId="8">#REF!</definedName>
    <definedName name="_____________BTR8">#REF!</definedName>
    <definedName name="_____________BTR9" localSheetId="8">#REF!</definedName>
    <definedName name="_____________BTR9">#REF!</definedName>
    <definedName name="_____________BTS1" localSheetId="8">#REF!</definedName>
    <definedName name="_____________BTS1">#REF!</definedName>
    <definedName name="_____________BTS10" localSheetId="8">#REF!</definedName>
    <definedName name="_____________BTS10">#REF!</definedName>
    <definedName name="_____________BTS11" localSheetId="8">#REF!</definedName>
    <definedName name="_____________BTS11">#REF!</definedName>
    <definedName name="_____________BTS12" localSheetId="8">#REF!</definedName>
    <definedName name="_____________BTS12">#REF!</definedName>
    <definedName name="_____________BTS13" localSheetId="8">#REF!</definedName>
    <definedName name="_____________BTS13">#REF!</definedName>
    <definedName name="_____________BTS14" localSheetId="8">#REF!</definedName>
    <definedName name="_____________BTS14">#REF!</definedName>
    <definedName name="_____________BTS15" localSheetId="8">#REF!</definedName>
    <definedName name="_____________BTS15">#REF!</definedName>
    <definedName name="_____________BTS16" localSheetId="8">#REF!</definedName>
    <definedName name="_____________BTS16">#REF!</definedName>
    <definedName name="_____________BTS17" localSheetId="8">#REF!</definedName>
    <definedName name="_____________BTS17">#REF!</definedName>
    <definedName name="_____________BTS18" localSheetId="8">#REF!</definedName>
    <definedName name="_____________BTS18">#REF!</definedName>
    <definedName name="_____________BTS19" localSheetId="8">#REF!</definedName>
    <definedName name="_____________BTS19">#REF!</definedName>
    <definedName name="_____________BTS2" localSheetId="8">#REF!</definedName>
    <definedName name="_____________BTS2">#REF!</definedName>
    <definedName name="_____________BTS20" localSheetId="8">#REF!</definedName>
    <definedName name="_____________BTS20">#REF!</definedName>
    <definedName name="_____________BTS21" localSheetId="8">#REF!</definedName>
    <definedName name="_____________BTS21">#REF!</definedName>
    <definedName name="_____________BTS22" localSheetId="8">#REF!</definedName>
    <definedName name="_____________BTS22">#REF!</definedName>
    <definedName name="_____________BTS23" localSheetId="8">#REF!</definedName>
    <definedName name="_____________BTS23">#REF!</definedName>
    <definedName name="_____________BTS24" localSheetId="8">#REF!</definedName>
    <definedName name="_____________BTS24">#REF!</definedName>
    <definedName name="_____________BTS3" localSheetId="8">#REF!</definedName>
    <definedName name="_____________BTS3">#REF!</definedName>
    <definedName name="_____________BTS4" localSheetId="8">#REF!</definedName>
    <definedName name="_____________BTS4">#REF!</definedName>
    <definedName name="_____________BTS5" localSheetId="8">#REF!</definedName>
    <definedName name="_____________BTS5">#REF!</definedName>
    <definedName name="_____________BTS6" localSheetId="8">#REF!</definedName>
    <definedName name="_____________BTS6">#REF!</definedName>
    <definedName name="_____________BTS7" localSheetId="8">#REF!</definedName>
    <definedName name="_____________BTS7">#REF!</definedName>
    <definedName name="_____________BTS8" localSheetId="8">#REF!</definedName>
    <definedName name="_____________BTS8">#REF!</definedName>
    <definedName name="_____________BTS9" localSheetId="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 localSheetId="8">[17]Data!#REF!</definedName>
    <definedName name="_____________G120907">[17]Data!#REF!</definedName>
    <definedName name="_____________GBS110" localSheetId="8">#REF!</definedName>
    <definedName name="_____________GBS110">#REF!</definedName>
    <definedName name="_____________GBS111" localSheetId="8">#REF!</definedName>
    <definedName name="_____________GBS111">#REF!</definedName>
    <definedName name="_____________GBS112" localSheetId="8">#REF!</definedName>
    <definedName name="_____________GBS112">#REF!</definedName>
    <definedName name="_____________GBS113" localSheetId="8">#REF!</definedName>
    <definedName name="_____________GBS113">#REF!</definedName>
    <definedName name="_____________GBS114" localSheetId="8">#REF!</definedName>
    <definedName name="_____________GBS114">#REF!</definedName>
    <definedName name="_____________GBS115" localSheetId="8">#REF!</definedName>
    <definedName name="_____________GBS115">#REF!</definedName>
    <definedName name="_____________GBS116" localSheetId="8">#REF!</definedName>
    <definedName name="_____________GBS116">#REF!</definedName>
    <definedName name="_____________GBS117" localSheetId="8">#REF!</definedName>
    <definedName name="_____________GBS117">#REF!</definedName>
    <definedName name="_____________GBS118" localSheetId="8">#REF!</definedName>
    <definedName name="_____________GBS118">#REF!</definedName>
    <definedName name="_____________GBS119" localSheetId="8">#REF!</definedName>
    <definedName name="_____________GBS119">#REF!</definedName>
    <definedName name="_____________GBS12" localSheetId="8">#REF!</definedName>
    <definedName name="_____________GBS12">#REF!</definedName>
    <definedName name="_____________GBS120" localSheetId="8">#REF!</definedName>
    <definedName name="_____________GBS120">#REF!</definedName>
    <definedName name="_____________GBS121" localSheetId="8">#REF!</definedName>
    <definedName name="_____________GBS121">#REF!</definedName>
    <definedName name="_____________GBS122" localSheetId="8">#REF!</definedName>
    <definedName name="_____________GBS122">#REF!</definedName>
    <definedName name="_____________GBS123" localSheetId="8">#REF!</definedName>
    <definedName name="_____________GBS123">#REF!</definedName>
    <definedName name="_____________GBS124" localSheetId="8">#REF!</definedName>
    <definedName name="_____________GBS124">#REF!</definedName>
    <definedName name="_____________GBS13" localSheetId="8">#REF!</definedName>
    <definedName name="_____________GBS13">#REF!</definedName>
    <definedName name="_____________GBS14" localSheetId="8">#REF!</definedName>
    <definedName name="_____________GBS14">#REF!</definedName>
    <definedName name="_____________GBS15" localSheetId="8">#REF!</definedName>
    <definedName name="_____________GBS15">#REF!</definedName>
    <definedName name="_____________GBS16" localSheetId="8">#REF!</definedName>
    <definedName name="_____________GBS16">#REF!</definedName>
    <definedName name="_____________GBS17" localSheetId="8">#REF!</definedName>
    <definedName name="_____________GBS17">#REF!</definedName>
    <definedName name="_____________GBS18" localSheetId="8">#REF!</definedName>
    <definedName name="_____________GBS18">#REF!</definedName>
    <definedName name="_____________GBS19" localSheetId="8">#REF!</definedName>
    <definedName name="_____________GBS19">#REF!</definedName>
    <definedName name="_____________GBS21" localSheetId="8">#REF!</definedName>
    <definedName name="_____________GBS21">#REF!</definedName>
    <definedName name="_____________GBS210" localSheetId="8">#REF!</definedName>
    <definedName name="_____________GBS210">#REF!</definedName>
    <definedName name="_____________GBS211" localSheetId="8">#REF!</definedName>
    <definedName name="_____________GBS211">#REF!</definedName>
    <definedName name="_____________GBS212" localSheetId="8">#REF!</definedName>
    <definedName name="_____________GBS212">#REF!</definedName>
    <definedName name="_____________GBS213" localSheetId="8">#REF!</definedName>
    <definedName name="_____________GBS213">#REF!</definedName>
    <definedName name="_____________GBS214" localSheetId="8">#REF!</definedName>
    <definedName name="_____________GBS214">#REF!</definedName>
    <definedName name="_____________GBS215" localSheetId="8">#REF!</definedName>
    <definedName name="_____________GBS215">#REF!</definedName>
    <definedName name="_____________GBS216" localSheetId="8">#REF!</definedName>
    <definedName name="_____________GBS216">#REF!</definedName>
    <definedName name="_____________GBS217" localSheetId="8">#REF!</definedName>
    <definedName name="_____________GBS217">#REF!</definedName>
    <definedName name="_____________GBS218" localSheetId="8">#REF!</definedName>
    <definedName name="_____________GBS218">#REF!</definedName>
    <definedName name="_____________GBS219" localSheetId="8">#REF!</definedName>
    <definedName name="_____________GBS219">#REF!</definedName>
    <definedName name="_____________GBS22" localSheetId="8">#REF!</definedName>
    <definedName name="_____________GBS22">#REF!</definedName>
    <definedName name="_____________GBS220" localSheetId="8">#REF!</definedName>
    <definedName name="_____________GBS220">#REF!</definedName>
    <definedName name="_____________GBS221" localSheetId="8">#REF!</definedName>
    <definedName name="_____________GBS221">#REF!</definedName>
    <definedName name="_____________GBS222" localSheetId="8">#REF!</definedName>
    <definedName name="_____________GBS222">#REF!</definedName>
    <definedName name="_____________GBS223" localSheetId="8">#REF!</definedName>
    <definedName name="_____________GBS223">#REF!</definedName>
    <definedName name="_____________GBS224" localSheetId="8">#REF!</definedName>
    <definedName name="_____________GBS224">#REF!</definedName>
    <definedName name="_____________GBS23" localSheetId="8">#REF!</definedName>
    <definedName name="_____________GBS23">#REF!</definedName>
    <definedName name="_____________GBS24" localSheetId="8">#REF!</definedName>
    <definedName name="_____________GBS24">#REF!</definedName>
    <definedName name="_____________GBS25" localSheetId="8">#REF!</definedName>
    <definedName name="_____________GBS25">#REF!</definedName>
    <definedName name="_____________GBS26" localSheetId="8">#REF!</definedName>
    <definedName name="_____________GBS26">#REF!</definedName>
    <definedName name="_____________GBS27" localSheetId="8">#REF!</definedName>
    <definedName name="_____________GBS27">#REF!</definedName>
    <definedName name="_____________GBS28" localSheetId="8">#REF!</definedName>
    <definedName name="_____________GBS28">#REF!</definedName>
    <definedName name="_____________GBS29" localSheetId="8">#REF!</definedName>
    <definedName name="_____________GBS29">#REF!</definedName>
    <definedName name="_____________imp1">[11]DATA_PRG!$H$245</definedName>
    <definedName name="_____________knr2" localSheetId="8">#REF!</definedName>
    <definedName name="_____________knr2">#REF!</definedName>
    <definedName name="_____________l1">[3]leads!$A$3:$E$108</definedName>
    <definedName name="_____________l12" localSheetId="8">#REF!</definedName>
    <definedName name="_____________l12">#REF!</definedName>
    <definedName name="_____________l2">[2]r!$F$29</definedName>
    <definedName name="_____________l3" localSheetId="8">#REF!</definedName>
    <definedName name="_____________l3">#REF!</definedName>
    <definedName name="_____________l4">[4]Sheet1!$W$2:$Y$103</definedName>
    <definedName name="_____________l5" localSheetId="8">#REF!</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 localSheetId="8">#REF!</definedName>
    <definedName name="_____________lj600">#REF!</definedName>
    <definedName name="_____________lj900" localSheetId="8">#REF!</definedName>
    <definedName name="_____________lj900">#REF!</definedName>
    <definedName name="_____________LL3" localSheetId="8">#REF!</definedName>
    <definedName name="_____________LL3">#REF!</definedName>
    <definedName name="_____________LSO24" localSheetId="8">[10]Lead!#REF!</definedName>
    <definedName name="_____________LSO24">[10]Lead!#REF!</definedName>
    <definedName name="_____________MA1" localSheetId="8">#REF!</definedName>
    <definedName name="_____________MA1">#REF!</definedName>
    <definedName name="_____________MA2" localSheetId="8">#REF!</definedName>
    <definedName name="_____________MA2">#REF!</definedName>
    <definedName name="_____________Met22" localSheetId="8">#REF!</definedName>
    <definedName name="_____________Met22">#REF!</definedName>
    <definedName name="_____________Met45" localSheetId="8">#REF!</definedName>
    <definedName name="_____________Met45">#REF!</definedName>
    <definedName name="_____________MEt55" localSheetId="8">#REF!</definedName>
    <definedName name="_____________MEt55">#REF!</definedName>
    <definedName name="_____________Met63" localSheetId="8">#REF!</definedName>
    <definedName name="_____________Met63">#REF!</definedName>
    <definedName name="_____________ML21" localSheetId="8">#REF!</definedName>
    <definedName name="_____________ML21">#REF!</definedName>
    <definedName name="_____________ML210" localSheetId="8">#REF!</definedName>
    <definedName name="_____________ML210">#REF!</definedName>
    <definedName name="_____________ML211" localSheetId="8">#REF!</definedName>
    <definedName name="_____________ML211">#REF!</definedName>
    <definedName name="_____________ML212" localSheetId="8">#REF!</definedName>
    <definedName name="_____________ML212">#REF!</definedName>
    <definedName name="_____________ML213" localSheetId="8">#REF!</definedName>
    <definedName name="_____________ML213">#REF!</definedName>
    <definedName name="_____________ML214" localSheetId="8">#REF!</definedName>
    <definedName name="_____________ML214">#REF!</definedName>
    <definedName name="_____________ML215" localSheetId="8">#REF!</definedName>
    <definedName name="_____________ML215">#REF!</definedName>
    <definedName name="_____________ML216" localSheetId="8">#REF!</definedName>
    <definedName name="_____________ML216">#REF!</definedName>
    <definedName name="_____________ML217" localSheetId="8">#REF!</definedName>
    <definedName name="_____________ML217">#REF!</definedName>
    <definedName name="_____________ML218" localSheetId="8">#REF!</definedName>
    <definedName name="_____________ML218">#REF!</definedName>
    <definedName name="_____________ML219" localSheetId="8">#REF!</definedName>
    <definedName name="_____________ML219">#REF!</definedName>
    <definedName name="_____________ML22" localSheetId="8">#REF!</definedName>
    <definedName name="_____________ML22">#REF!</definedName>
    <definedName name="_____________ML220" localSheetId="8">#REF!</definedName>
    <definedName name="_____________ML220">#REF!</definedName>
    <definedName name="_____________ML221" localSheetId="8">#REF!</definedName>
    <definedName name="_____________ML221">#REF!</definedName>
    <definedName name="_____________ML222" localSheetId="8">#REF!</definedName>
    <definedName name="_____________ML222">#REF!</definedName>
    <definedName name="_____________ML223" localSheetId="8">#REF!</definedName>
    <definedName name="_____________ML223">#REF!</definedName>
    <definedName name="_____________ML224" localSheetId="8">#REF!</definedName>
    <definedName name="_____________ML224">#REF!</definedName>
    <definedName name="_____________ML23" localSheetId="8">#REF!</definedName>
    <definedName name="_____________ML23">#REF!</definedName>
    <definedName name="_____________ML24" localSheetId="8">#REF!</definedName>
    <definedName name="_____________ML24">#REF!</definedName>
    <definedName name="_____________ML25" localSheetId="8">#REF!</definedName>
    <definedName name="_____________ML25">#REF!</definedName>
    <definedName name="_____________ML26" localSheetId="8">#REF!</definedName>
    <definedName name="_____________ML26">#REF!</definedName>
    <definedName name="_____________ML27" localSheetId="8">#REF!</definedName>
    <definedName name="_____________ML27">#REF!</definedName>
    <definedName name="_____________ML28" localSheetId="8">#REF!</definedName>
    <definedName name="_____________ML28">#REF!</definedName>
    <definedName name="_____________ML29" localSheetId="8">#REF!</definedName>
    <definedName name="_____________ML29">#REF!</definedName>
    <definedName name="_____________ML31" localSheetId="8">#REF!</definedName>
    <definedName name="_____________ML31">#REF!</definedName>
    <definedName name="_____________ML310" localSheetId="8">#REF!</definedName>
    <definedName name="_____________ML310">#REF!</definedName>
    <definedName name="_____________ML311" localSheetId="8">#REF!</definedName>
    <definedName name="_____________ML311">#REF!</definedName>
    <definedName name="_____________ML312" localSheetId="8">#REF!</definedName>
    <definedName name="_____________ML312">#REF!</definedName>
    <definedName name="_____________ML313" localSheetId="8">#REF!</definedName>
    <definedName name="_____________ML313">#REF!</definedName>
    <definedName name="_____________ML314" localSheetId="8">#REF!</definedName>
    <definedName name="_____________ML314">#REF!</definedName>
    <definedName name="_____________ML315" localSheetId="8">#REF!</definedName>
    <definedName name="_____________ML315">#REF!</definedName>
    <definedName name="_____________ML316" localSheetId="8">#REF!</definedName>
    <definedName name="_____________ML316">#REF!</definedName>
    <definedName name="_____________ML317" localSheetId="8">#REF!</definedName>
    <definedName name="_____________ML317">#REF!</definedName>
    <definedName name="_____________ML318" localSheetId="8">#REF!</definedName>
    <definedName name="_____________ML318">#REF!</definedName>
    <definedName name="_____________ML319" localSheetId="8">#REF!</definedName>
    <definedName name="_____________ML319">#REF!</definedName>
    <definedName name="_____________ML32" localSheetId="8">#REF!</definedName>
    <definedName name="_____________ML32">#REF!</definedName>
    <definedName name="_____________ML320" localSheetId="8">#REF!</definedName>
    <definedName name="_____________ML320">#REF!</definedName>
    <definedName name="_____________ML321" localSheetId="8">#REF!</definedName>
    <definedName name="_____________ML321">#REF!</definedName>
    <definedName name="_____________ML322" localSheetId="8">#REF!</definedName>
    <definedName name="_____________ML322">#REF!</definedName>
    <definedName name="_____________ML323" localSheetId="8">#REF!</definedName>
    <definedName name="_____________ML323">#REF!</definedName>
    <definedName name="_____________ML324" localSheetId="8">#REF!</definedName>
    <definedName name="_____________ML324">#REF!</definedName>
    <definedName name="_____________ML33" localSheetId="8">#REF!</definedName>
    <definedName name="_____________ML33">#REF!</definedName>
    <definedName name="_____________ML34" localSheetId="8">#REF!</definedName>
    <definedName name="_____________ML34">#REF!</definedName>
    <definedName name="_____________ML35" localSheetId="8">#REF!</definedName>
    <definedName name="_____________ML35">#REF!</definedName>
    <definedName name="_____________ML36" localSheetId="8">#REF!</definedName>
    <definedName name="_____________ML36">#REF!</definedName>
    <definedName name="_____________ML37" localSheetId="8">#REF!</definedName>
    <definedName name="_____________ML37">#REF!</definedName>
    <definedName name="_____________ML38" localSheetId="8">#REF!</definedName>
    <definedName name="_____________ML38">#REF!</definedName>
    <definedName name="_____________ML39" localSheetId="8">#REF!</definedName>
    <definedName name="_____________ML39">#REF!</definedName>
    <definedName name="_____________ML7" localSheetId="8">#REF!</definedName>
    <definedName name="_____________ML7">#REF!</definedName>
    <definedName name="_____________ML8" localSheetId="8">#REF!</definedName>
    <definedName name="_____________ML8">#REF!</definedName>
    <definedName name="_____________ML9" localSheetId="8">#REF!</definedName>
    <definedName name="_____________ML9">#REF!</definedName>
    <definedName name="_____________mm1">[6]r!$F$4</definedName>
    <definedName name="_____________mm1000" localSheetId="8">#REF!</definedName>
    <definedName name="_____________mm1000">#REF!</definedName>
    <definedName name="_____________mm11">[2]r!$F$4</definedName>
    <definedName name="_____________mm111">[5]r!$F$4</definedName>
    <definedName name="_____________mm600" localSheetId="8">#REF!</definedName>
    <definedName name="_____________mm600">#REF!</definedName>
    <definedName name="_____________mm800" localSheetId="8">#REF!</definedName>
    <definedName name="_____________mm800">#REF!</definedName>
    <definedName name="_____________PC1" localSheetId="8">#REF!</definedName>
    <definedName name="_____________PC1">#REF!</definedName>
    <definedName name="_____________PC10" localSheetId="8">#REF!</definedName>
    <definedName name="_____________PC10">#REF!</definedName>
    <definedName name="_____________PC11" localSheetId="8">#REF!</definedName>
    <definedName name="_____________PC11">#REF!</definedName>
    <definedName name="_____________PC12" localSheetId="8">#REF!</definedName>
    <definedName name="_____________PC12">#REF!</definedName>
    <definedName name="_____________PC13" localSheetId="8">#REF!</definedName>
    <definedName name="_____________PC13">#REF!</definedName>
    <definedName name="_____________PC14" localSheetId="8">#REF!</definedName>
    <definedName name="_____________PC14">#REF!</definedName>
    <definedName name="_____________PC15" localSheetId="8">#REF!</definedName>
    <definedName name="_____________PC15">#REF!</definedName>
    <definedName name="_____________PC16" localSheetId="8">#REF!</definedName>
    <definedName name="_____________PC16">#REF!</definedName>
    <definedName name="_____________PC17" localSheetId="8">#REF!</definedName>
    <definedName name="_____________PC17">#REF!</definedName>
    <definedName name="_____________PC18" localSheetId="8">#REF!</definedName>
    <definedName name="_____________PC18">#REF!</definedName>
    <definedName name="_____________PC19" localSheetId="8">#REF!</definedName>
    <definedName name="_____________PC19">#REF!</definedName>
    <definedName name="_____________pc2" localSheetId="8">#REF!</definedName>
    <definedName name="_____________pc2">#REF!</definedName>
    <definedName name="_____________PC21" localSheetId="8">#REF!</definedName>
    <definedName name="_____________PC21">#REF!</definedName>
    <definedName name="_____________PC22" localSheetId="8">#REF!</definedName>
    <definedName name="_____________PC22">#REF!</definedName>
    <definedName name="_____________PC23" localSheetId="8">#REF!</definedName>
    <definedName name="_____________PC23">#REF!</definedName>
    <definedName name="_____________PC24" localSheetId="8">#REF!</definedName>
    <definedName name="_____________PC24">#REF!</definedName>
    <definedName name="_____________PC3" localSheetId="8">#REF!</definedName>
    <definedName name="_____________PC3">#REF!</definedName>
    <definedName name="_____________PC4" localSheetId="8">#REF!</definedName>
    <definedName name="_____________PC4">#REF!</definedName>
    <definedName name="_____________PC5" localSheetId="8">#REF!</definedName>
    <definedName name="_____________PC5">#REF!</definedName>
    <definedName name="_____________PC6" localSheetId="8">#REF!</definedName>
    <definedName name="_____________PC6">#REF!</definedName>
    <definedName name="_____________pc600" localSheetId="8">#REF!</definedName>
    <definedName name="_____________pc600">#REF!</definedName>
    <definedName name="_____________PC7" localSheetId="8">#REF!</definedName>
    <definedName name="_____________PC7">#REF!</definedName>
    <definedName name="_____________PC8" localSheetId="8">#REF!</definedName>
    <definedName name="_____________PC8">#REF!</definedName>
    <definedName name="_____________PC9" localSheetId="8">#REF!</definedName>
    <definedName name="_____________PC9">#REF!</definedName>
    <definedName name="_____________pc900" localSheetId="8">#REF!</definedName>
    <definedName name="_____________pc900">#REF!</definedName>
    <definedName name="_____________pla4">[12]DATA_PRG!$H$269</definedName>
    <definedName name="_____________pv2" localSheetId="8">#REF!</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 localSheetId="8">#REF!</definedName>
    <definedName name="_____________var1">#REF!</definedName>
    <definedName name="_____________var4" localSheetId="8">#REF!</definedName>
    <definedName name="_____________var4">#REF!</definedName>
    <definedName name="____________bla1">[1]leads!$H$7</definedName>
    <definedName name="____________BSG100" localSheetId="8">#REF!</definedName>
    <definedName name="____________BSG100">#REF!</definedName>
    <definedName name="____________BSG150" localSheetId="8">#REF!</definedName>
    <definedName name="____________BSG150">#REF!</definedName>
    <definedName name="____________BSG5" localSheetId="8">#REF!</definedName>
    <definedName name="____________BSG5">#REF!</definedName>
    <definedName name="____________BSG75" localSheetId="8">#REF!</definedName>
    <definedName name="____________BSG75">#REF!</definedName>
    <definedName name="____________BTC1" localSheetId="8">#REF!</definedName>
    <definedName name="____________BTC1">#REF!</definedName>
    <definedName name="____________BTC10" localSheetId="8">#REF!</definedName>
    <definedName name="____________BTC10">#REF!</definedName>
    <definedName name="____________BTC11" localSheetId="8">#REF!</definedName>
    <definedName name="____________BTC11">#REF!</definedName>
    <definedName name="____________BTC12" localSheetId="8">#REF!</definedName>
    <definedName name="____________BTC12">#REF!</definedName>
    <definedName name="____________BTC13" localSheetId="8">#REF!</definedName>
    <definedName name="____________BTC13">#REF!</definedName>
    <definedName name="____________BTC14" localSheetId="8">#REF!</definedName>
    <definedName name="____________BTC14">#REF!</definedName>
    <definedName name="____________BTC15" localSheetId="8">#REF!</definedName>
    <definedName name="____________BTC15">#REF!</definedName>
    <definedName name="____________BTC16" localSheetId="8">#REF!</definedName>
    <definedName name="____________BTC16">#REF!</definedName>
    <definedName name="____________BTC17" localSheetId="8">#REF!</definedName>
    <definedName name="____________BTC17">#REF!</definedName>
    <definedName name="____________BTC18" localSheetId="8">#REF!</definedName>
    <definedName name="____________BTC18">#REF!</definedName>
    <definedName name="____________BTC19" localSheetId="8">#REF!</definedName>
    <definedName name="____________BTC19">#REF!</definedName>
    <definedName name="____________BTC2" localSheetId="8">#REF!</definedName>
    <definedName name="____________BTC2">#REF!</definedName>
    <definedName name="____________BTC20" localSheetId="8">#REF!</definedName>
    <definedName name="____________BTC20">#REF!</definedName>
    <definedName name="____________BTC21" localSheetId="8">#REF!</definedName>
    <definedName name="____________BTC21">#REF!</definedName>
    <definedName name="____________BTC22" localSheetId="8">#REF!</definedName>
    <definedName name="____________BTC22">#REF!</definedName>
    <definedName name="____________BTC23" localSheetId="8">#REF!</definedName>
    <definedName name="____________BTC23">#REF!</definedName>
    <definedName name="____________BTC24" localSheetId="8">#REF!</definedName>
    <definedName name="____________BTC24">#REF!</definedName>
    <definedName name="____________BTC3" localSheetId="8">#REF!</definedName>
    <definedName name="____________BTC3">#REF!</definedName>
    <definedName name="____________BTC4" localSheetId="8">#REF!</definedName>
    <definedName name="____________BTC4">#REF!</definedName>
    <definedName name="____________BTC5" localSheetId="8">#REF!</definedName>
    <definedName name="____________BTC5">#REF!</definedName>
    <definedName name="____________BTC6" localSheetId="8">#REF!</definedName>
    <definedName name="____________BTC6">#REF!</definedName>
    <definedName name="____________BTC7" localSheetId="8">#REF!</definedName>
    <definedName name="____________BTC7">#REF!</definedName>
    <definedName name="____________BTC8" localSheetId="8">#REF!</definedName>
    <definedName name="____________BTC8">#REF!</definedName>
    <definedName name="____________BTC9" localSheetId="8">#REF!</definedName>
    <definedName name="____________BTC9">#REF!</definedName>
    <definedName name="____________BTR1" localSheetId="8">#REF!</definedName>
    <definedName name="____________BTR1">#REF!</definedName>
    <definedName name="____________BTR10" localSheetId="8">#REF!</definedName>
    <definedName name="____________BTR10">#REF!</definedName>
    <definedName name="____________BTR11" localSheetId="8">#REF!</definedName>
    <definedName name="____________BTR11">#REF!</definedName>
    <definedName name="____________BTR12" localSheetId="8">#REF!</definedName>
    <definedName name="____________BTR12">#REF!</definedName>
    <definedName name="____________BTR13" localSheetId="8">#REF!</definedName>
    <definedName name="____________BTR13">#REF!</definedName>
    <definedName name="____________BTR14" localSheetId="8">#REF!</definedName>
    <definedName name="____________BTR14">#REF!</definedName>
    <definedName name="____________BTR15" localSheetId="8">#REF!</definedName>
    <definedName name="____________BTR15">#REF!</definedName>
    <definedName name="____________BTR16" localSheetId="8">#REF!</definedName>
    <definedName name="____________BTR16">#REF!</definedName>
    <definedName name="____________BTR17" localSheetId="8">#REF!</definedName>
    <definedName name="____________BTR17">#REF!</definedName>
    <definedName name="____________BTR18" localSheetId="8">#REF!</definedName>
    <definedName name="____________BTR18">#REF!</definedName>
    <definedName name="____________BTR19" localSheetId="8">#REF!</definedName>
    <definedName name="____________BTR19">#REF!</definedName>
    <definedName name="____________BTR2" localSheetId="8">#REF!</definedName>
    <definedName name="____________BTR2">#REF!</definedName>
    <definedName name="____________BTR20" localSheetId="8">#REF!</definedName>
    <definedName name="____________BTR20">#REF!</definedName>
    <definedName name="____________BTR21" localSheetId="8">#REF!</definedName>
    <definedName name="____________BTR21">#REF!</definedName>
    <definedName name="____________BTR22" localSheetId="8">#REF!</definedName>
    <definedName name="____________BTR22">#REF!</definedName>
    <definedName name="____________BTR23" localSheetId="8">#REF!</definedName>
    <definedName name="____________BTR23">#REF!</definedName>
    <definedName name="____________BTR24" localSheetId="8">#REF!</definedName>
    <definedName name="____________BTR24">#REF!</definedName>
    <definedName name="____________BTR3" localSheetId="8">#REF!</definedName>
    <definedName name="____________BTR3">#REF!</definedName>
    <definedName name="____________BTR4" localSheetId="8">#REF!</definedName>
    <definedName name="____________BTR4">#REF!</definedName>
    <definedName name="____________BTR5" localSheetId="8">#REF!</definedName>
    <definedName name="____________BTR5">#REF!</definedName>
    <definedName name="____________BTR6" localSheetId="8">#REF!</definedName>
    <definedName name="____________BTR6">#REF!</definedName>
    <definedName name="____________BTR7" localSheetId="8">#REF!</definedName>
    <definedName name="____________BTR7">#REF!</definedName>
    <definedName name="____________BTR8" localSheetId="8">#REF!</definedName>
    <definedName name="____________BTR8">#REF!</definedName>
    <definedName name="____________BTR9" localSheetId="8">#REF!</definedName>
    <definedName name="____________BTR9">#REF!</definedName>
    <definedName name="____________BTS1" localSheetId="8">#REF!</definedName>
    <definedName name="____________BTS1">#REF!</definedName>
    <definedName name="____________BTS10" localSheetId="8">#REF!</definedName>
    <definedName name="____________BTS10">#REF!</definedName>
    <definedName name="____________BTS11" localSheetId="8">#REF!</definedName>
    <definedName name="____________BTS11">#REF!</definedName>
    <definedName name="____________BTS12" localSheetId="8">#REF!</definedName>
    <definedName name="____________BTS12">#REF!</definedName>
    <definedName name="____________BTS13" localSheetId="8">#REF!</definedName>
    <definedName name="____________BTS13">#REF!</definedName>
    <definedName name="____________BTS14" localSheetId="8">#REF!</definedName>
    <definedName name="____________BTS14">#REF!</definedName>
    <definedName name="____________BTS15" localSheetId="8">#REF!</definedName>
    <definedName name="____________BTS15">#REF!</definedName>
    <definedName name="____________BTS16" localSheetId="8">#REF!</definedName>
    <definedName name="____________BTS16">#REF!</definedName>
    <definedName name="____________BTS17" localSheetId="8">#REF!</definedName>
    <definedName name="____________BTS17">#REF!</definedName>
    <definedName name="____________BTS18" localSheetId="8">#REF!</definedName>
    <definedName name="____________BTS18">#REF!</definedName>
    <definedName name="____________BTS19" localSheetId="8">#REF!</definedName>
    <definedName name="____________BTS19">#REF!</definedName>
    <definedName name="____________BTS2" localSheetId="8">#REF!</definedName>
    <definedName name="____________BTS2">#REF!</definedName>
    <definedName name="____________BTS20" localSheetId="8">#REF!</definedName>
    <definedName name="____________BTS20">#REF!</definedName>
    <definedName name="____________BTS21" localSheetId="8">#REF!</definedName>
    <definedName name="____________BTS21">#REF!</definedName>
    <definedName name="____________BTS22" localSheetId="8">#REF!</definedName>
    <definedName name="____________BTS22">#REF!</definedName>
    <definedName name="____________BTS23" localSheetId="8">#REF!</definedName>
    <definedName name="____________BTS23">#REF!</definedName>
    <definedName name="____________BTS24" localSheetId="8">#REF!</definedName>
    <definedName name="____________BTS24">#REF!</definedName>
    <definedName name="____________BTS3" localSheetId="8">#REF!</definedName>
    <definedName name="____________BTS3">#REF!</definedName>
    <definedName name="____________BTS4" localSheetId="8">#REF!</definedName>
    <definedName name="____________BTS4">#REF!</definedName>
    <definedName name="____________BTS5" localSheetId="8">#REF!</definedName>
    <definedName name="____________BTS5">#REF!</definedName>
    <definedName name="____________BTS6" localSheetId="8">#REF!</definedName>
    <definedName name="____________BTS6">#REF!</definedName>
    <definedName name="____________BTS7" localSheetId="8">#REF!</definedName>
    <definedName name="____________BTS7">#REF!</definedName>
    <definedName name="____________BTS8" localSheetId="8">#REF!</definedName>
    <definedName name="____________BTS8">#REF!</definedName>
    <definedName name="____________BTS9" localSheetId="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 localSheetId="8">[18]Data!#REF!</definedName>
    <definedName name="____________G120907">[18]Data!#REF!</definedName>
    <definedName name="____________GBS110" localSheetId="8">#REF!</definedName>
    <definedName name="____________GBS110">#REF!</definedName>
    <definedName name="____________GBS111" localSheetId="8">#REF!</definedName>
    <definedName name="____________GBS111">#REF!</definedName>
    <definedName name="____________GBS112" localSheetId="8">#REF!</definedName>
    <definedName name="____________GBS112">#REF!</definedName>
    <definedName name="____________GBS113" localSheetId="8">#REF!</definedName>
    <definedName name="____________GBS113">#REF!</definedName>
    <definedName name="____________GBS114" localSheetId="8">#REF!</definedName>
    <definedName name="____________GBS114">#REF!</definedName>
    <definedName name="____________GBS115" localSheetId="8">#REF!</definedName>
    <definedName name="____________GBS115">#REF!</definedName>
    <definedName name="____________GBS116" localSheetId="8">#REF!</definedName>
    <definedName name="____________GBS116">#REF!</definedName>
    <definedName name="____________GBS117" localSheetId="8">#REF!</definedName>
    <definedName name="____________GBS117">#REF!</definedName>
    <definedName name="____________GBS118" localSheetId="8">#REF!</definedName>
    <definedName name="____________GBS118">#REF!</definedName>
    <definedName name="____________GBS119" localSheetId="8">#REF!</definedName>
    <definedName name="____________GBS119">#REF!</definedName>
    <definedName name="____________GBS12" localSheetId="8">#REF!</definedName>
    <definedName name="____________GBS12">#REF!</definedName>
    <definedName name="____________GBS120" localSheetId="8">#REF!</definedName>
    <definedName name="____________GBS120">#REF!</definedName>
    <definedName name="____________GBS121" localSheetId="8">#REF!</definedName>
    <definedName name="____________GBS121">#REF!</definedName>
    <definedName name="____________GBS122" localSheetId="8">#REF!</definedName>
    <definedName name="____________GBS122">#REF!</definedName>
    <definedName name="____________GBS123" localSheetId="8">#REF!</definedName>
    <definedName name="____________GBS123">#REF!</definedName>
    <definedName name="____________GBS124" localSheetId="8">#REF!</definedName>
    <definedName name="____________GBS124">#REF!</definedName>
    <definedName name="____________GBS13" localSheetId="8">#REF!</definedName>
    <definedName name="____________GBS13">#REF!</definedName>
    <definedName name="____________GBS14" localSheetId="8">#REF!</definedName>
    <definedName name="____________GBS14">#REF!</definedName>
    <definedName name="____________GBS15" localSheetId="8">#REF!</definedName>
    <definedName name="____________GBS15">#REF!</definedName>
    <definedName name="____________GBS16" localSheetId="8">#REF!</definedName>
    <definedName name="____________GBS16">#REF!</definedName>
    <definedName name="____________GBS17" localSheetId="8">#REF!</definedName>
    <definedName name="____________GBS17">#REF!</definedName>
    <definedName name="____________GBS18" localSheetId="8">#REF!</definedName>
    <definedName name="____________GBS18">#REF!</definedName>
    <definedName name="____________GBS19" localSheetId="8">#REF!</definedName>
    <definedName name="____________GBS19">#REF!</definedName>
    <definedName name="____________GBS21" localSheetId="8">#REF!</definedName>
    <definedName name="____________GBS21">#REF!</definedName>
    <definedName name="____________GBS210" localSheetId="8">#REF!</definedName>
    <definedName name="____________GBS210">#REF!</definedName>
    <definedName name="____________GBS211" localSheetId="8">#REF!</definedName>
    <definedName name="____________GBS211">#REF!</definedName>
    <definedName name="____________GBS212" localSheetId="8">#REF!</definedName>
    <definedName name="____________GBS212">#REF!</definedName>
    <definedName name="____________GBS213" localSheetId="8">#REF!</definedName>
    <definedName name="____________GBS213">#REF!</definedName>
    <definedName name="____________GBS214" localSheetId="8">#REF!</definedName>
    <definedName name="____________GBS214">#REF!</definedName>
    <definedName name="____________GBS215" localSheetId="8">#REF!</definedName>
    <definedName name="____________GBS215">#REF!</definedName>
    <definedName name="____________GBS216" localSheetId="8">#REF!</definedName>
    <definedName name="____________GBS216">#REF!</definedName>
    <definedName name="____________GBS217" localSheetId="8">#REF!</definedName>
    <definedName name="____________GBS217">#REF!</definedName>
    <definedName name="____________GBS218" localSheetId="8">#REF!</definedName>
    <definedName name="____________GBS218">#REF!</definedName>
    <definedName name="____________GBS219" localSheetId="8">#REF!</definedName>
    <definedName name="____________GBS219">#REF!</definedName>
    <definedName name="____________GBS22" localSheetId="8">#REF!</definedName>
    <definedName name="____________GBS22">#REF!</definedName>
    <definedName name="____________GBS220" localSheetId="8">#REF!</definedName>
    <definedName name="____________GBS220">#REF!</definedName>
    <definedName name="____________GBS221" localSheetId="8">#REF!</definedName>
    <definedName name="____________GBS221">#REF!</definedName>
    <definedName name="____________GBS222" localSheetId="8">#REF!</definedName>
    <definedName name="____________GBS222">#REF!</definedName>
    <definedName name="____________GBS223" localSheetId="8">#REF!</definedName>
    <definedName name="____________GBS223">#REF!</definedName>
    <definedName name="____________GBS224" localSheetId="8">#REF!</definedName>
    <definedName name="____________GBS224">#REF!</definedName>
    <definedName name="____________GBS23" localSheetId="8">#REF!</definedName>
    <definedName name="____________GBS23">#REF!</definedName>
    <definedName name="____________GBS24" localSheetId="8">#REF!</definedName>
    <definedName name="____________GBS24">#REF!</definedName>
    <definedName name="____________GBS25" localSheetId="8">#REF!</definedName>
    <definedName name="____________GBS25">#REF!</definedName>
    <definedName name="____________GBS26" localSheetId="8">#REF!</definedName>
    <definedName name="____________GBS26">#REF!</definedName>
    <definedName name="____________GBS27" localSheetId="8">#REF!</definedName>
    <definedName name="____________GBS27">#REF!</definedName>
    <definedName name="____________GBS28" localSheetId="8">#REF!</definedName>
    <definedName name="____________GBS28">#REF!</definedName>
    <definedName name="____________GBS29" localSheetId="8">#REF!</definedName>
    <definedName name="____________GBS29">#REF!</definedName>
    <definedName name="____________imp1">[11]DATA_PRG!$H$245</definedName>
    <definedName name="____________l1">[3]leads!$A$3:$E$108</definedName>
    <definedName name="____________l12" localSheetId="8">#REF!</definedName>
    <definedName name="____________l12">#REF!</definedName>
    <definedName name="____________l2">[2]r!$F$29</definedName>
    <definedName name="____________l3" localSheetId="8">#REF!</definedName>
    <definedName name="____________l3">#REF!</definedName>
    <definedName name="____________l4">[4]Sheet1!$W$2:$Y$103</definedName>
    <definedName name="____________l5" localSheetId="8">#REF!</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 localSheetId="8">#REF!</definedName>
    <definedName name="____________lj600">#REF!</definedName>
    <definedName name="____________lj900" localSheetId="8">#REF!</definedName>
    <definedName name="____________lj900">#REF!</definedName>
    <definedName name="____________LL3" localSheetId="8">#REF!</definedName>
    <definedName name="____________LL3">#REF!</definedName>
    <definedName name="____________LSO24" localSheetId="8">[10]Lead!#REF!</definedName>
    <definedName name="____________LSO24">[10]Lead!#REF!</definedName>
    <definedName name="____________MA1" localSheetId="8">#REF!</definedName>
    <definedName name="____________MA1">#REF!</definedName>
    <definedName name="____________Met45" localSheetId="8">#REF!</definedName>
    <definedName name="____________Met45">#REF!</definedName>
    <definedName name="____________Met54" localSheetId="8">#REF!</definedName>
    <definedName name="____________Met54">#REF!</definedName>
    <definedName name="____________MEt55" localSheetId="8">#REF!</definedName>
    <definedName name="____________MEt55">#REF!</definedName>
    <definedName name="____________Met63" localSheetId="8">#REF!</definedName>
    <definedName name="____________Met63">#REF!</definedName>
    <definedName name="____________ML21" localSheetId="8">#REF!</definedName>
    <definedName name="____________ML21">#REF!</definedName>
    <definedName name="____________ML210" localSheetId="8">#REF!</definedName>
    <definedName name="____________ML210">#REF!</definedName>
    <definedName name="____________ML211" localSheetId="8">#REF!</definedName>
    <definedName name="____________ML211">#REF!</definedName>
    <definedName name="____________ML212" localSheetId="8">#REF!</definedName>
    <definedName name="____________ML212">#REF!</definedName>
    <definedName name="____________ML213" localSheetId="8">#REF!</definedName>
    <definedName name="____________ML213">#REF!</definedName>
    <definedName name="____________ML214" localSheetId="8">#REF!</definedName>
    <definedName name="____________ML214">#REF!</definedName>
    <definedName name="____________ML215" localSheetId="8">#REF!</definedName>
    <definedName name="____________ML215">#REF!</definedName>
    <definedName name="____________ML216" localSheetId="8">#REF!</definedName>
    <definedName name="____________ML216">#REF!</definedName>
    <definedName name="____________ML217" localSheetId="8">#REF!</definedName>
    <definedName name="____________ML217">#REF!</definedName>
    <definedName name="____________ML218" localSheetId="8">#REF!</definedName>
    <definedName name="____________ML218">#REF!</definedName>
    <definedName name="____________ML219" localSheetId="8">#REF!</definedName>
    <definedName name="____________ML219">#REF!</definedName>
    <definedName name="____________ML22" localSheetId="8">#REF!</definedName>
    <definedName name="____________ML22">#REF!</definedName>
    <definedName name="____________ML220" localSheetId="8">#REF!</definedName>
    <definedName name="____________ML220">#REF!</definedName>
    <definedName name="____________ML221" localSheetId="8">#REF!</definedName>
    <definedName name="____________ML221">#REF!</definedName>
    <definedName name="____________ML222" localSheetId="8">#REF!</definedName>
    <definedName name="____________ML222">#REF!</definedName>
    <definedName name="____________ML223" localSheetId="8">#REF!</definedName>
    <definedName name="____________ML223">#REF!</definedName>
    <definedName name="____________ML224" localSheetId="8">#REF!</definedName>
    <definedName name="____________ML224">#REF!</definedName>
    <definedName name="____________ML23" localSheetId="8">#REF!</definedName>
    <definedName name="____________ML23">#REF!</definedName>
    <definedName name="____________ML24" localSheetId="8">#REF!</definedName>
    <definedName name="____________ML24">#REF!</definedName>
    <definedName name="____________ML25" localSheetId="8">#REF!</definedName>
    <definedName name="____________ML25">#REF!</definedName>
    <definedName name="____________ML26" localSheetId="8">#REF!</definedName>
    <definedName name="____________ML26">#REF!</definedName>
    <definedName name="____________ML27" localSheetId="8">#REF!</definedName>
    <definedName name="____________ML27">#REF!</definedName>
    <definedName name="____________ML28" localSheetId="8">#REF!</definedName>
    <definedName name="____________ML28">#REF!</definedName>
    <definedName name="____________ML29" localSheetId="8">#REF!</definedName>
    <definedName name="____________ML29">#REF!</definedName>
    <definedName name="____________ML31" localSheetId="8">#REF!</definedName>
    <definedName name="____________ML31">#REF!</definedName>
    <definedName name="____________ML310" localSheetId="8">#REF!</definedName>
    <definedName name="____________ML310">#REF!</definedName>
    <definedName name="____________ML311" localSheetId="8">#REF!</definedName>
    <definedName name="____________ML311">#REF!</definedName>
    <definedName name="____________ML312" localSheetId="8">#REF!</definedName>
    <definedName name="____________ML312">#REF!</definedName>
    <definedName name="____________ML313" localSheetId="8">#REF!</definedName>
    <definedName name="____________ML313">#REF!</definedName>
    <definedName name="____________ML314" localSheetId="8">#REF!</definedName>
    <definedName name="____________ML314">#REF!</definedName>
    <definedName name="____________ML315" localSheetId="8">#REF!</definedName>
    <definedName name="____________ML315">#REF!</definedName>
    <definedName name="____________ML316" localSheetId="8">#REF!</definedName>
    <definedName name="____________ML316">#REF!</definedName>
    <definedName name="____________ML317" localSheetId="8">#REF!</definedName>
    <definedName name="____________ML317">#REF!</definedName>
    <definedName name="____________ML318" localSheetId="8">#REF!</definedName>
    <definedName name="____________ML318">#REF!</definedName>
    <definedName name="____________ML319" localSheetId="8">#REF!</definedName>
    <definedName name="____________ML319">#REF!</definedName>
    <definedName name="____________ML32" localSheetId="8">#REF!</definedName>
    <definedName name="____________ML32">#REF!</definedName>
    <definedName name="____________ML320" localSheetId="8">#REF!</definedName>
    <definedName name="____________ML320">#REF!</definedName>
    <definedName name="____________ML321" localSheetId="8">#REF!</definedName>
    <definedName name="____________ML321">#REF!</definedName>
    <definedName name="____________ML322" localSheetId="8">#REF!</definedName>
    <definedName name="____________ML322">#REF!</definedName>
    <definedName name="____________ML323" localSheetId="8">#REF!</definedName>
    <definedName name="____________ML323">#REF!</definedName>
    <definedName name="____________ML324" localSheetId="8">#REF!</definedName>
    <definedName name="____________ML324">#REF!</definedName>
    <definedName name="____________ML33" localSheetId="8">#REF!</definedName>
    <definedName name="____________ML33">#REF!</definedName>
    <definedName name="____________ML34" localSheetId="8">#REF!</definedName>
    <definedName name="____________ML34">#REF!</definedName>
    <definedName name="____________ML35" localSheetId="8">#REF!</definedName>
    <definedName name="____________ML35">#REF!</definedName>
    <definedName name="____________ML36" localSheetId="8">#REF!</definedName>
    <definedName name="____________ML36">#REF!</definedName>
    <definedName name="____________ML37" localSheetId="8">#REF!</definedName>
    <definedName name="____________ML37">#REF!</definedName>
    <definedName name="____________ML38" localSheetId="8">#REF!</definedName>
    <definedName name="____________ML38">#REF!</definedName>
    <definedName name="____________ML39" localSheetId="8">#REF!</definedName>
    <definedName name="____________ML39">#REF!</definedName>
    <definedName name="____________ML7" localSheetId="8">#REF!</definedName>
    <definedName name="____________ML7">#REF!</definedName>
    <definedName name="____________ML8" localSheetId="8">#REF!</definedName>
    <definedName name="____________ML8">#REF!</definedName>
    <definedName name="____________ML9" localSheetId="8">#REF!</definedName>
    <definedName name="____________ML9">#REF!</definedName>
    <definedName name="____________mm1">[6]r!$F$4</definedName>
    <definedName name="____________mm1000" localSheetId="8">#REF!</definedName>
    <definedName name="____________mm1000">#REF!</definedName>
    <definedName name="____________mm11">[2]r!$F$4</definedName>
    <definedName name="____________mm111">[5]r!$F$4</definedName>
    <definedName name="____________mm600" localSheetId="8">#REF!</definedName>
    <definedName name="____________mm600">#REF!</definedName>
    <definedName name="____________mm800" localSheetId="8">#REF!</definedName>
    <definedName name="____________mm800">#REF!</definedName>
    <definedName name="____________PC1" localSheetId="8">#REF!</definedName>
    <definedName name="____________PC1">#REF!</definedName>
    <definedName name="____________PC10" localSheetId="8">#REF!</definedName>
    <definedName name="____________PC10">#REF!</definedName>
    <definedName name="____________PC11" localSheetId="8">#REF!</definedName>
    <definedName name="____________PC11">#REF!</definedName>
    <definedName name="____________PC12" localSheetId="8">#REF!</definedName>
    <definedName name="____________PC12">#REF!</definedName>
    <definedName name="____________PC13" localSheetId="8">#REF!</definedName>
    <definedName name="____________PC13">#REF!</definedName>
    <definedName name="____________PC14" localSheetId="8">#REF!</definedName>
    <definedName name="____________PC14">#REF!</definedName>
    <definedName name="____________PC15" localSheetId="8">#REF!</definedName>
    <definedName name="____________PC15">#REF!</definedName>
    <definedName name="____________PC16" localSheetId="8">#REF!</definedName>
    <definedName name="____________PC16">#REF!</definedName>
    <definedName name="____________PC17" localSheetId="8">#REF!</definedName>
    <definedName name="____________PC17">#REF!</definedName>
    <definedName name="____________PC18" localSheetId="8">#REF!</definedName>
    <definedName name="____________PC18">#REF!</definedName>
    <definedName name="____________PC19" localSheetId="8">#REF!</definedName>
    <definedName name="____________PC19">#REF!</definedName>
    <definedName name="____________pc2" localSheetId="8">#REF!</definedName>
    <definedName name="____________pc2">#REF!</definedName>
    <definedName name="____________PC21" localSheetId="8">#REF!</definedName>
    <definedName name="____________PC21">#REF!</definedName>
    <definedName name="____________PC22" localSheetId="8">#REF!</definedName>
    <definedName name="____________PC22">#REF!</definedName>
    <definedName name="____________PC23" localSheetId="8">#REF!</definedName>
    <definedName name="____________PC23">#REF!</definedName>
    <definedName name="____________PC24" localSheetId="8">#REF!</definedName>
    <definedName name="____________PC24">#REF!</definedName>
    <definedName name="____________PC3" localSheetId="8">#REF!</definedName>
    <definedName name="____________PC3">#REF!</definedName>
    <definedName name="____________PC4" localSheetId="8">#REF!</definedName>
    <definedName name="____________PC4">#REF!</definedName>
    <definedName name="____________PC5" localSheetId="8">#REF!</definedName>
    <definedName name="____________PC5">#REF!</definedName>
    <definedName name="____________PC6" localSheetId="8">#REF!</definedName>
    <definedName name="____________PC6">#REF!</definedName>
    <definedName name="____________pc600" localSheetId="8">#REF!</definedName>
    <definedName name="____________pc600">#REF!</definedName>
    <definedName name="____________PC7" localSheetId="8">#REF!</definedName>
    <definedName name="____________PC7">#REF!</definedName>
    <definedName name="____________PC8" localSheetId="8">#REF!</definedName>
    <definedName name="____________PC8">#REF!</definedName>
    <definedName name="____________PC9" localSheetId="8">#REF!</definedName>
    <definedName name="____________PC9">#REF!</definedName>
    <definedName name="____________pc900" localSheetId="8">#REF!</definedName>
    <definedName name="____________pc900">#REF!</definedName>
    <definedName name="____________pla4">[12]DATA_PRG!$H$269</definedName>
    <definedName name="____________pv2" localSheetId="8">#REF!</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 localSheetId="8">#REF!</definedName>
    <definedName name="____________var1">#REF!</definedName>
    <definedName name="____________var4" localSheetId="8">#REF!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 localSheetId="8">#REF!</definedName>
    <definedName name="___________BSG100">#REF!</definedName>
    <definedName name="___________BSG150" localSheetId="8">#REF!</definedName>
    <definedName name="___________BSG150">#REF!</definedName>
    <definedName name="___________BSG5" localSheetId="8">#REF!</definedName>
    <definedName name="___________BSG5">#REF!</definedName>
    <definedName name="___________BSG75" localSheetId="8">#REF!</definedName>
    <definedName name="___________BSG75">#REF!</definedName>
    <definedName name="___________BTC1" localSheetId="8">#REF!</definedName>
    <definedName name="___________BTC1">#REF!</definedName>
    <definedName name="___________BTC10" localSheetId="8">#REF!</definedName>
    <definedName name="___________BTC10">#REF!</definedName>
    <definedName name="___________BTC11" localSheetId="8">#REF!</definedName>
    <definedName name="___________BTC11">#REF!</definedName>
    <definedName name="___________BTC12" localSheetId="8">#REF!</definedName>
    <definedName name="___________BTC12">#REF!</definedName>
    <definedName name="___________BTC13" localSheetId="8">#REF!</definedName>
    <definedName name="___________BTC13">#REF!</definedName>
    <definedName name="___________BTC14" localSheetId="8">#REF!</definedName>
    <definedName name="___________BTC14">#REF!</definedName>
    <definedName name="___________BTC15" localSheetId="8">#REF!</definedName>
    <definedName name="___________BTC15">#REF!</definedName>
    <definedName name="___________BTC16" localSheetId="8">#REF!</definedName>
    <definedName name="___________BTC16">#REF!</definedName>
    <definedName name="___________BTC17" localSheetId="8">#REF!</definedName>
    <definedName name="___________BTC17">#REF!</definedName>
    <definedName name="___________BTC18" localSheetId="8">#REF!</definedName>
    <definedName name="___________BTC18">#REF!</definedName>
    <definedName name="___________BTC19" localSheetId="8">#REF!</definedName>
    <definedName name="___________BTC19">#REF!</definedName>
    <definedName name="___________BTC2" localSheetId="8">#REF!</definedName>
    <definedName name="___________BTC2">#REF!</definedName>
    <definedName name="___________BTC20" localSheetId="8">#REF!</definedName>
    <definedName name="___________BTC20">#REF!</definedName>
    <definedName name="___________BTC21" localSheetId="8">#REF!</definedName>
    <definedName name="___________BTC21">#REF!</definedName>
    <definedName name="___________BTC22" localSheetId="8">#REF!</definedName>
    <definedName name="___________BTC22">#REF!</definedName>
    <definedName name="___________BTC23" localSheetId="8">#REF!</definedName>
    <definedName name="___________BTC23">#REF!</definedName>
    <definedName name="___________BTC24" localSheetId="8">#REF!</definedName>
    <definedName name="___________BTC24">#REF!</definedName>
    <definedName name="___________BTC3" localSheetId="8">#REF!</definedName>
    <definedName name="___________BTC3">#REF!</definedName>
    <definedName name="___________BTC4" localSheetId="8">#REF!</definedName>
    <definedName name="___________BTC4">#REF!</definedName>
    <definedName name="___________BTC5" localSheetId="8">#REF!</definedName>
    <definedName name="___________BTC5">#REF!</definedName>
    <definedName name="___________BTC6" localSheetId="8">#REF!</definedName>
    <definedName name="___________BTC6">#REF!</definedName>
    <definedName name="___________BTC7" localSheetId="8">#REF!</definedName>
    <definedName name="___________BTC7">#REF!</definedName>
    <definedName name="___________BTC8" localSheetId="8">#REF!</definedName>
    <definedName name="___________BTC8">#REF!</definedName>
    <definedName name="___________BTC9" localSheetId="8">#REF!</definedName>
    <definedName name="___________BTC9">#REF!</definedName>
    <definedName name="___________BTR1" localSheetId="8">#REF!</definedName>
    <definedName name="___________BTR1">#REF!</definedName>
    <definedName name="___________BTR10" localSheetId="8">#REF!</definedName>
    <definedName name="___________BTR10">#REF!</definedName>
    <definedName name="___________BTR11" localSheetId="8">#REF!</definedName>
    <definedName name="___________BTR11">#REF!</definedName>
    <definedName name="___________BTR12" localSheetId="8">#REF!</definedName>
    <definedName name="___________BTR12">#REF!</definedName>
    <definedName name="___________BTR13" localSheetId="8">#REF!</definedName>
    <definedName name="___________BTR13">#REF!</definedName>
    <definedName name="___________BTR14" localSheetId="8">#REF!</definedName>
    <definedName name="___________BTR14">#REF!</definedName>
    <definedName name="___________BTR15" localSheetId="8">#REF!</definedName>
    <definedName name="___________BTR15">#REF!</definedName>
    <definedName name="___________BTR16" localSheetId="8">#REF!</definedName>
    <definedName name="___________BTR16">#REF!</definedName>
    <definedName name="___________BTR17" localSheetId="8">#REF!</definedName>
    <definedName name="___________BTR17">#REF!</definedName>
    <definedName name="___________BTR18" localSheetId="8">#REF!</definedName>
    <definedName name="___________BTR18">#REF!</definedName>
    <definedName name="___________BTR19" localSheetId="8">#REF!</definedName>
    <definedName name="___________BTR19">#REF!</definedName>
    <definedName name="___________BTR2" localSheetId="8">#REF!</definedName>
    <definedName name="___________BTR2">#REF!</definedName>
    <definedName name="___________BTR20" localSheetId="8">#REF!</definedName>
    <definedName name="___________BTR20">#REF!</definedName>
    <definedName name="___________BTR21" localSheetId="8">#REF!</definedName>
    <definedName name="___________BTR21">#REF!</definedName>
    <definedName name="___________BTR22" localSheetId="8">#REF!</definedName>
    <definedName name="___________BTR22">#REF!</definedName>
    <definedName name="___________BTR23" localSheetId="8">#REF!</definedName>
    <definedName name="___________BTR23">#REF!</definedName>
    <definedName name="___________BTR24" localSheetId="8">#REF!</definedName>
    <definedName name="___________BTR24">#REF!</definedName>
    <definedName name="___________BTR3" localSheetId="8">#REF!</definedName>
    <definedName name="___________BTR3">#REF!</definedName>
    <definedName name="___________BTR4" localSheetId="8">#REF!</definedName>
    <definedName name="___________BTR4">#REF!</definedName>
    <definedName name="___________BTR5" localSheetId="8">#REF!</definedName>
    <definedName name="___________BTR5">#REF!</definedName>
    <definedName name="___________BTR6" localSheetId="8">#REF!</definedName>
    <definedName name="___________BTR6">#REF!</definedName>
    <definedName name="___________BTR7" localSheetId="8">#REF!</definedName>
    <definedName name="___________BTR7">#REF!</definedName>
    <definedName name="___________BTR8" localSheetId="8">#REF!</definedName>
    <definedName name="___________BTR8">#REF!</definedName>
    <definedName name="___________BTR9" localSheetId="8">#REF!</definedName>
    <definedName name="___________BTR9">#REF!</definedName>
    <definedName name="___________BTS1" localSheetId="8">#REF!</definedName>
    <definedName name="___________BTS1">#REF!</definedName>
    <definedName name="___________BTS10" localSheetId="8">#REF!</definedName>
    <definedName name="___________BTS10">#REF!</definedName>
    <definedName name="___________BTS11" localSheetId="8">#REF!</definedName>
    <definedName name="___________BTS11">#REF!</definedName>
    <definedName name="___________BTS12" localSheetId="8">#REF!</definedName>
    <definedName name="___________BTS12">#REF!</definedName>
    <definedName name="___________BTS13" localSheetId="8">#REF!</definedName>
    <definedName name="___________BTS13">#REF!</definedName>
    <definedName name="___________BTS14" localSheetId="8">#REF!</definedName>
    <definedName name="___________BTS14">#REF!</definedName>
    <definedName name="___________BTS15" localSheetId="8">#REF!</definedName>
    <definedName name="___________BTS15">#REF!</definedName>
    <definedName name="___________BTS16" localSheetId="8">#REF!</definedName>
    <definedName name="___________BTS16">#REF!</definedName>
    <definedName name="___________BTS17" localSheetId="8">#REF!</definedName>
    <definedName name="___________BTS17">#REF!</definedName>
    <definedName name="___________BTS18" localSheetId="8">#REF!</definedName>
    <definedName name="___________BTS18">#REF!</definedName>
    <definedName name="___________BTS19" localSheetId="8">#REF!</definedName>
    <definedName name="___________BTS19">#REF!</definedName>
    <definedName name="___________BTS2" localSheetId="8">#REF!</definedName>
    <definedName name="___________BTS2">#REF!</definedName>
    <definedName name="___________BTS20" localSheetId="8">#REF!</definedName>
    <definedName name="___________BTS20">#REF!</definedName>
    <definedName name="___________BTS21" localSheetId="8">#REF!</definedName>
    <definedName name="___________BTS21">#REF!</definedName>
    <definedName name="___________BTS22" localSheetId="8">#REF!</definedName>
    <definedName name="___________BTS22">#REF!</definedName>
    <definedName name="___________BTS23" localSheetId="8">#REF!</definedName>
    <definedName name="___________BTS23">#REF!</definedName>
    <definedName name="___________BTS24" localSheetId="8">#REF!</definedName>
    <definedName name="___________BTS24">#REF!</definedName>
    <definedName name="___________BTS3" localSheetId="8">#REF!</definedName>
    <definedName name="___________BTS3">#REF!</definedName>
    <definedName name="___________BTS4" localSheetId="8">#REF!</definedName>
    <definedName name="___________BTS4">#REF!</definedName>
    <definedName name="___________BTS5" localSheetId="8">#REF!</definedName>
    <definedName name="___________BTS5">#REF!</definedName>
    <definedName name="___________BTS6" localSheetId="8">#REF!</definedName>
    <definedName name="___________BTS6">#REF!</definedName>
    <definedName name="___________BTS7" localSheetId="8">#REF!</definedName>
    <definedName name="___________BTS7">#REF!</definedName>
    <definedName name="___________BTS8" localSheetId="8">#REF!</definedName>
    <definedName name="___________BTS8">#REF!</definedName>
    <definedName name="___________BTS9" localSheetId="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 localSheetId="8">#REF!</definedName>
    <definedName name="___________GBS11">#REF!</definedName>
    <definedName name="___________GBS110" localSheetId="8">#REF!</definedName>
    <definedName name="___________GBS110">#REF!</definedName>
    <definedName name="___________GBS111" localSheetId="8">#REF!</definedName>
    <definedName name="___________GBS111">#REF!</definedName>
    <definedName name="___________GBS112" localSheetId="8">#REF!</definedName>
    <definedName name="___________GBS112">#REF!</definedName>
    <definedName name="___________GBS113" localSheetId="8">#REF!</definedName>
    <definedName name="___________GBS113">#REF!</definedName>
    <definedName name="___________GBS114" localSheetId="8">#REF!</definedName>
    <definedName name="___________GBS114">#REF!</definedName>
    <definedName name="___________GBS115" localSheetId="8">#REF!</definedName>
    <definedName name="___________GBS115">#REF!</definedName>
    <definedName name="___________GBS116" localSheetId="8">#REF!</definedName>
    <definedName name="___________GBS116">#REF!</definedName>
    <definedName name="___________GBS117" localSheetId="8">#REF!</definedName>
    <definedName name="___________GBS117">#REF!</definedName>
    <definedName name="___________GBS118" localSheetId="8">#REF!</definedName>
    <definedName name="___________GBS118">#REF!</definedName>
    <definedName name="___________GBS119" localSheetId="8">#REF!</definedName>
    <definedName name="___________GBS119">#REF!</definedName>
    <definedName name="___________GBS12" localSheetId="8">#REF!</definedName>
    <definedName name="___________GBS12">#REF!</definedName>
    <definedName name="___________GBS120" localSheetId="8">#REF!</definedName>
    <definedName name="___________GBS120">#REF!</definedName>
    <definedName name="___________GBS121" localSheetId="8">#REF!</definedName>
    <definedName name="___________GBS121">#REF!</definedName>
    <definedName name="___________GBS122" localSheetId="8">#REF!</definedName>
    <definedName name="___________GBS122">#REF!</definedName>
    <definedName name="___________GBS123" localSheetId="8">#REF!</definedName>
    <definedName name="___________GBS123">#REF!</definedName>
    <definedName name="___________GBS124" localSheetId="8">#REF!</definedName>
    <definedName name="___________GBS124">#REF!</definedName>
    <definedName name="___________GBS13" localSheetId="8">#REF!</definedName>
    <definedName name="___________GBS13">#REF!</definedName>
    <definedName name="___________GBS14" localSheetId="8">#REF!</definedName>
    <definedName name="___________GBS14">#REF!</definedName>
    <definedName name="___________GBS15" localSheetId="8">#REF!</definedName>
    <definedName name="___________GBS15">#REF!</definedName>
    <definedName name="___________GBS16" localSheetId="8">#REF!</definedName>
    <definedName name="___________GBS16">#REF!</definedName>
    <definedName name="___________GBS17" localSheetId="8">#REF!</definedName>
    <definedName name="___________GBS17">#REF!</definedName>
    <definedName name="___________GBS18" localSheetId="8">#REF!</definedName>
    <definedName name="___________GBS18">#REF!</definedName>
    <definedName name="___________GBS19" localSheetId="8">#REF!</definedName>
    <definedName name="___________GBS19">#REF!</definedName>
    <definedName name="___________GBS21" localSheetId="8">#REF!</definedName>
    <definedName name="___________GBS21">#REF!</definedName>
    <definedName name="___________GBS210" localSheetId="8">#REF!</definedName>
    <definedName name="___________GBS210">#REF!</definedName>
    <definedName name="___________GBS211" localSheetId="8">#REF!</definedName>
    <definedName name="___________GBS211">#REF!</definedName>
    <definedName name="___________GBS212" localSheetId="8">#REF!</definedName>
    <definedName name="___________GBS212">#REF!</definedName>
    <definedName name="___________GBS213" localSheetId="8">#REF!</definedName>
    <definedName name="___________GBS213">#REF!</definedName>
    <definedName name="___________GBS214" localSheetId="8">#REF!</definedName>
    <definedName name="___________GBS214">#REF!</definedName>
    <definedName name="___________GBS215" localSheetId="8">#REF!</definedName>
    <definedName name="___________GBS215">#REF!</definedName>
    <definedName name="___________GBS216" localSheetId="8">#REF!</definedName>
    <definedName name="___________GBS216">#REF!</definedName>
    <definedName name="___________GBS217" localSheetId="8">#REF!</definedName>
    <definedName name="___________GBS217">#REF!</definedName>
    <definedName name="___________GBS218" localSheetId="8">#REF!</definedName>
    <definedName name="___________GBS218">#REF!</definedName>
    <definedName name="___________GBS219" localSheetId="8">#REF!</definedName>
    <definedName name="___________GBS219">#REF!</definedName>
    <definedName name="___________GBS22" localSheetId="8">#REF!</definedName>
    <definedName name="___________GBS22">#REF!</definedName>
    <definedName name="___________GBS220" localSheetId="8">#REF!</definedName>
    <definedName name="___________GBS220">#REF!</definedName>
    <definedName name="___________GBS221" localSheetId="8">#REF!</definedName>
    <definedName name="___________GBS221">#REF!</definedName>
    <definedName name="___________GBS222" localSheetId="8">#REF!</definedName>
    <definedName name="___________GBS222">#REF!</definedName>
    <definedName name="___________GBS223" localSheetId="8">#REF!</definedName>
    <definedName name="___________GBS223">#REF!</definedName>
    <definedName name="___________GBS224" localSheetId="8">#REF!</definedName>
    <definedName name="___________GBS224">#REF!</definedName>
    <definedName name="___________GBS23" localSheetId="8">#REF!</definedName>
    <definedName name="___________GBS23">#REF!</definedName>
    <definedName name="___________GBS24" localSheetId="8">#REF!</definedName>
    <definedName name="___________GBS24">#REF!</definedName>
    <definedName name="___________GBS25" localSheetId="8">#REF!</definedName>
    <definedName name="___________GBS25">#REF!</definedName>
    <definedName name="___________GBS26" localSheetId="8">#REF!</definedName>
    <definedName name="___________GBS26">#REF!</definedName>
    <definedName name="___________GBS27" localSheetId="8">#REF!</definedName>
    <definedName name="___________GBS27">#REF!</definedName>
    <definedName name="___________GBS28" localSheetId="8">#REF!</definedName>
    <definedName name="___________GBS28">#REF!</definedName>
    <definedName name="___________GBS29" localSheetId="8">#REF!</definedName>
    <definedName name="___________GBS29">#REF!</definedName>
    <definedName name="___________imp1">[11]DATA_PRG!$H$245</definedName>
    <definedName name="___________l1">[3]leads!$A$3:$E$108</definedName>
    <definedName name="___________l12" localSheetId="8">#REF!</definedName>
    <definedName name="___________l12">#REF!</definedName>
    <definedName name="___________l2">[2]r!$F$29</definedName>
    <definedName name="___________l3" localSheetId="8">#REF!</definedName>
    <definedName name="___________l3">#REF!</definedName>
    <definedName name="___________l4">[4]Sheet1!$W$2:$Y$103</definedName>
    <definedName name="___________l5" localSheetId="8">#REF!</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 localSheetId="8">#REF!</definedName>
    <definedName name="___________lj600">#REF!</definedName>
    <definedName name="___________lj900" localSheetId="8">#REF!</definedName>
    <definedName name="___________lj900">#REF!</definedName>
    <definedName name="___________LL3" localSheetId="8">#REF!</definedName>
    <definedName name="___________LL3">#REF!</definedName>
    <definedName name="___________Met45" localSheetId="8">#REF!</definedName>
    <definedName name="___________Met45">#REF!</definedName>
    <definedName name="___________MEt55" localSheetId="8">#REF!</definedName>
    <definedName name="___________MEt55">#REF!</definedName>
    <definedName name="___________Met63" localSheetId="8">#REF!</definedName>
    <definedName name="___________Met63">#REF!</definedName>
    <definedName name="___________ML21" localSheetId="8">#REF!</definedName>
    <definedName name="___________ML21">#REF!</definedName>
    <definedName name="___________ML210" localSheetId="8">#REF!</definedName>
    <definedName name="___________ML210">#REF!</definedName>
    <definedName name="___________ML211" localSheetId="8">#REF!</definedName>
    <definedName name="___________ML211">#REF!</definedName>
    <definedName name="___________ML212" localSheetId="8">#REF!</definedName>
    <definedName name="___________ML212">#REF!</definedName>
    <definedName name="___________ML213" localSheetId="8">#REF!</definedName>
    <definedName name="___________ML213">#REF!</definedName>
    <definedName name="___________ML214" localSheetId="8">#REF!</definedName>
    <definedName name="___________ML214">#REF!</definedName>
    <definedName name="___________ML215" localSheetId="8">#REF!</definedName>
    <definedName name="___________ML215">#REF!</definedName>
    <definedName name="___________ML216" localSheetId="8">#REF!</definedName>
    <definedName name="___________ML216">#REF!</definedName>
    <definedName name="___________ML217" localSheetId="8">#REF!</definedName>
    <definedName name="___________ML217">#REF!</definedName>
    <definedName name="___________ML218" localSheetId="8">#REF!</definedName>
    <definedName name="___________ML218">#REF!</definedName>
    <definedName name="___________ML219" localSheetId="8">#REF!</definedName>
    <definedName name="___________ML219">#REF!</definedName>
    <definedName name="___________ML22" localSheetId="8">#REF!</definedName>
    <definedName name="___________ML22">#REF!</definedName>
    <definedName name="___________ML220" localSheetId="8">#REF!</definedName>
    <definedName name="___________ML220">#REF!</definedName>
    <definedName name="___________ML221" localSheetId="8">#REF!</definedName>
    <definedName name="___________ML221">#REF!</definedName>
    <definedName name="___________ML222" localSheetId="8">#REF!</definedName>
    <definedName name="___________ML222">#REF!</definedName>
    <definedName name="___________ML223" localSheetId="8">#REF!</definedName>
    <definedName name="___________ML223">#REF!</definedName>
    <definedName name="___________ML224" localSheetId="8">#REF!</definedName>
    <definedName name="___________ML224">#REF!</definedName>
    <definedName name="___________ML23" localSheetId="8">#REF!</definedName>
    <definedName name="___________ML23">#REF!</definedName>
    <definedName name="___________ML24" localSheetId="8">#REF!</definedName>
    <definedName name="___________ML24">#REF!</definedName>
    <definedName name="___________ML25" localSheetId="8">#REF!</definedName>
    <definedName name="___________ML25">#REF!</definedName>
    <definedName name="___________ML26" localSheetId="8">#REF!</definedName>
    <definedName name="___________ML26">#REF!</definedName>
    <definedName name="___________ML27" localSheetId="8">#REF!</definedName>
    <definedName name="___________ML27">#REF!</definedName>
    <definedName name="___________ML28" localSheetId="8">#REF!</definedName>
    <definedName name="___________ML28">#REF!</definedName>
    <definedName name="___________ML29" localSheetId="8">#REF!</definedName>
    <definedName name="___________ML29">#REF!</definedName>
    <definedName name="___________ML31" localSheetId="8">#REF!</definedName>
    <definedName name="___________ML31">#REF!</definedName>
    <definedName name="___________ML310" localSheetId="8">#REF!</definedName>
    <definedName name="___________ML310">#REF!</definedName>
    <definedName name="___________ML311" localSheetId="8">#REF!</definedName>
    <definedName name="___________ML311">#REF!</definedName>
    <definedName name="___________ML312" localSheetId="8">#REF!</definedName>
    <definedName name="___________ML312">#REF!</definedName>
    <definedName name="___________ML313" localSheetId="8">#REF!</definedName>
    <definedName name="___________ML313">#REF!</definedName>
    <definedName name="___________ML314" localSheetId="8">#REF!</definedName>
    <definedName name="___________ML314">#REF!</definedName>
    <definedName name="___________ML315" localSheetId="8">#REF!</definedName>
    <definedName name="___________ML315">#REF!</definedName>
    <definedName name="___________ML316" localSheetId="8">#REF!</definedName>
    <definedName name="___________ML316">#REF!</definedName>
    <definedName name="___________ML317" localSheetId="8">#REF!</definedName>
    <definedName name="___________ML317">#REF!</definedName>
    <definedName name="___________ML318" localSheetId="8">#REF!</definedName>
    <definedName name="___________ML318">#REF!</definedName>
    <definedName name="___________ML319" localSheetId="8">#REF!</definedName>
    <definedName name="___________ML319">#REF!</definedName>
    <definedName name="___________ML32" localSheetId="8">#REF!</definedName>
    <definedName name="___________ML32">#REF!</definedName>
    <definedName name="___________ML320" localSheetId="8">#REF!</definedName>
    <definedName name="___________ML320">#REF!</definedName>
    <definedName name="___________ML321" localSheetId="8">#REF!</definedName>
    <definedName name="___________ML321">#REF!</definedName>
    <definedName name="___________ML322" localSheetId="8">#REF!</definedName>
    <definedName name="___________ML322">#REF!</definedName>
    <definedName name="___________ML323" localSheetId="8">#REF!</definedName>
    <definedName name="___________ML323">#REF!</definedName>
    <definedName name="___________ML324" localSheetId="8">#REF!</definedName>
    <definedName name="___________ML324">#REF!</definedName>
    <definedName name="___________ML33" localSheetId="8">#REF!</definedName>
    <definedName name="___________ML33">#REF!</definedName>
    <definedName name="___________ML34" localSheetId="8">#REF!</definedName>
    <definedName name="___________ML34">#REF!</definedName>
    <definedName name="___________ML35" localSheetId="8">#REF!</definedName>
    <definedName name="___________ML35">#REF!</definedName>
    <definedName name="___________ML36" localSheetId="8">#REF!</definedName>
    <definedName name="___________ML36">#REF!</definedName>
    <definedName name="___________ML37" localSheetId="8">#REF!</definedName>
    <definedName name="___________ML37">#REF!</definedName>
    <definedName name="___________ML38" localSheetId="8">#REF!</definedName>
    <definedName name="___________ML38">#REF!</definedName>
    <definedName name="___________ML39" localSheetId="8">#REF!</definedName>
    <definedName name="___________ML39">#REF!</definedName>
    <definedName name="___________ML7" localSheetId="8">#REF!</definedName>
    <definedName name="___________ML7">#REF!</definedName>
    <definedName name="___________ML8" localSheetId="8">#REF!</definedName>
    <definedName name="___________ML8">#REF!</definedName>
    <definedName name="___________ML9" localSheetId="8">#REF!</definedName>
    <definedName name="___________ML9">#REF!</definedName>
    <definedName name="___________mm1">[6]r!$F$4</definedName>
    <definedName name="___________mm1000" localSheetId="8">#REF!</definedName>
    <definedName name="___________mm1000">#REF!</definedName>
    <definedName name="___________mm11">[2]r!$F$4</definedName>
    <definedName name="___________mm111">[5]r!$F$4</definedName>
    <definedName name="___________mm600" localSheetId="8">#REF!</definedName>
    <definedName name="___________mm600">#REF!</definedName>
    <definedName name="___________mm800" localSheetId="8">#REF!</definedName>
    <definedName name="___________mm800">#REF!</definedName>
    <definedName name="___________PC1" localSheetId="8">#REF!</definedName>
    <definedName name="___________PC1">#REF!</definedName>
    <definedName name="___________PC10" localSheetId="8">#REF!</definedName>
    <definedName name="___________PC10">#REF!</definedName>
    <definedName name="___________PC11" localSheetId="8">#REF!</definedName>
    <definedName name="___________PC11">#REF!</definedName>
    <definedName name="___________PC12" localSheetId="8">#REF!</definedName>
    <definedName name="___________PC12">#REF!</definedName>
    <definedName name="___________PC13" localSheetId="8">#REF!</definedName>
    <definedName name="___________PC13">#REF!</definedName>
    <definedName name="___________PC14" localSheetId="8">#REF!</definedName>
    <definedName name="___________PC14">#REF!</definedName>
    <definedName name="___________PC15" localSheetId="8">#REF!</definedName>
    <definedName name="___________PC15">#REF!</definedName>
    <definedName name="___________PC16" localSheetId="8">#REF!</definedName>
    <definedName name="___________PC16">#REF!</definedName>
    <definedName name="___________PC17" localSheetId="8">#REF!</definedName>
    <definedName name="___________PC17">#REF!</definedName>
    <definedName name="___________PC18" localSheetId="8">#REF!</definedName>
    <definedName name="___________PC18">#REF!</definedName>
    <definedName name="___________PC19" localSheetId="8">#REF!</definedName>
    <definedName name="___________PC19">#REF!</definedName>
    <definedName name="___________pc2" localSheetId="8">#REF!</definedName>
    <definedName name="___________pc2">#REF!</definedName>
    <definedName name="___________PC21" localSheetId="8">#REF!</definedName>
    <definedName name="___________PC21">#REF!</definedName>
    <definedName name="___________PC22" localSheetId="8">#REF!</definedName>
    <definedName name="___________PC22">#REF!</definedName>
    <definedName name="___________PC23" localSheetId="8">#REF!</definedName>
    <definedName name="___________PC23">#REF!</definedName>
    <definedName name="___________PC24" localSheetId="8">#REF!</definedName>
    <definedName name="___________PC24">#REF!</definedName>
    <definedName name="___________PC3" localSheetId="8">#REF!</definedName>
    <definedName name="___________PC3">#REF!</definedName>
    <definedName name="___________PC4" localSheetId="8">#REF!</definedName>
    <definedName name="___________PC4">#REF!</definedName>
    <definedName name="___________PC5" localSheetId="8">#REF!</definedName>
    <definedName name="___________PC5">#REF!</definedName>
    <definedName name="___________PC6" localSheetId="8">#REF!</definedName>
    <definedName name="___________PC6">#REF!</definedName>
    <definedName name="___________pc600" localSheetId="8">#REF!</definedName>
    <definedName name="___________pc600">#REF!</definedName>
    <definedName name="___________PC7" localSheetId="8">#REF!</definedName>
    <definedName name="___________PC7">#REF!</definedName>
    <definedName name="___________PC8" localSheetId="8">#REF!</definedName>
    <definedName name="___________PC8">#REF!</definedName>
    <definedName name="___________PC9" localSheetId="8">#REF!</definedName>
    <definedName name="___________PC9">#REF!</definedName>
    <definedName name="___________pc900" localSheetId="8">#REF!</definedName>
    <definedName name="___________pc900">#REF!</definedName>
    <definedName name="___________pla4">[12]DATA_PRG!$H$269</definedName>
    <definedName name="___________pv2" localSheetId="8">#REF!</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 localSheetId="8">#REF!</definedName>
    <definedName name="___________var1">#REF!</definedName>
    <definedName name="___________var4" localSheetId="8">#REF!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 localSheetId="8">#REF!</definedName>
    <definedName name="__________BSG100">#REF!</definedName>
    <definedName name="__________BSG150" localSheetId="8">#REF!</definedName>
    <definedName name="__________BSG150">#REF!</definedName>
    <definedName name="__________BSG5" localSheetId="8">#REF!</definedName>
    <definedName name="__________BSG5">#REF!</definedName>
    <definedName name="__________BSG75" localSheetId="8">#REF!</definedName>
    <definedName name="__________BSG75">#REF!</definedName>
    <definedName name="__________BTC1" localSheetId="8">#REF!</definedName>
    <definedName name="__________BTC1">#REF!</definedName>
    <definedName name="__________BTC10" localSheetId="8">#REF!</definedName>
    <definedName name="__________BTC10">#REF!</definedName>
    <definedName name="__________BTC11" localSheetId="8">#REF!</definedName>
    <definedName name="__________BTC11">#REF!</definedName>
    <definedName name="__________BTC12" localSheetId="8">#REF!</definedName>
    <definedName name="__________BTC12">#REF!</definedName>
    <definedName name="__________BTC13" localSheetId="8">#REF!</definedName>
    <definedName name="__________BTC13">#REF!</definedName>
    <definedName name="__________BTC14" localSheetId="8">#REF!</definedName>
    <definedName name="__________BTC14">#REF!</definedName>
    <definedName name="__________BTC15" localSheetId="8">#REF!</definedName>
    <definedName name="__________BTC15">#REF!</definedName>
    <definedName name="__________BTC16" localSheetId="8">#REF!</definedName>
    <definedName name="__________BTC16">#REF!</definedName>
    <definedName name="__________BTC17" localSheetId="8">#REF!</definedName>
    <definedName name="__________BTC17">#REF!</definedName>
    <definedName name="__________BTC18" localSheetId="8">#REF!</definedName>
    <definedName name="__________BTC18">#REF!</definedName>
    <definedName name="__________BTC19" localSheetId="8">#REF!</definedName>
    <definedName name="__________BTC19">#REF!</definedName>
    <definedName name="__________BTC2" localSheetId="8">#REF!</definedName>
    <definedName name="__________BTC2">#REF!</definedName>
    <definedName name="__________BTC20" localSheetId="8">#REF!</definedName>
    <definedName name="__________BTC20">#REF!</definedName>
    <definedName name="__________BTC21" localSheetId="8">#REF!</definedName>
    <definedName name="__________BTC21">#REF!</definedName>
    <definedName name="__________BTC22" localSheetId="8">#REF!</definedName>
    <definedName name="__________BTC22">#REF!</definedName>
    <definedName name="__________BTC23" localSheetId="8">#REF!</definedName>
    <definedName name="__________BTC23">#REF!</definedName>
    <definedName name="__________BTC24" localSheetId="8">#REF!</definedName>
    <definedName name="__________BTC24">#REF!</definedName>
    <definedName name="__________BTC3" localSheetId="8">#REF!</definedName>
    <definedName name="__________BTC3">#REF!</definedName>
    <definedName name="__________BTC4" localSheetId="8">#REF!</definedName>
    <definedName name="__________BTC4">#REF!</definedName>
    <definedName name="__________BTC5" localSheetId="8">#REF!</definedName>
    <definedName name="__________BTC5">#REF!</definedName>
    <definedName name="__________BTC6" localSheetId="8">#REF!</definedName>
    <definedName name="__________BTC6">#REF!</definedName>
    <definedName name="__________BTC7" localSheetId="8">#REF!</definedName>
    <definedName name="__________BTC7">#REF!</definedName>
    <definedName name="__________BTC8" localSheetId="8">#REF!</definedName>
    <definedName name="__________BTC8">#REF!</definedName>
    <definedName name="__________BTC9" localSheetId="8">#REF!</definedName>
    <definedName name="__________BTC9">#REF!</definedName>
    <definedName name="__________BTR1" localSheetId="8">#REF!</definedName>
    <definedName name="__________BTR1">#REF!</definedName>
    <definedName name="__________BTR10" localSheetId="8">#REF!</definedName>
    <definedName name="__________BTR10">#REF!</definedName>
    <definedName name="__________BTR11" localSheetId="8">#REF!</definedName>
    <definedName name="__________BTR11">#REF!</definedName>
    <definedName name="__________BTR12" localSheetId="8">#REF!</definedName>
    <definedName name="__________BTR12">#REF!</definedName>
    <definedName name="__________BTR13" localSheetId="8">#REF!</definedName>
    <definedName name="__________BTR13">#REF!</definedName>
    <definedName name="__________BTR14" localSheetId="8">#REF!</definedName>
    <definedName name="__________BTR14">#REF!</definedName>
    <definedName name="__________BTR15" localSheetId="8">#REF!</definedName>
    <definedName name="__________BTR15">#REF!</definedName>
    <definedName name="__________BTR16" localSheetId="8">#REF!</definedName>
    <definedName name="__________BTR16">#REF!</definedName>
    <definedName name="__________BTR17" localSheetId="8">#REF!</definedName>
    <definedName name="__________BTR17">#REF!</definedName>
    <definedName name="__________BTR18" localSheetId="8">#REF!</definedName>
    <definedName name="__________BTR18">#REF!</definedName>
    <definedName name="__________BTR19" localSheetId="8">#REF!</definedName>
    <definedName name="__________BTR19">#REF!</definedName>
    <definedName name="__________BTR2" localSheetId="8">#REF!</definedName>
    <definedName name="__________BTR2">#REF!</definedName>
    <definedName name="__________BTR20" localSheetId="8">#REF!</definedName>
    <definedName name="__________BTR20">#REF!</definedName>
    <definedName name="__________BTR21" localSheetId="8">#REF!</definedName>
    <definedName name="__________BTR21">#REF!</definedName>
    <definedName name="__________BTR22" localSheetId="8">#REF!</definedName>
    <definedName name="__________BTR22">#REF!</definedName>
    <definedName name="__________BTR23" localSheetId="8">#REF!</definedName>
    <definedName name="__________BTR23">#REF!</definedName>
    <definedName name="__________BTR24" localSheetId="8">#REF!</definedName>
    <definedName name="__________BTR24">#REF!</definedName>
    <definedName name="__________BTR3" localSheetId="8">#REF!</definedName>
    <definedName name="__________BTR3">#REF!</definedName>
    <definedName name="__________BTR4" localSheetId="8">#REF!</definedName>
    <definedName name="__________BTR4">#REF!</definedName>
    <definedName name="__________BTR5" localSheetId="8">#REF!</definedName>
    <definedName name="__________BTR5">#REF!</definedName>
    <definedName name="__________BTR6" localSheetId="8">#REF!</definedName>
    <definedName name="__________BTR6">#REF!</definedName>
    <definedName name="__________BTR7" localSheetId="8">#REF!</definedName>
    <definedName name="__________BTR7">#REF!</definedName>
    <definedName name="__________BTR8" localSheetId="8">#REF!</definedName>
    <definedName name="__________BTR8">#REF!</definedName>
    <definedName name="__________BTR9" localSheetId="8">#REF!</definedName>
    <definedName name="__________BTR9">#REF!</definedName>
    <definedName name="__________BTS1" localSheetId="8">#REF!</definedName>
    <definedName name="__________BTS1">#REF!</definedName>
    <definedName name="__________BTS10" localSheetId="8">#REF!</definedName>
    <definedName name="__________BTS10">#REF!</definedName>
    <definedName name="__________BTS11" localSheetId="8">#REF!</definedName>
    <definedName name="__________BTS11">#REF!</definedName>
    <definedName name="__________BTS12" localSheetId="8">#REF!</definedName>
    <definedName name="__________BTS12">#REF!</definedName>
    <definedName name="__________BTS13" localSheetId="8">#REF!</definedName>
    <definedName name="__________BTS13">#REF!</definedName>
    <definedName name="__________BTS14" localSheetId="8">#REF!</definedName>
    <definedName name="__________BTS14">#REF!</definedName>
    <definedName name="__________BTS15" localSheetId="8">#REF!</definedName>
    <definedName name="__________BTS15">#REF!</definedName>
    <definedName name="__________BTS16" localSheetId="8">#REF!</definedName>
    <definedName name="__________BTS16">#REF!</definedName>
    <definedName name="__________BTS17" localSheetId="8">#REF!</definedName>
    <definedName name="__________BTS17">#REF!</definedName>
    <definedName name="__________BTS18" localSheetId="8">#REF!</definedName>
    <definedName name="__________BTS18">#REF!</definedName>
    <definedName name="__________BTS19" localSheetId="8">#REF!</definedName>
    <definedName name="__________BTS19">#REF!</definedName>
    <definedName name="__________BTS2" localSheetId="8">#REF!</definedName>
    <definedName name="__________BTS2">#REF!</definedName>
    <definedName name="__________BTS20" localSheetId="8">#REF!</definedName>
    <definedName name="__________BTS20">#REF!</definedName>
    <definedName name="__________BTS21" localSheetId="8">#REF!</definedName>
    <definedName name="__________BTS21">#REF!</definedName>
    <definedName name="__________BTS22" localSheetId="8">#REF!</definedName>
    <definedName name="__________BTS22">#REF!</definedName>
    <definedName name="__________BTS23" localSheetId="8">#REF!</definedName>
    <definedName name="__________BTS23">#REF!</definedName>
    <definedName name="__________BTS24" localSheetId="8">#REF!</definedName>
    <definedName name="__________BTS24">#REF!</definedName>
    <definedName name="__________BTS3" localSheetId="8">#REF!</definedName>
    <definedName name="__________BTS3">#REF!</definedName>
    <definedName name="__________BTS4" localSheetId="8">#REF!</definedName>
    <definedName name="__________BTS4">#REF!</definedName>
    <definedName name="__________BTS5" localSheetId="8">#REF!</definedName>
    <definedName name="__________BTS5">#REF!</definedName>
    <definedName name="__________BTS6" localSheetId="8">#REF!</definedName>
    <definedName name="__________BTS6">#REF!</definedName>
    <definedName name="__________BTS7" localSheetId="8">#REF!</definedName>
    <definedName name="__________BTS7">#REF!</definedName>
    <definedName name="__________BTS8" localSheetId="8">#REF!</definedName>
    <definedName name="__________BTS8">#REF!</definedName>
    <definedName name="__________BTS9" localSheetId="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 localSheetId="8">[18]Data!#REF!</definedName>
    <definedName name="__________G120907">[18]Data!#REF!</definedName>
    <definedName name="__________GBS110" localSheetId="8">#REF!</definedName>
    <definedName name="__________GBS110">#REF!</definedName>
    <definedName name="__________GBS111" localSheetId="8">#REF!</definedName>
    <definedName name="__________GBS111">#REF!</definedName>
    <definedName name="__________GBS112" localSheetId="8">#REF!</definedName>
    <definedName name="__________GBS112">#REF!</definedName>
    <definedName name="__________GBS113" localSheetId="8">#REF!</definedName>
    <definedName name="__________GBS113">#REF!</definedName>
    <definedName name="__________GBS114" localSheetId="8">#REF!</definedName>
    <definedName name="__________GBS114">#REF!</definedName>
    <definedName name="__________GBS115" localSheetId="8">#REF!</definedName>
    <definedName name="__________GBS115">#REF!</definedName>
    <definedName name="__________GBS116" localSheetId="8">#REF!</definedName>
    <definedName name="__________GBS116">#REF!</definedName>
    <definedName name="__________GBS117" localSheetId="8">#REF!</definedName>
    <definedName name="__________GBS117">#REF!</definedName>
    <definedName name="__________GBS118" localSheetId="8">#REF!</definedName>
    <definedName name="__________GBS118">#REF!</definedName>
    <definedName name="__________GBS119" localSheetId="8">#REF!</definedName>
    <definedName name="__________GBS119">#REF!</definedName>
    <definedName name="__________GBS12" localSheetId="8">#REF!</definedName>
    <definedName name="__________GBS12">#REF!</definedName>
    <definedName name="__________GBS120" localSheetId="8">#REF!</definedName>
    <definedName name="__________GBS120">#REF!</definedName>
    <definedName name="__________GBS121" localSheetId="8">#REF!</definedName>
    <definedName name="__________GBS121">#REF!</definedName>
    <definedName name="__________GBS122" localSheetId="8">#REF!</definedName>
    <definedName name="__________GBS122">#REF!</definedName>
    <definedName name="__________GBS123" localSheetId="8">#REF!</definedName>
    <definedName name="__________GBS123">#REF!</definedName>
    <definedName name="__________GBS124" localSheetId="8">#REF!</definedName>
    <definedName name="__________GBS124">#REF!</definedName>
    <definedName name="__________GBS13" localSheetId="8">#REF!</definedName>
    <definedName name="__________GBS13">#REF!</definedName>
    <definedName name="__________GBS14" localSheetId="8">#REF!</definedName>
    <definedName name="__________GBS14">#REF!</definedName>
    <definedName name="__________GBS15" localSheetId="8">#REF!</definedName>
    <definedName name="__________GBS15">#REF!</definedName>
    <definedName name="__________GBS16" localSheetId="8">#REF!</definedName>
    <definedName name="__________GBS16">#REF!</definedName>
    <definedName name="__________GBS17" localSheetId="8">#REF!</definedName>
    <definedName name="__________GBS17">#REF!</definedName>
    <definedName name="__________GBS18" localSheetId="8">#REF!</definedName>
    <definedName name="__________GBS18">#REF!</definedName>
    <definedName name="__________GBS19" localSheetId="8">#REF!</definedName>
    <definedName name="__________GBS19">#REF!</definedName>
    <definedName name="__________GBS21" localSheetId="8">#REF!</definedName>
    <definedName name="__________GBS21">#REF!</definedName>
    <definedName name="__________GBS210" localSheetId="8">#REF!</definedName>
    <definedName name="__________GBS210">#REF!</definedName>
    <definedName name="__________GBS211" localSheetId="8">#REF!</definedName>
    <definedName name="__________GBS211">#REF!</definedName>
    <definedName name="__________GBS212" localSheetId="8">#REF!</definedName>
    <definedName name="__________GBS212">#REF!</definedName>
    <definedName name="__________GBS213" localSheetId="8">#REF!</definedName>
    <definedName name="__________GBS213">#REF!</definedName>
    <definedName name="__________GBS214" localSheetId="8">#REF!</definedName>
    <definedName name="__________GBS214">#REF!</definedName>
    <definedName name="__________GBS215" localSheetId="8">#REF!</definedName>
    <definedName name="__________GBS215">#REF!</definedName>
    <definedName name="__________GBS216" localSheetId="8">#REF!</definedName>
    <definedName name="__________GBS216">#REF!</definedName>
    <definedName name="__________GBS217" localSheetId="8">#REF!</definedName>
    <definedName name="__________GBS217">#REF!</definedName>
    <definedName name="__________GBS218" localSheetId="8">#REF!</definedName>
    <definedName name="__________GBS218">#REF!</definedName>
    <definedName name="__________GBS219" localSheetId="8">#REF!</definedName>
    <definedName name="__________GBS219">#REF!</definedName>
    <definedName name="__________GBS22" localSheetId="8">#REF!</definedName>
    <definedName name="__________GBS22">#REF!</definedName>
    <definedName name="__________GBS220" localSheetId="8">#REF!</definedName>
    <definedName name="__________GBS220">#REF!</definedName>
    <definedName name="__________GBS221" localSheetId="8">#REF!</definedName>
    <definedName name="__________GBS221">#REF!</definedName>
    <definedName name="__________GBS222" localSheetId="8">#REF!</definedName>
    <definedName name="__________GBS222">#REF!</definedName>
    <definedName name="__________GBS223" localSheetId="8">#REF!</definedName>
    <definedName name="__________GBS223">#REF!</definedName>
    <definedName name="__________GBS224" localSheetId="8">#REF!</definedName>
    <definedName name="__________GBS224">#REF!</definedName>
    <definedName name="__________GBS23" localSheetId="8">#REF!</definedName>
    <definedName name="__________GBS23">#REF!</definedName>
    <definedName name="__________GBS24" localSheetId="8">#REF!</definedName>
    <definedName name="__________GBS24">#REF!</definedName>
    <definedName name="__________GBS25" localSheetId="8">#REF!</definedName>
    <definedName name="__________GBS25">#REF!</definedName>
    <definedName name="__________GBS26" localSheetId="8">#REF!</definedName>
    <definedName name="__________GBS26">#REF!</definedName>
    <definedName name="__________GBS27" localSheetId="8">#REF!</definedName>
    <definedName name="__________GBS27">#REF!</definedName>
    <definedName name="__________GBS28" localSheetId="8">#REF!</definedName>
    <definedName name="__________GBS28">#REF!</definedName>
    <definedName name="__________GBS29" localSheetId="8">#REF!</definedName>
    <definedName name="__________GBS29">#REF!</definedName>
    <definedName name="__________imp1">[11]DATA_PRG!$H$245</definedName>
    <definedName name="__________l1">[3]leads!$A$3:$E$108</definedName>
    <definedName name="__________l12" localSheetId="8">#REF!</definedName>
    <definedName name="__________l12">#REF!</definedName>
    <definedName name="__________l2">[2]r!$F$29</definedName>
    <definedName name="__________l3" localSheetId="8">#REF!</definedName>
    <definedName name="__________l3">#REF!</definedName>
    <definedName name="__________l4">[4]Sheet1!$W$2:$Y$103</definedName>
    <definedName name="__________l5" localSheetId="8">#REF!</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 localSheetId="8">#REF!</definedName>
    <definedName name="__________lj600">#REF!</definedName>
    <definedName name="__________lj900" localSheetId="8">#REF!</definedName>
    <definedName name="__________lj900">#REF!</definedName>
    <definedName name="__________LL3" localSheetId="8">#REF!</definedName>
    <definedName name="__________LL3">#REF!</definedName>
    <definedName name="__________LSO24" localSheetId="8">[10]Lead!#REF!</definedName>
    <definedName name="__________LSO24">[10]Lead!#REF!</definedName>
    <definedName name="__________Met45" localSheetId="8">#REF!</definedName>
    <definedName name="__________Met45">#REF!</definedName>
    <definedName name="__________MEt55" localSheetId="8">#REF!</definedName>
    <definedName name="__________MEt55">#REF!</definedName>
    <definedName name="__________Met63" localSheetId="8">#REF!</definedName>
    <definedName name="__________Met63">#REF!</definedName>
    <definedName name="__________ML21" localSheetId="8">#REF!</definedName>
    <definedName name="__________ML21">#REF!</definedName>
    <definedName name="__________ML210" localSheetId="8">#REF!</definedName>
    <definedName name="__________ML210">#REF!</definedName>
    <definedName name="__________ML211" localSheetId="8">#REF!</definedName>
    <definedName name="__________ML211">#REF!</definedName>
    <definedName name="__________ML212" localSheetId="8">#REF!</definedName>
    <definedName name="__________ML212">#REF!</definedName>
    <definedName name="__________ML213" localSheetId="8">#REF!</definedName>
    <definedName name="__________ML213">#REF!</definedName>
    <definedName name="__________ML214" localSheetId="8">#REF!</definedName>
    <definedName name="__________ML214">#REF!</definedName>
    <definedName name="__________ML215" localSheetId="8">#REF!</definedName>
    <definedName name="__________ML215">#REF!</definedName>
    <definedName name="__________ML216" localSheetId="8">#REF!</definedName>
    <definedName name="__________ML216">#REF!</definedName>
    <definedName name="__________ML217" localSheetId="8">#REF!</definedName>
    <definedName name="__________ML217">#REF!</definedName>
    <definedName name="__________ML218" localSheetId="8">#REF!</definedName>
    <definedName name="__________ML218">#REF!</definedName>
    <definedName name="__________ML219" localSheetId="8">#REF!</definedName>
    <definedName name="__________ML219">#REF!</definedName>
    <definedName name="__________ML22" localSheetId="8">#REF!</definedName>
    <definedName name="__________ML22">#REF!</definedName>
    <definedName name="__________ML220" localSheetId="8">#REF!</definedName>
    <definedName name="__________ML220">#REF!</definedName>
    <definedName name="__________ML221" localSheetId="8">#REF!</definedName>
    <definedName name="__________ML221">#REF!</definedName>
    <definedName name="__________ML222" localSheetId="8">#REF!</definedName>
    <definedName name="__________ML222">#REF!</definedName>
    <definedName name="__________ML223" localSheetId="8">#REF!</definedName>
    <definedName name="__________ML223">#REF!</definedName>
    <definedName name="__________ML224" localSheetId="8">#REF!</definedName>
    <definedName name="__________ML224">#REF!</definedName>
    <definedName name="__________ML23" localSheetId="8">#REF!</definedName>
    <definedName name="__________ML23">#REF!</definedName>
    <definedName name="__________ML24" localSheetId="8">#REF!</definedName>
    <definedName name="__________ML24">#REF!</definedName>
    <definedName name="__________ML25" localSheetId="8">#REF!</definedName>
    <definedName name="__________ML25">#REF!</definedName>
    <definedName name="__________ML26" localSheetId="8">#REF!</definedName>
    <definedName name="__________ML26">#REF!</definedName>
    <definedName name="__________ML27" localSheetId="8">#REF!</definedName>
    <definedName name="__________ML27">#REF!</definedName>
    <definedName name="__________ML28" localSheetId="8">#REF!</definedName>
    <definedName name="__________ML28">#REF!</definedName>
    <definedName name="__________ML29" localSheetId="8">#REF!</definedName>
    <definedName name="__________ML29">#REF!</definedName>
    <definedName name="__________ML31" localSheetId="8">#REF!</definedName>
    <definedName name="__________ML31">#REF!</definedName>
    <definedName name="__________ML310" localSheetId="8">#REF!</definedName>
    <definedName name="__________ML310">#REF!</definedName>
    <definedName name="__________ML311" localSheetId="8">#REF!</definedName>
    <definedName name="__________ML311">#REF!</definedName>
    <definedName name="__________ML312" localSheetId="8">#REF!</definedName>
    <definedName name="__________ML312">#REF!</definedName>
    <definedName name="__________ML313" localSheetId="8">#REF!</definedName>
    <definedName name="__________ML313">#REF!</definedName>
    <definedName name="__________ML314" localSheetId="8">#REF!</definedName>
    <definedName name="__________ML314">#REF!</definedName>
    <definedName name="__________ML315" localSheetId="8">#REF!</definedName>
    <definedName name="__________ML315">#REF!</definedName>
    <definedName name="__________ML316" localSheetId="8">#REF!</definedName>
    <definedName name="__________ML316">#REF!</definedName>
    <definedName name="__________ML317" localSheetId="8">#REF!</definedName>
    <definedName name="__________ML317">#REF!</definedName>
    <definedName name="__________ML318" localSheetId="8">#REF!</definedName>
    <definedName name="__________ML318">#REF!</definedName>
    <definedName name="__________ML319" localSheetId="8">#REF!</definedName>
    <definedName name="__________ML319">#REF!</definedName>
    <definedName name="__________ML32" localSheetId="8">#REF!</definedName>
    <definedName name="__________ML32">#REF!</definedName>
    <definedName name="__________ML320" localSheetId="8">#REF!</definedName>
    <definedName name="__________ML320">#REF!</definedName>
    <definedName name="__________ML321" localSheetId="8">#REF!</definedName>
    <definedName name="__________ML321">#REF!</definedName>
    <definedName name="__________ML322" localSheetId="8">#REF!</definedName>
    <definedName name="__________ML322">#REF!</definedName>
    <definedName name="__________ML323" localSheetId="8">#REF!</definedName>
    <definedName name="__________ML323">#REF!</definedName>
    <definedName name="__________ML324" localSheetId="8">#REF!</definedName>
    <definedName name="__________ML324">#REF!</definedName>
    <definedName name="__________ML33" localSheetId="8">#REF!</definedName>
    <definedName name="__________ML33">#REF!</definedName>
    <definedName name="__________ML34" localSheetId="8">#REF!</definedName>
    <definedName name="__________ML34">#REF!</definedName>
    <definedName name="__________ML35" localSheetId="8">#REF!</definedName>
    <definedName name="__________ML35">#REF!</definedName>
    <definedName name="__________ML36" localSheetId="8">#REF!</definedName>
    <definedName name="__________ML36">#REF!</definedName>
    <definedName name="__________ML37" localSheetId="8">#REF!</definedName>
    <definedName name="__________ML37">#REF!</definedName>
    <definedName name="__________ML38" localSheetId="8">#REF!</definedName>
    <definedName name="__________ML38">#REF!</definedName>
    <definedName name="__________ML39" localSheetId="8">#REF!</definedName>
    <definedName name="__________ML39">#REF!</definedName>
    <definedName name="__________ML7" localSheetId="8">#REF!</definedName>
    <definedName name="__________ML7">#REF!</definedName>
    <definedName name="__________ML8" localSheetId="8">#REF!</definedName>
    <definedName name="__________ML8">#REF!</definedName>
    <definedName name="__________ML9" localSheetId="8">#REF!</definedName>
    <definedName name="__________ML9">#REF!</definedName>
    <definedName name="__________mm1">[6]r!$F$4</definedName>
    <definedName name="__________mm1000" localSheetId="8">#REF!</definedName>
    <definedName name="__________mm1000">#REF!</definedName>
    <definedName name="__________mm11">[2]r!$F$4</definedName>
    <definedName name="__________mm111">[5]r!$F$4</definedName>
    <definedName name="__________mm600" localSheetId="8">#REF!</definedName>
    <definedName name="__________mm600">#REF!</definedName>
    <definedName name="__________mm800" localSheetId="8">#REF!</definedName>
    <definedName name="__________mm800">#REF!</definedName>
    <definedName name="__________PC1" localSheetId="8">#REF!</definedName>
    <definedName name="__________PC1">#REF!</definedName>
    <definedName name="__________PC10" localSheetId="8">#REF!</definedName>
    <definedName name="__________PC10">#REF!</definedName>
    <definedName name="__________PC11" localSheetId="8">#REF!</definedName>
    <definedName name="__________PC11">#REF!</definedName>
    <definedName name="__________PC12" localSheetId="8">#REF!</definedName>
    <definedName name="__________PC12">#REF!</definedName>
    <definedName name="__________PC13" localSheetId="8">#REF!</definedName>
    <definedName name="__________PC13">#REF!</definedName>
    <definedName name="__________PC14" localSheetId="8">#REF!</definedName>
    <definedName name="__________PC14">#REF!</definedName>
    <definedName name="__________PC15" localSheetId="8">#REF!</definedName>
    <definedName name="__________PC15">#REF!</definedName>
    <definedName name="__________PC16" localSheetId="8">#REF!</definedName>
    <definedName name="__________PC16">#REF!</definedName>
    <definedName name="__________PC17" localSheetId="8">#REF!</definedName>
    <definedName name="__________PC17">#REF!</definedName>
    <definedName name="__________PC18" localSheetId="8">#REF!</definedName>
    <definedName name="__________PC18">#REF!</definedName>
    <definedName name="__________PC19" localSheetId="8">#REF!</definedName>
    <definedName name="__________PC19">#REF!</definedName>
    <definedName name="__________pc2" localSheetId="8">#REF!</definedName>
    <definedName name="__________pc2">#REF!</definedName>
    <definedName name="__________PC21" localSheetId="8">#REF!</definedName>
    <definedName name="__________PC21">#REF!</definedName>
    <definedName name="__________PC22" localSheetId="8">#REF!</definedName>
    <definedName name="__________PC22">#REF!</definedName>
    <definedName name="__________PC23" localSheetId="8">#REF!</definedName>
    <definedName name="__________PC23">#REF!</definedName>
    <definedName name="__________PC24" localSheetId="8">#REF!</definedName>
    <definedName name="__________PC24">#REF!</definedName>
    <definedName name="__________PC3" localSheetId="8">#REF!</definedName>
    <definedName name="__________PC3">#REF!</definedName>
    <definedName name="__________PC4" localSheetId="8">#REF!</definedName>
    <definedName name="__________PC4">#REF!</definedName>
    <definedName name="__________PC5" localSheetId="8">#REF!</definedName>
    <definedName name="__________PC5">#REF!</definedName>
    <definedName name="__________PC6" localSheetId="8">#REF!</definedName>
    <definedName name="__________PC6">#REF!</definedName>
    <definedName name="__________pc600" localSheetId="8">#REF!</definedName>
    <definedName name="__________pc600">#REF!</definedName>
    <definedName name="__________PC7" localSheetId="8">#REF!</definedName>
    <definedName name="__________PC7">#REF!</definedName>
    <definedName name="__________PC8" localSheetId="8">#REF!</definedName>
    <definedName name="__________PC8">#REF!</definedName>
    <definedName name="__________PC9" localSheetId="8">#REF!</definedName>
    <definedName name="__________PC9">#REF!</definedName>
    <definedName name="__________pc900" localSheetId="8">#REF!</definedName>
    <definedName name="__________pc900">#REF!</definedName>
    <definedName name="__________pla4">[12]DATA_PRG!$H$269</definedName>
    <definedName name="__________pv2" localSheetId="8">#REF!</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 localSheetId="8">#REF!</definedName>
    <definedName name="__________var1">#REF!</definedName>
    <definedName name="__________var4" localSheetId="8">#REF!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 localSheetId="8">#REF!</definedName>
    <definedName name="_________l12">#REF!</definedName>
    <definedName name="_________l2">[2]r!$F$29</definedName>
    <definedName name="_________l3" localSheetId="8">#REF!</definedName>
    <definedName name="_________l3">#REF!</definedName>
    <definedName name="_________l4">[4]Sheet1!$W$2:$Y$103</definedName>
    <definedName name="_________l5" localSheetId="8">#REF!</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 localSheetId="8">#REF!</definedName>
    <definedName name="_________Met45">#REF!</definedName>
    <definedName name="_________MEt55" localSheetId="8">#REF!</definedName>
    <definedName name="_________MEt55">#REF!</definedName>
    <definedName name="_________Met63" localSheetId="8">#REF!</definedName>
    <definedName name="_________Met63">#REF!</definedName>
    <definedName name="_________mm1">[6]r!$F$4</definedName>
    <definedName name="_________mm1000" localSheetId="8">#REF!</definedName>
    <definedName name="_________mm1000">#REF!</definedName>
    <definedName name="_________mm11">[2]r!$F$4</definedName>
    <definedName name="_________mm111">[5]r!$F$4</definedName>
    <definedName name="_________mm600" localSheetId="8">#REF!</definedName>
    <definedName name="_________mm600">#REF!</definedName>
    <definedName name="_________mm800" localSheetId="8">#REF!</definedName>
    <definedName name="_________mm800">#REF!</definedName>
    <definedName name="_________pc2" localSheetId="8">#REF!</definedName>
    <definedName name="_________pc2">#REF!</definedName>
    <definedName name="_________pla4">[12]DATA_PRG!$H$269</definedName>
    <definedName name="_________pv2" localSheetId="8">#REF!</definedName>
    <definedName name="_________pv2">#REF!</definedName>
    <definedName name="_________rr3">[7]v!$A$2:$E$51</definedName>
    <definedName name="_________rrr1">[7]r!$B$1:$I$145</definedName>
    <definedName name="_________RT5565" localSheetId="8">#REF!</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 localSheetId="8">#REF!</definedName>
    <definedName name="_________var1">#REF!</definedName>
    <definedName name="_________var4" localSheetId="8">#REF!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 localSheetId="8">[21]Data!#REF!</definedName>
    <definedName name="________G120907">[21]Data!#REF!</definedName>
    <definedName name="________imp1">[11]DATA_PRG!$H$245</definedName>
    <definedName name="________l1">[3]leads!$A$3:$E$108</definedName>
    <definedName name="________l12" localSheetId="8">#REF!</definedName>
    <definedName name="________l12">#REF!</definedName>
    <definedName name="________l2">[2]r!$F$29</definedName>
    <definedName name="________l3" localSheetId="8">#REF!</definedName>
    <definedName name="________l3">#REF!</definedName>
    <definedName name="________l4">[4]Sheet1!$W$2:$Y$103</definedName>
    <definedName name="________l5" localSheetId="8">#REF!</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 localSheetId="8">#REF!</definedName>
    <definedName name="________pc2">#REF!</definedName>
    <definedName name="________pla4">[12]DATA_PRG!$H$269</definedName>
    <definedName name="________pv2" localSheetId="8">#REF!</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 localSheetId="8">#REF!</definedName>
    <definedName name="________var1">#REF!</definedName>
    <definedName name="________var4" localSheetId="8">#REF!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 localSheetId="8">[21]Data!#REF!</definedName>
    <definedName name="_______G120907">[21]Data!#REF!</definedName>
    <definedName name="_______imp1">[11]DATA_PRG!$H$245</definedName>
    <definedName name="_______l1">[3]leads!$A$3:$E$108</definedName>
    <definedName name="_______l12" localSheetId="8">#REF!</definedName>
    <definedName name="_______l12">#REF!</definedName>
    <definedName name="_______l2">[2]r!$F$29</definedName>
    <definedName name="_______l3" localSheetId="8">#REF!</definedName>
    <definedName name="_______l3">#REF!</definedName>
    <definedName name="_______l4">[4]Sheet1!$W$2:$Y$103</definedName>
    <definedName name="_______l5" localSheetId="8">#REF!</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 localSheetId="8">#REF!</definedName>
    <definedName name="_______MA1">#REF!</definedName>
    <definedName name="_______mm1">[6]r!$F$4</definedName>
    <definedName name="_______mm11">[2]r!$F$4</definedName>
    <definedName name="_______mm111">[5]r!$F$4</definedName>
    <definedName name="_______pc2" localSheetId="8">#REF!</definedName>
    <definedName name="_______pc2">#REF!</definedName>
    <definedName name="_______pla4">[12]DATA_PRG!$H$269</definedName>
    <definedName name="_______pv2" localSheetId="8">#REF!</definedName>
    <definedName name="_______pv2">#REF!</definedName>
    <definedName name="_______rr3">[7]v!$A$2:$E$51</definedName>
    <definedName name="_______rrr1">[7]r!$B$1:$I$145</definedName>
    <definedName name="_______RT5565" localSheetId="8">#REF!</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 localSheetId="8">#REF!</definedName>
    <definedName name="_______var1">#REF!</definedName>
    <definedName name="_______var4" localSheetId="8">#REF!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 localSheetId="8">#REF!</definedName>
    <definedName name="______er1">#REF!</definedName>
    <definedName name="______G120907" localSheetId="8">[22]Data!#REF!</definedName>
    <definedName name="______G120907">[22]Data!#REF!</definedName>
    <definedName name="______imp1">[11]DATA_PRG!$H$245</definedName>
    <definedName name="______l1">[3]leads!$A$3:$E$108</definedName>
    <definedName name="______l12" localSheetId="8">#REF!</definedName>
    <definedName name="______l12">#REF!</definedName>
    <definedName name="______l2">[2]r!$F$29</definedName>
    <definedName name="______l3" localSheetId="8">#REF!</definedName>
    <definedName name="______l3">#REF!</definedName>
    <definedName name="______l4">[4]Sheet1!$W$2:$Y$103</definedName>
    <definedName name="______l5" localSheetId="8">#REF!</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 localSheetId="8">'[23]Lead statement'!#REF!</definedName>
    <definedName name="______me12">'[23]Lead statement'!#REF!</definedName>
    <definedName name="______mm1">[6]r!$F$4</definedName>
    <definedName name="______mm11">[2]r!$F$4</definedName>
    <definedName name="______mm111">[5]r!$F$4</definedName>
    <definedName name="______pc2" localSheetId="8">#REF!</definedName>
    <definedName name="______pc2">#REF!</definedName>
    <definedName name="______pla4">[12]DATA_PRG!$H$269</definedName>
    <definedName name="______pv2" localSheetId="8">#REF!</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 localSheetId="8">#REF!</definedName>
    <definedName name="______var1">#REF!</definedName>
    <definedName name="______var4" localSheetId="8">#REF!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 localSheetId="8">#REF!</definedName>
    <definedName name="_____12">#REF!</definedName>
    <definedName name="_____bla1">[1]leads!$H$7</definedName>
    <definedName name="_____BSG100" localSheetId="8">#REF!</definedName>
    <definedName name="_____BSG100">#REF!</definedName>
    <definedName name="_____BSG150" localSheetId="8">#REF!</definedName>
    <definedName name="_____BSG150">#REF!</definedName>
    <definedName name="_____BSG5" localSheetId="8">#REF!</definedName>
    <definedName name="_____BSG5">#REF!</definedName>
    <definedName name="_____BSG75" localSheetId="8">#REF!</definedName>
    <definedName name="_____BSG75">#REF!</definedName>
    <definedName name="_____BTC1" localSheetId="8">#REF!</definedName>
    <definedName name="_____BTC1">#REF!</definedName>
    <definedName name="_____BTC10" localSheetId="8">#REF!</definedName>
    <definedName name="_____BTC10">#REF!</definedName>
    <definedName name="_____BTC11" localSheetId="8">#REF!</definedName>
    <definedName name="_____BTC11">#REF!</definedName>
    <definedName name="_____BTC12" localSheetId="8">#REF!</definedName>
    <definedName name="_____BTC12">#REF!</definedName>
    <definedName name="_____BTC13" localSheetId="8">#REF!</definedName>
    <definedName name="_____BTC13">#REF!</definedName>
    <definedName name="_____BTC14" localSheetId="8">#REF!</definedName>
    <definedName name="_____BTC14">#REF!</definedName>
    <definedName name="_____BTC15" localSheetId="8">#REF!</definedName>
    <definedName name="_____BTC15">#REF!</definedName>
    <definedName name="_____BTC16" localSheetId="8">#REF!</definedName>
    <definedName name="_____BTC16">#REF!</definedName>
    <definedName name="_____BTC17" localSheetId="8">#REF!</definedName>
    <definedName name="_____BTC17">#REF!</definedName>
    <definedName name="_____BTC18" localSheetId="8">#REF!</definedName>
    <definedName name="_____BTC18">#REF!</definedName>
    <definedName name="_____BTC19" localSheetId="8">#REF!</definedName>
    <definedName name="_____BTC19">#REF!</definedName>
    <definedName name="_____BTC2" localSheetId="8">#REF!</definedName>
    <definedName name="_____BTC2">#REF!</definedName>
    <definedName name="_____BTC20" localSheetId="8">#REF!</definedName>
    <definedName name="_____BTC20">#REF!</definedName>
    <definedName name="_____BTC21" localSheetId="8">#REF!</definedName>
    <definedName name="_____BTC21">#REF!</definedName>
    <definedName name="_____BTC22" localSheetId="8">#REF!</definedName>
    <definedName name="_____BTC22">#REF!</definedName>
    <definedName name="_____BTC23" localSheetId="8">#REF!</definedName>
    <definedName name="_____BTC23">#REF!</definedName>
    <definedName name="_____BTC24" localSheetId="8">#REF!</definedName>
    <definedName name="_____BTC24">#REF!</definedName>
    <definedName name="_____BTC3" localSheetId="8">#REF!</definedName>
    <definedName name="_____BTC3">#REF!</definedName>
    <definedName name="_____BTC4" localSheetId="8">#REF!</definedName>
    <definedName name="_____BTC4">#REF!</definedName>
    <definedName name="_____BTC5" localSheetId="8">#REF!</definedName>
    <definedName name="_____BTC5">#REF!</definedName>
    <definedName name="_____BTC6" localSheetId="8">#REF!</definedName>
    <definedName name="_____BTC6">#REF!</definedName>
    <definedName name="_____BTC7" localSheetId="8">#REF!</definedName>
    <definedName name="_____BTC7">#REF!</definedName>
    <definedName name="_____BTC8" localSheetId="8">#REF!</definedName>
    <definedName name="_____BTC8">#REF!</definedName>
    <definedName name="_____BTC9" localSheetId="8">#REF!</definedName>
    <definedName name="_____BTC9">#REF!</definedName>
    <definedName name="_____BTR1" localSheetId="8">#REF!</definedName>
    <definedName name="_____BTR1">#REF!</definedName>
    <definedName name="_____BTR10" localSheetId="8">#REF!</definedName>
    <definedName name="_____BTR10">#REF!</definedName>
    <definedName name="_____BTR11" localSheetId="8">#REF!</definedName>
    <definedName name="_____BTR11">#REF!</definedName>
    <definedName name="_____BTR12" localSheetId="8">#REF!</definedName>
    <definedName name="_____BTR12">#REF!</definedName>
    <definedName name="_____BTR13" localSheetId="8">#REF!</definedName>
    <definedName name="_____BTR13">#REF!</definedName>
    <definedName name="_____BTR14" localSheetId="8">#REF!</definedName>
    <definedName name="_____BTR14">#REF!</definedName>
    <definedName name="_____BTR15" localSheetId="8">#REF!</definedName>
    <definedName name="_____BTR15">#REF!</definedName>
    <definedName name="_____BTR16" localSheetId="8">#REF!</definedName>
    <definedName name="_____BTR16">#REF!</definedName>
    <definedName name="_____BTR17" localSheetId="8">#REF!</definedName>
    <definedName name="_____BTR17">#REF!</definedName>
    <definedName name="_____BTR18" localSheetId="8">#REF!</definedName>
    <definedName name="_____BTR18">#REF!</definedName>
    <definedName name="_____BTR19" localSheetId="8">#REF!</definedName>
    <definedName name="_____BTR19">#REF!</definedName>
    <definedName name="_____BTR2" localSheetId="8">#REF!</definedName>
    <definedName name="_____BTR2">#REF!</definedName>
    <definedName name="_____BTR20" localSheetId="8">#REF!</definedName>
    <definedName name="_____BTR20">#REF!</definedName>
    <definedName name="_____BTR21" localSheetId="8">#REF!</definedName>
    <definedName name="_____BTR21">#REF!</definedName>
    <definedName name="_____BTR22" localSheetId="8">#REF!</definedName>
    <definedName name="_____BTR22">#REF!</definedName>
    <definedName name="_____BTR23" localSheetId="8">#REF!</definedName>
    <definedName name="_____BTR23">#REF!</definedName>
    <definedName name="_____BTR24" localSheetId="8">#REF!</definedName>
    <definedName name="_____BTR24">#REF!</definedName>
    <definedName name="_____BTR3" localSheetId="8">#REF!</definedName>
    <definedName name="_____BTR3">#REF!</definedName>
    <definedName name="_____BTR4" localSheetId="8">#REF!</definedName>
    <definedName name="_____BTR4">#REF!</definedName>
    <definedName name="_____BTR5" localSheetId="8">#REF!</definedName>
    <definedName name="_____BTR5">#REF!</definedName>
    <definedName name="_____BTR6" localSheetId="8">#REF!</definedName>
    <definedName name="_____BTR6">#REF!</definedName>
    <definedName name="_____BTR7" localSheetId="8">#REF!</definedName>
    <definedName name="_____BTR7">#REF!</definedName>
    <definedName name="_____BTR8" localSheetId="8">#REF!</definedName>
    <definedName name="_____BTR8">#REF!</definedName>
    <definedName name="_____BTR9" localSheetId="8">#REF!</definedName>
    <definedName name="_____BTR9">#REF!</definedName>
    <definedName name="_____BTS1" localSheetId="8">#REF!</definedName>
    <definedName name="_____BTS1">#REF!</definedName>
    <definedName name="_____BTS10" localSheetId="8">#REF!</definedName>
    <definedName name="_____BTS10">#REF!</definedName>
    <definedName name="_____BTS11" localSheetId="8">#REF!</definedName>
    <definedName name="_____BTS11">#REF!</definedName>
    <definedName name="_____BTS12" localSheetId="8">#REF!</definedName>
    <definedName name="_____BTS12">#REF!</definedName>
    <definedName name="_____BTS13" localSheetId="8">#REF!</definedName>
    <definedName name="_____BTS13">#REF!</definedName>
    <definedName name="_____BTS14" localSheetId="8">#REF!</definedName>
    <definedName name="_____BTS14">#REF!</definedName>
    <definedName name="_____BTS15" localSheetId="8">#REF!</definedName>
    <definedName name="_____BTS15">#REF!</definedName>
    <definedName name="_____BTS16" localSheetId="8">#REF!</definedName>
    <definedName name="_____BTS16">#REF!</definedName>
    <definedName name="_____BTS17" localSheetId="8">#REF!</definedName>
    <definedName name="_____BTS17">#REF!</definedName>
    <definedName name="_____BTS18" localSheetId="8">#REF!</definedName>
    <definedName name="_____BTS18">#REF!</definedName>
    <definedName name="_____BTS19" localSheetId="8">#REF!</definedName>
    <definedName name="_____BTS19">#REF!</definedName>
    <definedName name="_____BTS2" localSheetId="8">#REF!</definedName>
    <definedName name="_____BTS2">#REF!</definedName>
    <definedName name="_____BTS20" localSheetId="8">#REF!</definedName>
    <definedName name="_____BTS20">#REF!</definedName>
    <definedName name="_____BTS21" localSheetId="8">#REF!</definedName>
    <definedName name="_____BTS21">#REF!</definedName>
    <definedName name="_____BTS22" localSheetId="8">#REF!</definedName>
    <definedName name="_____BTS22">#REF!</definedName>
    <definedName name="_____BTS23" localSheetId="8">#REF!</definedName>
    <definedName name="_____BTS23">#REF!</definedName>
    <definedName name="_____BTS24" localSheetId="8">#REF!</definedName>
    <definedName name="_____BTS24">#REF!</definedName>
    <definedName name="_____BTS3" localSheetId="8">#REF!</definedName>
    <definedName name="_____BTS3">#REF!</definedName>
    <definedName name="_____BTS4" localSheetId="8">#REF!</definedName>
    <definedName name="_____BTS4">#REF!</definedName>
    <definedName name="_____BTS5" localSheetId="8">#REF!</definedName>
    <definedName name="_____BTS5">#REF!</definedName>
    <definedName name="_____BTS6" localSheetId="8">#REF!</definedName>
    <definedName name="_____BTS6">#REF!</definedName>
    <definedName name="_____BTS7" localSheetId="8">#REF!</definedName>
    <definedName name="_____BTS7">#REF!</definedName>
    <definedName name="_____BTS8" localSheetId="8">#REF!</definedName>
    <definedName name="_____BTS8">#REF!</definedName>
    <definedName name="_____BTS9" localSheetId="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 localSheetId="8">#REF!</definedName>
    <definedName name="_____er1">#REF!</definedName>
    <definedName name="_____G120907" localSheetId="8">[22]Data!#REF!</definedName>
    <definedName name="_____G120907">[22]Data!#REF!</definedName>
    <definedName name="_____GBS110" localSheetId="8">#REF!</definedName>
    <definedName name="_____GBS110">#REF!</definedName>
    <definedName name="_____GBS111" localSheetId="8">#REF!</definedName>
    <definedName name="_____GBS111">#REF!</definedName>
    <definedName name="_____GBS112" localSheetId="8">#REF!</definedName>
    <definedName name="_____GBS112">#REF!</definedName>
    <definedName name="_____GBS113" localSheetId="8">#REF!</definedName>
    <definedName name="_____GBS113">#REF!</definedName>
    <definedName name="_____GBS114" localSheetId="8">#REF!</definedName>
    <definedName name="_____GBS114">#REF!</definedName>
    <definedName name="_____GBS115" localSheetId="8">#REF!</definedName>
    <definedName name="_____GBS115">#REF!</definedName>
    <definedName name="_____GBS116" localSheetId="8">#REF!</definedName>
    <definedName name="_____GBS116">#REF!</definedName>
    <definedName name="_____GBS117" localSheetId="8">#REF!</definedName>
    <definedName name="_____GBS117">#REF!</definedName>
    <definedName name="_____GBS118" localSheetId="8">#REF!</definedName>
    <definedName name="_____GBS118">#REF!</definedName>
    <definedName name="_____GBS119" localSheetId="8">#REF!</definedName>
    <definedName name="_____GBS119">#REF!</definedName>
    <definedName name="_____GBS12" localSheetId="8">#REF!</definedName>
    <definedName name="_____GBS12">#REF!</definedName>
    <definedName name="_____GBS120" localSheetId="8">#REF!</definedName>
    <definedName name="_____GBS120">#REF!</definedName>
    <definedName name="_____GBS121" localSheetId="8">#REF!</definedName>
    <definedName name="_____GBS121">#REF!</definedName>
    <definedName name="_____GBS122" localSheetId="8">#REF!</definedName>
    <definedName name="_____GBS122">#REF!</definedName>
    <definedName name="_____GBS123" localSheetId="8">#REF!</definedName>
    <definedName name="_____GBS123">#REF!</definedName>
    <definedName name="_____GBS124" localSheetId="8">#REF!</definedName>
    <definedName name="_____GBS124">#REF!</definedName>
    <definedName name="_____GBS13" localSheetId="8">#REF!</definedName>
    <definedName name="_____GBS13">#REF!</definedName>
    <definedName name="_____GBS14" localSheetId="8">#REF!</definedName>
    <definedName name="_____GBS14">#REF!</definedName>
    <definedName name="_____GBS15" localSheetId="8">#REF!</definedName>
    <definedName name="_____GBS15">#REF!</definedName>
    <definedName name="_____GBS16" localSheetId="8">#REF!</definedName>
    <definedName name="_____GBS16">#REF!</definedName>
    <definedName name="_____GBS17" localSheetId="8">#REF!</definedName>
    <definedName name="_____GBS17">#REF!</definedName>
    <definedName name="_____GBS18" localSheetId="8">#REF!</definedName>
    <definedName name="_____GBS18">#REF!</definedName>
    <definedName name="_____GBS19" localSheetId="8">#REF!</definedName>
    <definedName name="_____GBS19">#REF!</definedName>
    <definedName name="_____GBS21" localSheetId="8">#REF!</definedName>
    <definedName name="_____GBS21">#REF!</definedName>
    <definedName name="_____GBS210" localSheetId="8">#REF!</definedName>
    <definedName name="_____GBS210">#REF!</definedName>
    <definedName name="_____GBS211" localSheetId="8">#REF!</definedName>
    <definedName name="_____GBS211">#REF!</definedName>
    <definedName name="_____GBS212" localSheetId="8">#REF!</definedName>
    <definedName name="_____GBS212">#REF!</definedName>
    <definedName name="_____GBS213" localSheetId="8">#REF!</definedName>
    <definedName name="_____GBS213">#REF!</definedName>
    <definedName name="_____GBS214" localSheetId="8">#REF!</definedName>
    <definedName name="_____GBS214">#REF!</definedName>
    <definedName name="_____GBS215" localSheetId="8">#REF!</definedName>
    <definedName name="_____GBS215">#REF!</definedName>
    <definedName name="_____GBS216" localSheetId="8">#REF!</definedName>
    <definedName name="_____GBS216">#REF!</definedName>
    <definedName name="_____GBS217" localSheetId="8">#REF!</definedName>
    <definedName name="_____GBS217">#REF!</definedName>
    <definedName name="_____GBS218" localSheetId="8">#REF!</definedName>
    <definedName name="_____GBS218">#REF!</definedName>
    <definedName name="_____GBS219" localSheetId="8">#REF!</definedName>
    <definedName name="_____GBS219">#REF!</definedName>
    <definedName name="_____GBS22" localSheetId="8">#REF!</definedName>
    <definedName name="_____GBS22">#REF!</definedName>
    <definedName name="_____GBS220" localSheetId="8">#REF!</definedName>
    <definedName name="_____GBS220">#REF!</definedName>
    <definedName name="_____GBS221" localSheetId="8">#REF!</definedName>
    <definedName name="_____GBS221">#REF!</definedName>
    <definedName name="_____GBS222" localSheetId="8">#REF!</definedName>
    <definedName name="_____GBS222">#REF!</definedName>
    <definedName name="_____GBS223" localSheetId="8">#REF!</definedName>
    <definedName name="_____GBS223">#REF!</definedName>
    <definedName name="_____GBS224" localSheetId="8">#REF!</definedName>
    <definedName name="_____GBS224">#REF!</definedName>
    <definedName name="_____GBS23" localSheetId="8">#REF!</definedName>
    <definedName name="_____GBS23">#REF!</definedName>
    <definedName name="_____GBS24" localSheetId="8">#REF!</definedName>
    <definedName name="_____GBS24">#REF!</definedName>
    <definedName name="_____GBS25" localSheetId="8">#REF!</definedName>
    <definedName name="_____GBS25">#REF!</definedName>
    <definedName name="_____GBS26" localSheetId="8">#REF!</definedName>
    <definedName name="_____GBS26">#REF!</definedName>
    <definedName name="_____GBS27" localSheetId="8">#REF!</definedName>
    <definedName name="_____GBS27">#REF!</definedName>
    <definedName name="_____GBS28" localSheetId="8">#REF!</definedName>
    <definedName name="_____GBS28">#REF!</definedName>
    <definedName name="_____GBS29" localSheetId="8">#REF!</definedName>
    <definedName name="_____GBS29">#REF!</definedName>
    <definedName name="_____imp1">[11]DATA_PRG!$H$245</definedName>
    <definedName name="_____l1">[3]leads!$A$3:$E$108</definedName>
    <definedName name="_____l12" localSheetId="8">#REF!</definedName>
    <definedName name="_____l12">#REF!</definedName>
    <definedName name="_____l2">[2]r!$F$29</definedName>
    <definedName name="_____l3" localSheetId="8">#REF!</definedName>
    <definedName name="_____l3">#REF!</definedName>
    <definedName name="_____l4">[4]Sheet1!$W$2:$Y$103</definedName>
    <definedName name="_____l5" localSheetId="8">#REF!</definedName>
    <definedName name="_____l5">#REF!</definedName>
    <definedName name="_____l6">[2]r!$F$4</definedName>
    <definedName name="_____l7">[5]r!$F$4</definedName>
    <definedName name="_____l8">[2]r!$F$2</definedName>
    <definedName name="_____l9">[2]r!$F$3</definedName>
    <definedName name="_____LJ6">[9]DATA!$H$245</definedName>
    <definedName name="_____lj600" localSheetId="8">#REF!</definedName>
    <definedName name="_____lj600">#REF!</definedName>
    <definedName name="_____lj900" localSheetId="8">#REF!</definedName>
    <definedName name="_____lj900">#REF!</definedName>
    <definedName name="_____LL3" localSheetId="8">#REF!</definedName>
    <definedName name="_____LL3">#REF!</definedName>
    <definedName name="_____ML21" localSheetId="8">#REF!</definedName>
    <definedName name="_____ML21">#REF!</definedName>
    <definedName name="_____ML210" localSheetId="8">#REF!</definedName>
    <definedName name="_____ML210">#REF!</definedName>
    <definedName name="_____ML211" localSheetId="8">#REF!</definedName>
    <definedName name="_____ML211">#REF!</definedName>
    <definedName name="_____ML212" localSheetId="8">#REF!</definedName>
    <definedName name="_____ML212">#REF!</definedName>
    <definedName name="_____ML213" localSheetId="8">#REF!</definedName>
    <definedName name="_____ML213">#REF!</definedName>
    <definedName name="_____ML214" localSheetId="8">#REF!</definedName>
    <definedName name="_____ML214">#REF!</definedName>
    <definedName name="_____ML215" localSheetId="8">#REF!</definedName>
    <definedName name="_____ML215">#REF!</definedName>
    <definedName name="_____ML216" localSheetId="8">#REF!</definedName>
    <definedName name="_____ML216">#REF!</definedName>
    <definedName name="_____ML217" localSheetId="8">#REF!</definedName>
    <definedName name="_____ML217">#REF!</definedName>
    <definedName name="_____ML218" localSheetId="8">#REF!</definedName>
    <definedName name="_____ML218">#REF!</definedName>
    <definedName name="_____ML219" localSheetId="8">#REF!</definedName>
    <definedName name="_____ML219">#REF!</definedName>
    <definedName name="_____ML22" localSheetId="8">#REF!</definedName>
    <definedName name="_____ML22">#REF!</definedName>
    <definedName name="_____ML220" localSheetId="8">#REF!</definedName>
    <definedName name="_____ML220">#REF!</definedName>
    <definedName name="_____ML221" localSheetId="8">#REF!</definedName>
    <definedName name="_____ML221">#REF!</definedName>
    <definedName name="_____ML222" localSheetId="8">#REF!</definedName>
    <definedName name="_____ML222">#REF!</definedName>
    <definedName name="_____ML223" localSheetId="8">#REF!</definedName>
    <definedName name="_____ML223">#REF!</definedName>
    <definedName name="_____ML224" localSheetId="8">#REF!</definedName>
    <definedName name="_____ML224">#REF!</definedName>
    <definedName name="_____ML23" localSheetId="8">#REF!</definedName>
    <definedName name="_____ML23">#REF!</definedName>
    <definedName name="_____ML24" localSheetId="8">#REF!</definedName>
    <definedName name="_____ML24">#REF!</definedName>
    <definedName name="_____ML25" localSheetId="8">#REF!</definedName>
    <definedName name="_____ML25">#REF!</definedName>
    <definedName name="_____ML26" localSheetId="8">#REF!</definedName>
    <definedName name="_____ML26">#REF!</definedName>
    <definedName name="_____ML27" localSheetId="8">#REF!</definedName>
    <definedName name="_____ML27">#REF!</definedName>
    <definedName name="_____ML28" localSheetId="8">#REF!</definedName>
    <definedName name="_____ML28">#REF!</definedName>
    <definedName name="_____ML29" localSheetId="8">#REF!</definedName>
    <definedName name="_____ML29">#REF!</definedName>
    <definedName name="_____ML31" localSheetId="8">#REF!</definedName>
    <definedName name="_____ML31">#REF!</definedName>
    <definedName name="_____ML310" localSheetId="8">#REF!</definedName>
    <definedName name="_____ML310">#REF!</definedName>
    <definedName name="_____ML311" localSheetId="8">#REF!</definedName>
    <definedName name="_____ML311">#REF!</definedName>
    <definedName name="_____ML312" localSheetId="8">#REF!</definedName>
    <definedName name="_____ML312">#REF!</definedName>
    <definedName name="_____ML313" localSheetId="8">#REF!</definedName>
    <definedName name="_____ML313">#REF!</definedName>
    <definedName name="_____ML314" localSheetId="8">#REF!</definedName>
    <definedName name="_____ML314">#REF!</definedName>
    <definedName name="_____ML315" localSheetId="8">#REF!</definedName>
    <definedName name="_____ML315">#REF!</definedName>
    <definedName name="_____ML316" localSheetId="8">#REF!</definedName>
    <definedName name="_____ML316">#REF!</definedName>
    <definedName name="_____ML317" localSheetId="8">#REF!</definedName>
    <definedName name="_____ML317">#REF!</definedName>
    <definedName name="_____ML318" localSheetId="8">#REF!</definedName>
    <definedName name="_____ML318">#REF!</definedName>
    <definedName name="_____ML319" localSheetId="8">#REF!</definedName>
    <definedName name="_____ML319">#REF!</definedName>
    <definedName name="_____ML32" localSheetId="8">#REF!</definedName>
    <definedName name="_____ML32">#REF!</definedName>
    <definedName name="_____ML320" localSheetId="8">#REF!</definedName>
    <definedName name="_____ML320">#REF!</definedName>
    <definedName name="_____ML321" localSheetId="8">#REF!</definedName>
    <definedName name="_____ML321">#REF!</definedName>
    <definedName name="_____ML322" localSheetId="8">#REF!</definedName>
    <definedName name="_____ML322">#REF!</definedName>
    <definedName name="_____ML323" localSheetId="8">#REF!</definedName>
    <definedName name="_____ML323">#REF!</definedName>
    <definedName name="_____ML324" localSheetId="8">#REF!</definedName>
    <definedName name="_____ML324">#REF!</definedName>
    <definedName name="_____ML33" localSheetId="8">#REF!</definedName>
    <definedName name="_____ML33">#REF!</definedName>
    <definedName name="_____ML34" localSheetId="8">#REF!</definedName>
    <definedName name="_____ML34">#REF!</definedName>
    <definedName name="_____ML35" localSheetId="8">#REF!</definedName>
    <definedName name="_____ML35">#REF!</definedName>
    <definedName name="_____ML36" localSheetId="8">#REF!</definedName>
    <definedName name="_____ML36">#REF!</definedName>
    <definedName name="_____ML37" localSheetId="8">#REF!</definedName>
    <definedName name="_____ML37">#REF!</definedName>
    <definedName name="_____ML38" localSheetId="8">#REF!</definedName>
    <definedName name="_____ML38">#REF!</definedName>
    <definedName name="_____ML39" localSheetId="8">#REF!</definedName>
    <definedName name="_____ML39">#REF!</definedName>
    <definedName name="_____ML7" localSheetId="8">#REF!</definedName>
    <definedName name="_____ML7">#REF!</definedName>
    <definedName name="_____ML8" localSheetId="8">#REF!</definedName>
    <definedName name="_____ML8">#REF!</definedName>
    <definedName name="_____ML9" localSheetId="8">#REF!</definedName>
    <definedName name="_____ML9">#REF!</definedName>
    <definedName name="_____mm1">[6]r!$F$4</definedName>
    <definedName name="_____mm11">[2]r!$F$4</definedName>
    <definedName name="_____mm111">[5]r!$F$4</definedName>
    <definedName name="_____OH1">[24]MRATES!$T$26</definedName>
    <definedName name="_____PC1" localSheetId="8">#REF!</definedName>
    <definedName name="_____PC1">#REF!</definedName>
    <definedName name="_____PC10" localSheetId="8">#REF!</definedName>
    <definedName name="_____PC10">#REF!</definedName>
    <definedName name="_____PC11" localSheetId="8">#REF!</definedName>
    <definedName name="_____PC11">#REF!</definedName>
    <definedName name="_____PC12" localSheetId="8">#REF!</definedName>
    <definedName name="_____PC12">#REF!</definedName>
    <definedName name="_____PC13" localSheetId="8">#REF!</definedName>
    <definedName name="_____PC13">#REF!</definedName>
    <definedName name="_____PC14" localSheetId="8">#REF!</definedName>
    <definedName name="_____PC14">#REF!</definedName>
    <definedName name="_____PC15" localSheetId="8">#REF!</definedName>
    <definedName name="_____PC15">#REF!</definedName>
    <definedName name="_____PC16" localSheetId="8">#REF!</definedName>
    <definedName name="_____PC16">#REF!</definedName>
    <definedName name="_____PC17" localSheetId="8">#REF!</definedName>
    <definedName name="_____PC17">#REF!</definedName>
    <definedName name="_____PC18" localSheetId="8">#REF!</definedName>
    <definedName name="_____PC18">#REF!</definedName>
    <definedName name="_____PC19" localSheetId="8">#REF!</definedName>
    <definedName name="_____PC19">#REF!</definedName>
    <definedName name="_____pc2" localSheetId="8">#REF!</definedName>
    <definedName name="_____pc2">#REF!</definedName>
    <definedName name="_____PC21" localSheetId="8">#REF!</definedName>
    <definedName name="_____PC21">#REF!</definedName>
    <definedName name="_____PC22" localSheetId="8">#REF!</definedName>
    <definedName name="_____PC22">#REF!</definedName>
    <definedName name="_____PC23" localSheetId="8">#REF!</definedName>
    <definedName name="_____PC23">#REF!</definedName>
    <definedName name="_____PC24" localSheetId="8">#REF!</definedName>
    <definedName name="_____PC24">#REF!</definedName>
    <definedName name="_____PC3" localSheetId="8">#REF!</definedName>
    <definedName name="_____PC3">#REF!</definedName>
    <definedName name="_____PC4" localSheetId="8">#REF!</definedName>
    <definedName name="_____PC4">#REF!</definedName>
    <definedName name="_____PC5" localSheetId="8">#REF!</definedName>
    <definedName name="_____PC5">#REF!</definedName>
    <definedName name="_____PC6" localSheetId="8">#REF!</definedName>
    <definedName name="_____PC6">#REF!</definedName>
    <definedName name="_____pc600" localSheetId="8">#REF!</definedName>
    <definedName name="_____pc600">#REF!</definedName>
    <definedName name="_____PC7" localSheetId="8">#REF!</definedName>
    <definedName name="_____PC7">#REF!</definedName>
    <definedName name="_____PC8" localSheetId="8">#REF!</definedName>
    <definedName name="_____PC8">#REF!</definedName>
    <definedName name="_____PC9" localSheetId="8">#REF!</definedName>
    <definedName name="_____PC9">#REF!</definedName>
    <definedName name="_____pc900" localSheetId="8">#REF!</definedName>
    <definedName name="_____pc900">#REF!</definedName>
    <definedName name="_____pla4">[12]DATA_PRG!$H$269</definedName>
    <definedName name="_____pv2" localSheetId="8">#REF!</definedName>
    <definedName name="_____pv2">#REF!</definedName>
    <definedName name="_____rr3">[7]v!$A$2:$E$51</definedName>
    <definedName name="_____rrr1">[7]r!$B$1:$I$145</definedName>
    <definedName name="_____RT5565" localSheetId="8">#REF!</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 localSheetId="8">#REF!</definedName>
    <definedName name="_____var1">#REF!</definedName>
    <definedName name="_____var4" localSheetId="8">#REF!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 localSheetId="8">#REF!</definedName>
    <definedName name="____er1">#REF!</definedName>
    <definedName name="____G120907" localSheetId="8">[25]Data!#REF!</definedName>
    <definedName name="____G120907">[25]Data!#REF!</definedName>
    <definedName name="____imp1">[11]DATA_PRG!$H$245</definedName>
    <definedName name="____knr2" localSheetId="8">#REF!</definedName>
    <definedName name="____knr2">#REF!</definedName>
    <definedName name="____l1">[3]leads!$A$3:$E$108</definedName>
    <definedName name="____l12" localSheetId="8">#REF!</definedName>
    <definedName name="____l12">#REF!</definedName>
    <definedName name="____l2">[2]r!$F$29</definedName>
    <definedName name="____l3" localSheetId="8">#REF!</definedName>
    <definedName name="____l3">#REF!</definedName>
    <definedName name="____l4">[4]Sheet1!$W$2:$Y$103</definedName>
    <definedName name="____l5" localSheetId="8">#REF!</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 localSheetId="8">#REF!</definedName>
    <definedName name="____pc2">#REF!</definedName>
    <definedName name="____pla4">[12]DATA_PRG!$H$269</definedName>
    <definedName name="____pv2" localSheetId="8">#REF!</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 localSheetId="8">#REF!</definedName>
    <definedName name="____var1">#REF!</definedName>
    <definedName name="____var4" localSheetId="8">#REF!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 localSheetId="8">#REF!</definedName>
    <definedName name="___BSG100">#REF!</definedName>
    <definedName name="___BSG150" localSheetId="8">#REF!</definedName>
    <definedName name="___BSG150">#REF!</definedName>
    <definedName name="___BSG5" localSheetId="8">#REF!</definedName>
    <definedName name="___BSG5">#REF!</definedName>
    <definedName name="___BSG75" localSheetId="8">#REF!</definedName>
    <definedName name="___BSG75">#REF!</definedName>
    <definedName name="___BTC1" localSheetId="8">#REF!</definedName>
    <definedName name="___BTC1">#REF!</definedName>
    <definedName name="___BTC10" localSheetId="8">#REF!</definedName>
    <definedName name="___BTC10">#REF!</definedName>
    <definedName name="___BTC11" localSheetId="8">#REF!</definedName>
    <definedName name="___BTC11">#REF!</definedName>
    <definedName name="___BTC12" localSheetId="8">#REF!</definedName>
    <definedName name="___BTC12">#REF!</definedName>
    <definedName name="___BTC13" localSheetId="8">#REF!</definedName>
    <definedName name="___BTC13">#REF!</definedName>
    <definedName name="___BTC14" localSheetId="8">#REF!</definedName>
    <definedName name="___BTC14">#REF!</definedName>
    <definedName name="___BTC15" localSheetId="8">#REF!</definedName>
    <definedName name="___BTC15">#REF!</definedName>
    <definedName name="___BTC16" localSheetId="8">#REF!</definedName>
    <definedName name="___BTC16">#REF!</definedName>
    <definedName name="___BTC17" localSheetId="8">#REF!</definedName>
    <definedName name="___BTC17">#REF!</definedName>
    <definedName name="___BTC18" localSheetId="8">#REF!</definedName>
    <definedName name="___BTC18">#REF!</definedName>
    <definedName name="___BTC19" localSheetId="8">#REF!</definedName>
    <definedName name="___BTC19">#REF!</definedName>
    <definedName name="___BTC2" localSheetId="8">#REF!</definedName>
    <definedName name="___BTC2">#REF!</definedName>
    <definedName name="___BTC20" localSheetId="8">#REF!</definedName>
    <definedName name="___BTC20">#REF!</definedName>
    <definedName name="___BTC21" localSheetId="8">#REF!</definedName>
    <definedName name="___BTC21">#REF!</definedName>
    <definedName name="___BTC22" localSheetId="8">#REF!</definedName>
    <definedName name="___BTC22">#REF!</definedName>
    <definedName name="___BTC23" localSheetId="8">#REF!</definedName>
    <definedName name="___BTC23">#REF!</definedName>
    <definedName name="___BTC24" localSheetId="8">#REF!</definedName>
    <definedName name="___BTC24">#REF!</definedName>
    <definedName name="___BTC3" localSheetId="8">#REF!</definedName>
    <definedName name="___BTC3">#REF!</definedName>
    <definedName name="___BTC4" localSheetId="8">#REF!</definedName>
    <definedName name="___BTC4">#REF!</definedName>
    <definedName name="___BTC5" localSheetId="8">#REF!</definedName>
    <definedName name="___BTC5">#REF!</definedName>
    <definedName name="___BTC6" localSheetId="8">#REF!</definedName>
    <definedName name="___BTC6">#REF!</definedName>
    <definedName name="___BTC7" localSheetId="8">#REF!</definedName>
    <definedName name="___BTC7">#REF!</definedName>
    <definedName name="___BTC8" localSheetId="8">#REF!</definedName>
    <definedName name="___BTC8">#REF!</definedName>
    <definedName name="___BTC9" localSheetId="8">#REF!</definedName>
    <definedName name="___BTC9">#REF!</definedName>
    <definedName name="___BTR1" localSheetId="8">#REF!</definedName>
    <definedName name="___BTR1">#REF!</definedName>
    <definedName name="___BTR10" localSheetId="8">#REF!</definedName>
    <definedName name="___BTR10">#REF!</definedName>
    <definedName name="___BTR11" localSheetId="8">#REF!</definedName>
    <definedName name="___BTR11">#REF!</definedName>
    <definedName name="___BTR12" localSheetId="8">#REF!</definedName>
    <definedName name="___BTR12">#REF!</definedName>
    <definedName name="___BTR13" localSheetId="8">#REF!</definedName>
    <definedName name="___BTR13">#REF!</definedName>
    <definedName name="___BTR14" localSheetId="8">#REF!</definedName>
    <definedName name="___BTR14">#REF!</definedName>
    <definedName name="___BTR15" localSheetId="8">#REF!</definedName>
    <definedName name="___BTR15">#REF!</definedName>
    <definedName name="___BTR16" localSheetId="8">#REF!</definedName>
    <definedName name="___BTR16">#REF!</definedName>
    <definedName name="___BTR17" localSheetId="8">#REF!</definedName>
    <definedName name="___BTR17">#REF!</definedName>
    <definedName name="___BTR18" localSheetId="8">#REF!</definedName>
    <definedName name="___BTR18">#REF!</definedName>
    <definedName name="___BTR19" localSheetId="8">#REF!</definedName>
    <definedName name="___BTR19">#REF!</definedName>
    <definedName name="___BTR2" localSheetId="8">#REF!</definedName>
    <definedName name="___BTR2">#REF!</definedName>
    <definedName name="___BTR20" localSheetId="8">#REF!</definedName>
    <definedName name="___BTR20">#REF!</definedName>
    <definedName name="___BTR21" localSheetId="8">#REF!</definedName>
    <definedName name="___BTR21">#REF!</definedName>
    <definedName name="___BTR22" localSheetId="8">#REF!</definedName>
    <definedName name="___BTR22">#REF!</definedName>
    <definedName name="___BTR23" localSheetId="8">#REF!</definedName>
    <definedName name="___BTR23">#REF!</definedName>
    <definedName name="___BTR24" localSheetId="8">#REF!</definedName>
    <definedName name="___BTR24">#REF!</definedName>
    <definedName name="___BTR3" localSheetId="8">#REF!</definedName>
    <definedName name="___BTR3">#REF!</definedName>
    <definedName name="___BTR4" localSheetId="8">#REF!</definedName>
    <definedName name="___BTR4">#REF!</definedName>
    <definedName name="___BTR5" localSheetId="8">#REF!</definedName>
    <definedName name="___BTR5">#REF!</definedName>
    <definedName name="___BTR6" localSheetId="8">#REF!</definedName>
    <definedName name="___BTR6">#REF!</definedName>
    <definedName name="___BTR7" localSheetId="8">#REF!</definedName>
    <definedName name="___BTR7">#REF!</definedName>
    <definedName name="___BTR8" localSheetId="8">#REF!</definedName>
    <definedName name="___BTR8">#REF!</definedName>
    <definedName name="___BTR9" localSheetId="8">#REF!</definedName>
    <definedName name="___BTR9">#REF!</definedName>
    <definedName name="___BTS1" localSheetId="8">#REF!</definedName>
    <definedName name="___BTS1">#REF!</definedName>
    <definedName name="___BTS10" localSheetId="8">#REF!</definedName>
    <definedName name="___BTS10">#REF!</definedName>
    <definedName name="___BTS11" localSheetId="8">#REF!</definedName>
    <definedName name="___BTS11">#REF!</definedName>
    <definedName name="___BTS12" localSheetId="8">#REF!</definedName>
    <definedName name="___BTS12">#REF!</definedName>
    <definedName name="___BTS13" localSheetId="8">#REF!</definedName>
    <definedName name="___BTS13">#REF!</definedName>
    <definedName name="___BTS14" localSheetId="8">#REF!</definedName>
    <definedName name="___BTS14">#REF!</definedName>
    <definedName name="___BTS15" localSheetId="8">#REF!</definedName>
    <definedName name="___BTS15">#REF!</definedName>
    <definedName name="___BTS16" localSheetId="8">#REF!</definedName>
    <definedName name="___BTS16">#REF!</definedName>
    <definedName name="___BTS17" localSheetId="8">#REF!</definedName>
    <definedName name="___BTS17">#REF!</definedName>
    <definedName name="___BTS18" localSheetId="8">#REF!</definedName>
    <definedName name="___BTS18">#REF!</definedName>
    <definedName name="___BTS19" localSheetId="8">#REF!</definedName>
    <definedName name="___BTS19">#REF!</definedName>
    <definedName name="___BTS2" localSheetId="8">#REF!</definedName>
    <definedName name="___BTS2">#REF!</definedName>
    <definedName name="___BTS20" localSheetId="8">#REF!</definedName>
    <definedName name="___BTS20">#REF!</definedName>
    <definedName name="___BTS21" localSheetId="8">#REF!</definedName>
    <definedName name="___BTS21">#REF!</definedName>
    <definedName name="___BTS22" localSheetId="8">#REF!</definedName>
    <definedName name="___BTS22">#REF!</definedName>
    <definedName name="___BTS23" localSheetId="8">#REF!</definedName>
    <definedName name="___BTS23">#REF!</definedName>
    <definedName name="___BTS24" localSheetId="8">#REF!</definedName>
    <definedName name="___BTS24">#REF!</definedName>
    <definedName name="___BTS3" localSheetId="8">#REF!</definedName>
    <definedName name="___BTS3">#REF!</definedName>
    <definedName name="___BTS4" localSheetId="8">#REF!</definedName>
    <definedName name="___BTS4">#REF!</definedName>
    <definedName name="___BTS5" localSheetId="8">#REF!</definedName>
    <definedName name="___BTS5">#REF!</definedName>
    <definedName name="___BTS6" localSheetId="8">#REF!</definedName>
    <definedName name="___BTS6">#REF!</definedName>
    <definedName name="___BTS7" localSheetId="8">#REF!</definedName>
    <definedName name="___BTS7">#REF!</definedName>
    <definedName name="___BTS8" localSheetId="8">#REF!</definedName>
    <definedName name="___BTS8">#REF!</definedName>
    <definedName name="___BTS9" localSheetId="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 localSheetId="8">#REF!</definedName>
    <definedName name="___er1">#REF!</definedName>
    <definedName name="___G120907" localSheetId="8">[25]Data!#REF!</definedName>
    <definedName name="___G120907">[25]Data!#REF!</definedName>
    <definedName name="___GBS110" localSheetId="8">#REF!</definedName>
    <definedName name="___GBS110">#REF!</definedName>
    <definedName name="___GBS111" localSheetId="8">#REF!</definedName>
    <definedName name="___GBS111">#REF!</definedName>
    <definedName name="___GBS112" localSheetId="8">#REF!</definedName>
    <definedName name="___GBS112">#REF!</definedName>
    <definedName name="___GBS113" localSheetId="8">#REF!</definedName>
    <definedName name="___GBS113">#REF!</definedName>
    <definedName name="___GBS114" localSheetId="8">#REF!</definedName>
    <definedName name="___GBS114">#REF!</definedName>
    <definedName name="___GBS115" localSheetId="8">#REF!</definedName>
    <definedName name="___GBS115">#REF!</definedName>
    <definedName name="___GBS116" localSheetId="8">#REF!</definedName>
    <definedName name="___GBS116">#REF!</definedName>
    <definedName name="___GBS117" localSheetId="8">#REF!</definedName>
    <definedName name="___GBS117">#REF!</definedName>
    <definedName name="___GBS118" localSheetId="8">#REF!</definedName>
    <definedName name="___GBS118">#REF!</definedName>
    <definedName name="___GBS119" localSheetId="8">#REF!</definedName>
    <definedName name="___GBS119">#REF!</definedName>
    <definedName name="___GBS12" localSheetId="8">#REF!</definedName>
    <definedName name="___GBS12">#REF!</definedName>
    <definedName name="___GBS120" localSheetId="8">#REF!</definedName>
    <definedName name="___GBS120">#REF!</definedName>
    <definedName name="___GBS121" localSheetId="8">#REF!</definedName>
    <definedName name="___GBS121">#REF!</definedName>
    <definedName name="___GBS122" localSheetId="8">#REF!</definedName>
    <definedName name="___GBS122">#REF!</definedName>
    <definedName name="___GBS123" localSheetId="8">#REF!</definedName>
    <definedName name="___GBS123">#REF!</definedName>
    <definedName name="___GBS124" localSheetId="8">#REF!</definedName>
    <definedName name="___GBS124">#REF!</definedName>
    <definedName name="___GBS13" localSheetId="8">#REF!</definedName>
    <definedName name="___GBS13">#REF!</definedName>
    <definedName name="___GBS14" localSheetId="8">#REF!</definedName>
    <definedName name="___GBS14">#REF!</definedName>
    <definedName name="___GBS15" localSheetId="8">#REF!</definedName>
    <definedName name="___GBS15">#REF!</definedName>
    <definedName name="___GBS16" localSheetId="8">#REF!</definedName>
    <definedName name="___GBS16">#REF!</definedName>
    <definedName name="___GBS17" localSheetId="8">#REF!</definedName>
    <definedName name="___GBS17">#REF!</definedName>
    <definedName name="___GBS18" localSheetId="8">#REF!</definedName>
    <definedName name="___GBS18">#REF!</definedName>
    <definedName name="___GBS19" localSheetId="8">#REF!</definedName>
    <definedName name="___GBS19">#REF!</definedName>
    <definedName name="___GBS21" localSheetId="8">#REF!</definedName>
    <definedName name="___GBS21">#REF!</definedName>
    <definedName name="___GBS210" localSheetId="8">#REF!</definedName>
    <definedName name="___GBS210">#REF!</definedName>
    <definedName name="___GBS211" localSheetId="8">#REF!</definedName>
    <definedName name="___GBS211">#REF!</definedName>
    <definedName name="___GBS212" localSheetId="8">#REF!</definedName>
    <definedName name="___GBS212">#REF!</definedName>
    <definedName name="___GBS213" localSheetId="8">#REF!</definedName>
    <definedName name="___GBS213">#REF!</definedName>
    <definedName name="___GBS214" localSheetId="8">#REF!</definedName>
    <definedName name="___GBS214">#REF!</definedName>
    <definedName name="___GBS215" localSheetId="8">#REF!</definedName>
    <definedName name="___GBS215">#REF!</definedName>
    <definedName name="___GBS216" localSheetId="8">#REF!</definedName>
    <definedName name="___GBS216">#REF!</definedName>
    <definedName name="___GBS217" localSheetId="8">#REF!</definedName>
    <definedName name="___GBS217">#REF!</definedName>
    <definedName name="___GBS218" localSheetId="8">#REF!</definedName>
    <definedName name="___GBS218">#REF!</definedName>
    <definedName name="___GBS219" localSheetId="8">#REF!</definedName>
    <definedName name="___GBS219">#REF!</definedName>
    <definedName name="___GBS22" localSheetId="8">#REF!</definedName>
    <definedName name="___GBS22">#REF!</definedName>
    <definedName name="___GBS220" localSheetId="8">#REF!</definedName>
    <definedName name="___GBS220">#REF!</definedName>
    <definedName name="___GBS221" localSheetId="8">#REF!</definedName>
    <definedName name="___GBS221">#REF!</definedName>
    <definedName name="___GBS222" localSheetId="8">#REF!</definedName>
    <definedName name="___GBS222">#REF!</definedName>
    <definedName name="___GBS223" localSheetId="8">#REF!</definedName>
    <definedName name="___GBS223">#REF!</definedName>
    <definedName name="___GBS224" localSheetId="8">#REF!</definedName>
    <definedName name="___GBS224">#REF!</definedName>
    <definedName name="___GBS23" localSheetId="8">#REF!</definedName>
    <definedName name="___GBS23">#REF!</definedName>
    <definedName name="___GBS24" localSheetId="8">#REF!</definedName>
    <definedName name="___GBS24">#REF!</definedName>
    <definedName name="___GBS25" localSheetId="8">#REF!</definedName>
    <definedName name="___GBS25">#REF!</definedName>
    <definedName name="___GBS26" localSheetId="8">#REF!</definedName>
    <definedName name="___GBS26">#REF!</definedName>
    <definedName name="___GBS27" localSheetId="8">#REF!</definedName>
    <definedName name="___GBS27">#REF!</definedName>
    <definedName name="___GBS28" localSheetId="8">#REF!</definedName>
    <definedName name="___GBS28">#REF!</definedName>
    <definedName name="___GBS29" localSheetId="8">#REF!</definedName>
    <definedName name="___GBS29">#REF!</definedName>
    <definedName name="___imp1">[11]DATA_PRG!$H$245</definedName>
    <definedName name="___knr2" localSheetId="8">#REF!</definedName>
    <definedName name="___knr2">#REF!</definedName>
    <definedName name="___l1">[3]leads!$A$3:$E$108</definedName>
    <definedName name="___l12" localSheetId="8">#REF!</definedName>
    <definedName name="___l12">#REF!</definedName>
    <definedName name="___l2">[2]r!$F$29</definedName>
    <definedName name="___l3" localSheetId="8">#REF!</definedName>
    <definedName name="___l3">#REF!</definedName>
    <definedName name="___l4">[4]Sheet1!$W$2:$Y$103</definedName>
    <definedName name="___l5" localSheetId="8">#REF!</definedName>
    <definedName name="___l5">#REF!</definedName>
    <definedName name="___l6">[2]r!$F$4</definedName>
    <definedName name="___l7">[5]r!$F$4</definedName>
    <definedName name="___l8">[2]r!$F$2</definedName>
    <definedName name="___l9">[2]r!$F$3</definedName>
    <definedName name="___LJ6">[9]DATA!$H$245</definedName>
    <definedName name="___lj600" localSheetId="8">#REF!</definedName>
    <definedName name="___lj600">#REF!</definedName>
    <definedName name="___lj900" localSheetId="8">#REF!</definedName>
    <definedName name="___lj900">#REF!</definedName>
    <definedName name="___LL3" localSheetId="8">#REF!</definedName>
    <definedName name="___LL3">#REF!</definedName>
    <definedName name="___ma2">'[26]C-data'!$F$7</definedName>
    <definedName name="___me12" localSheetId="8">'[27]Lead statement'!#REF!</definedName>
    <definedName name="___me12">'[27]Lead statement'!#REF!</definedName>
    <definedName name="___me15" localSheetId="8">'[28]Lead statement'!#REF!</definedName>
    <definedName name="___me15">'[28]Lead statement'!#REF!</definedName>
    <definedName name="___ML21" localSheetId="8">#REF!</definedName>
    <definedName name="___ML21">#REF!</definedName>
    <definedName name="___ML210" localSheetId="8">#REF!</definedName>
    <definedName name="___ML210">#REF!</definedName>
    <definedName name="___ML211" localSheetId="8">#REF!</definedName>
    <definedName name="___ML211">#REF!</definedName>
    <definedName name="___ML212" localSheetId="8">#REF!</definedName>
    <definedName name="___ML212">#REF!</definedName>
    <definedName name="___ML213" localSheetId="8">#REF!</definedName>
    <definedName name="___ML213">#REF!</definedName>
    <definedName name="___ML214" localSheetId="8">#REF!</definedName>
    <definedName name="___ML214">#REF!</definedName>
    <definedName name="___ML215" localSheetId="8">#REF!</definedName>
    <definedName name="___ML215">#REF!</definedName>
    <definedName name="___ML216" localSheetId="8">#REF!</definedName>
    <definedName name="___ML216">#REF!</definedName>
    <definedName name="___ML217" localSheetId="8">#REF!</definedName>
    <definedName name="___ML217">#REF!</definedName>
    <definedName name="___ML218" localSheetId="8">#REF!</definedName>
    <definedName name="___ML218">#REF!</definedName>
    <definedName name="___ML219" localSheetId="8">#REF!</definedName>
    <definedName name="___ML219">#REF!</definedName>
    <definedName name="___ML22" localSheetId="8">#REF!</definedName>
    <definedName name="___ML22">#REF!</definedName>
    <definedName name="___ML220" localSheetId="8">#REF!</definedName>
    <definedName name="___ML220">#REF!</definedName>
    <definedName name="___ML221" localSheetId="8">#REF!</definedName>
    <definedName name="___ML221">#REF!</definedName>
    <definedName name="___ML222" localSheetId="8">#REF!</definedName>
    <definedName name="___ML222">#REF!</definedName>
    <definedName name="___ML223" localSheetId="8">#REF!</definedName>
    <definedName name="___ML223">#REF!</definedName>
    <definedName name="___ML224" localSheetId="8">#REF!</definedName>
    <definedName name="___ML224">#REF!</definedName>
    <definedName name="___ML23" localSheetId="8">#REF!</definedName>
    <definedName name="___ML23">#REF!</definedName>
    <definedName name="___ML24" localSheetId="8">#REF!</definedName>
    <definedName name="___ML24">#REF!</definedName>
    <definedName name="___ML25" localSheetId="8">#REF!</definedName>
    <definedName name="___ML25">#REF!</definedName>
    <definedName name="___ML26" localSheetId="8">#REF!</definedName>
    <definedName name="___ML26">#REF!</definedName>
    <definedName name="___ML27" localSheetId="8">#REF!</definedName>
    <definedName name="___ML27">#REF!</definedName>
    <definedName name="___ML28" localSheetId="8">#REF!</definedName>
    <definedName name="___ML28">#REF!</definedName>
    <definedName name="___ML29" localSheetId="8">#REF!</definedName>
    <definedName name="___ML29">#REF!</definedName>
    <definedName name="___ML31" localSheetId="8">#REF!</definedName>
    <definedName name="___ML31">#REF!</definedName>
    <definedName name="___ML310" localSheetId="8">#REF!</definedName>
    <definedName name="___ML310">#REF!</definedName>
    <definedName name="___ML311" localSheetId="8">#REF!</definedName>
    <definedName name="___ML311">#REF!</definedName>
    <definedName name="___ML312" localSheetId="8">#REF!</definedName>
    <definedName name="___ML312">#REF!</definedName>
    <definedName name="___ML313" localSheetId="8">#REF!</definedName>
    <definedName name="___ML313">#REF!</definedName>
    <definedName name="___ML314" localSheetId="8">#REF!</definedName>
    <definedName name="___ML314">#REF!</definedName>
    <definedName name="___ML315" localSheetId="8">#REF!</definedName>
    <definedName name="___ML315">#REF!</definedName>
    <definedName name="___ML316" localSheetId="8">#REF!</definedName>
    <definedName name="___ML316">#REF!</definedName>
    <definedName name="___ML317" localSheetId="8">#REF!</definedName>
    <definedName name="___ML317">#REF!</definedName>
    <definedName name="___ML318" localSheetId="8">#REF!</definedName>
    <definedName name="___ML318">#REF!</definedName>
    <definedName name="___ML319" localSheetId="8">#REF!</definedName>
    <definedName name="___ML319">#REF!</definedName>
    <definedName name="___ML32" localSheetId="8">#REF!</definedName>
    <definedName name="___ML32">#REF!</definedName>
    <definedName name="___ML320" localSheetId="8">#REF!</definedName>
    <definedName name="___ML320">#REF!</definedName>
    <definedName name="___ML321" localSheetId="8">#REF!</definedName>
    <definedName name="___ML321">#REF!</definedName>
    <definedName name="___ML322" localSheetId="8">#REF!</definedName>
    <definedName name="___ML322">#REF!</definedName>
    <definedName name="___ML323" localSheetId="8">#REF!</definedName>
    <definedName name="___ML323">#REF!</definedName>
    <definedName name="___ML324" localSheetId="8">#REF!</definedName>
    <definedName name="___ML324">#REF!</definedName>
    <definedName name="___ML33" localSheetId="8">#REF!</definedName>
    <definedName name="___ML33">#REF!</definedName>
    <definedName name="___ML34" localSheetId="8">#REF!</definedName>
    <definedName name="___ML34">#REF!</definedName>
    <definedName name="___ML35" localSheetId="8">#REF!</definedName>
    <definedName name="___ML35">#REF!</definedName>
    <definedName name="___ML36" localSheetId="8">#REF!</definedName>
    <definedName name="___ML36">#REF!</definedName>
    <definedName name="___ML37" localSheetId="8">#REF!</definedName>
    <definedName name="___ML37">#REF!</definedName>
    <definedName name="___ML38" localSheetId="8">#REF!</definedName>
    <definedName name="___ML38">#REF!</definedName>
    <definedName name="___ML39" localSheetId="8">#REF!</definedName>
    <definedName name="___ML39">#REF!</definedName>
    <definedName name="___ML7" localSheetId="8">#REF!</definedName>
    <definedName name="___ML7">#REF!</definedName>
    <definedName name="___ML8" localSheetId="8">#REF!</definedName>
    <definedName name="___ML8">#REF!</definedName>
    <definedName name="___ML9" localSheetId="8">#REF!</definedName>
    <definedName name="___ML9">#REF!</definedName>
    <definedName name="___mm1">[6]r!$F$4</definedName>
    <definedName name="___mm11">[2]r!$F$4</definedName>
    <definedName name="___mm111">[5]r!$F$4</definedName>
    <definedName name="___MS6">[29]MRATES!$P$50</definedName>
    <definedName name="___ne10" localSheetId="8">'[30]Lead statement'!#REF!</definedName>
    <definedName name="___ne10">'[30]Lead statement'!#REF!</definedName>
    <definedName name="___PC1" localSheetId="8">#REF!</definedName>
    <definedName name="___PC1">#REF!</definedName>
    <definedName name="___PC10" localSheetId="8">#REF!</definedName>
    <definedName name="___PC10">#REF!</definedName>
    <definedName name="___PC11" localSheetId="8">#REF!</definedName>
    <definedName name="___PC11">#REF!</definedName>
    <definedName name="___PC12" localSheetId="8">#REF!</definedName>
    <definedName name="___PC12">#REF!</definedName>
    <definedName name="___PC13" localSheetId="8">#REF!</definedName>
    <definedName name="___PC13">#REF!</definedName>
    <definedName name="___PC14" localSheetId="8">#REF!</definedName>
    <definedName name="___PC14">#REF!</definedName>
    <definedName name="___PC15" localSheetId="8">#REF!</definedName>
    <definedName name="___PC15">#REF!</definedName>
    <definedName name="___PC16" localSheetId="8">#REF!</definedName>
    <definedName name="___PC16">#REF!</definedName>
    <definedName name="___PC17" localSheetId="8">#REF!</definedName>
    <definedName name="___PC17">#REF!</definedName>
    <definedName name="___PC18" localSheetId="8">#REF!</definedName>
    <definedName name="___PC18">#REF!</definedName>
    <definedName name="___PC19" localSheetId="8">#REF!</definedName>
    <definedName name="___PC19">#REF!</definedName>
    <definedName name="___pc2" localSheetId="8">#REF!</definedName>
    <definedName name="___pc2">#REF!</definedName>
    <definedName name="___PC21" localSheetId="8">#REF!</definedName>
    <definedName name="___PC21">#REF!</definedName>
    <definedName name="___PC22" localSheetId="8">#REF!</definedName>
    <definedName name="___PC22">#REF!</definedName>
    <definedName name="___PC23" localSheetId="8">#REF!</definedName>
    <definedName name="___PC23">#REF!</definedName>
    <definedName name="___PC24" localSheetId="8">#REF!</definedName>
    <definedName name="___PC24">#REF!</definedName>
    <definedName name="___PC3" localSheetId="8">#REF!</definedName>
    <definedName name="___PC3">#REF!</definedName>
    <definedName name="___PC4" localSheetId="8">#REF!</definedName>
    <definedName name="___PC4">#REF!</definedName>
    <definedName name="___PC5" localSheetId="8">#REF!</definedName>
    <definedName name="___PC5">#REF!</definedName>
    <definedName name="___PC6" localSheetId="8">#REF!</definedName>
    <definedName name="___PC6">#REF!</definedName>
    <definedName name="___pc600" localSheetId="8">#REF!</definedName>
    <definedName name="___pc600">#REF!</definedName>
    <definedName name="___PC7" localSheetId="8">#REF!</definedName>
    <definedName name="___PC7">#REF!</definedName>
    <definedName name="___PC8" localSheetId="8">#REF!</definedName>
    <definedName name="___PC8">#REF!</definedName>
    <definedName name="___PC9" localSheetId="8">#REF!</definedName>
    <definedName name="___PC9">#REF!</definedName>
    <definedName name="___pc900" localSheetId="8">#REF!</definedName>
    <definedName name="___pc900">#REF!</definedName>
    <definedName name="___pla4">[12]DATA_PRG!$H$269</definedName>
    <definedName name="___pv2" localSheetId="8">#REF!</definedName>
    <definedName name="___pv2">#REF!</definedName>
    <definedName name="___rr3">[7]v!$A$2:$E$51</definedName>
    <definedName name="___rrr1">[7]r!$B$1:$I$145</definedName>
    <definedName name="___RT5565" localSheetId="8">#REF!</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 localSheetId="8">#REF!</definedName>
    <definedName name="___var1">#REF!</definedName>
    <definedName name="___var4" localSheetId="8">#REF!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 localSheetId="8">#REF!</definedName>
    <definedName name="__AUX1">#REF!</definedName>
    <definedName name="__AUX111">[31]bom!$R$2</definedName>
    <definedName name="__aux2" localSheetId="8">#REF!</definedName>
    <definedName name="__aux2">#REF!</definedName>
    <definedName name="__AUX3" localSheetId="8">#REF!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 localSheetId="8">#REF!</definedName>
    <definedName name="__er1">#REF!</definedName>
    <definedName name="__G120907" localSheetId="8">[32]Data!#REF!</definedName>
    <definedName name="__G120907">[32]Data!#REF!</definedName>
    <definedName name="__hpm1" localSheetId="8">#REF!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 localSheetId="8">#REF!</definedName>
    <definedName name="__knr2">#REF!</definedName>
    <definedName name="__l1">[3]leads!$A$3:$E$108</definedName>
    <definedName name="__l12" localSheetId="8">#REF!</definedName>
    <definedName name="__l12">#REF!</definedName>
    <definedName name="__l2">[2]r!$F$29</definedName>
    <definedName name="__l3" localSheetId="8">#REF!</definedName>
    <definedName name="__l3">#REF!</definedName>
    <definedName name="__l4">[4]Sheet1!$W$2:$Y$103</definedName>
    <definedName name="__l5" localSheetId="8">#REF!</definedName>
    <definedName name="__l5">#REF!</definedName>
    <definedName name="__l6">[2]r!$F$4</definedName>
    <definedName name="__l7">[5]r!$F$4</definedName>
    <definedName name="__l8">[2]r!$F$2</definedName>
    <definedName name="__l9">[2]r!$F$3</definedName>
    <definedName name="__lcn1" localSheetId="8">#REF!</definedName>
    <definedName name="__lcn1">#REF!</definedName>
    <definedName name="__LJ6">[14]DATA!$H$245</definedName>
    <definedName name="__ma1">'[26]C-data'!$F$6</definedName>
    <definedName name="__me12" localSheetId="8">'[23]Lead statement'!#REF!</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 localSheetId="8">#REF!</definedName>
    <definedName name="__pc2">#REF!</definedName>
    <definedName name="__pla4">[12]DATA_PRG!$H$269</definedName>
    <definedName name="__pv2" localSheetId="8">#REF!</definedName>
    <definedName name="__pv2">#REF!</definedName>
    <definedName name="__QS25">[29]MRATES!$G$16</definedName>
    <definedName name="__QS40">[29]MRATES!$G$17</definedName>
    <definedName name="__rr3">[7]v!$A$2:$E$51</definedName>
    <definedName name="__rrr1">[7]r!$B$1:$I$145</definedName>
    <definedName name="__RT5565" localSheetId="8">#REF!</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 localSheetId="8">#REF!</definedName>
    <definedName name="__sw1">#REF!</definedName>
    <definedName name="__TB2">'[35]SPT vs PHI'!$B$2:$C$65</definedName>
    <definedName name="__tw2">'[26]C-data'!$F$90</definedName>
    <definedName name="__us1" localSheetId="8">#REF!</definedName>
    <definedName name="__us1">#REF!</definedName>
    <definedName name="__var1" localSheetId="8">#REF!</definedName>
    <definedName name="__var1">#REF!</definedName>
    <definedName name="__var4" localSheetId="8">#REF!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 localSheetId="8">#REF!</definedName>
    <definedName name="_0knrothpfinal">#REF!</definedName>
    <definedName name="_1__Bitumen_pressure">[37]Usage!$C$11</definedName>
    <definedName name="_150_mm_thickness">'[37]Common '!$D$294</definedName>
    <definedName name="_2_and_3" localSheetId="8">'[38]Estimate '!#REF!</definedName>
    <definedName name="_2_and_3">'[38]Estimate '!#REF!</definedName>
    <definedName name="_3" localSheetId="8" hidden="1">'[39]final abstract'!#REF!</definedName>
    <definedName name="_3" hidden="1">'[39]final abstract'!#REF!</definedName>
    <definedName name="_75_mm_thick_ness">'[37]Common '!$D$287</definedName>
    <definedName name="_AUX111">[31]bom!$R$2</definedName>
    <definedName name="_aux2" localSheetId="8">#REF!</definedName>
    <definedName name="_aux2">#REF!</definedName>
    <definedName name="_AUX3" localSheetId="8">#REF!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 localSheetId="8">#REF!</definedName>
    <definedName name="_E29">#REF!</definedName>
    <definedName name="_E38" localSheetId="8">#REF!</definedName>
    <definedName name="_E38">#REF!</definedName>
    <definedName name="_ewe1" localSheetId="8">#REF!</definedName>
    <definedName name="_ewe1">#REF!</definedName>
    <definedName name="_Fill" localSheetId="8" hidden="1">'[39]final abstract'!#REF!</definedName>
    <definedName name="_Fill" hidden="1">'[39]final abstract'!#REF!</definedName>
    <definedName name="_xlnm._FilterDatabase" localSheetId="8" hidden="1">RE!$Q$5:$Q$559</definedName>
    <definedName name="_xlnm._FilterDatabase" localSheetId="2" hidden="1">'RE-CS'!$S$6:$S$559</definedName>
    <definedName name="_G120907" localSheetId="4">[25]Data!#REF!</definedName>
    <definedName name="_G120907" localSheetId="0">[25]Data!#REF!</definedName>
    <definedName name="_G120907" localSheetId="8">[25]Data!#REF!</definedName>
    <definedName name="_G120907" localSheetId="3">[25]Data!#REF!</definedName>
    <definedName name="_G120907">[25]Data!#REF!</definedName>
    <definedName name="_hab1" localSheetId="4">#REF!</definedName>
    <definedName name="_hab1" localSheetId="0">#REF!</definedName>
    <definedName name="_hab1" localSheetId="8">#REF!</definedName>
    <definedName name="_hab1" localSheetId="3">#REF!</definedName>
    <definedName name="_hab1">#REF!</definedName>
    <definedName name="_hpm1" localSheetId="4">#REF!</definedName>
    <definedName name="_hpm1" localSheetId="0">#REF!</definedName>
    <definedName name="_hpm1" localSheetId="8">#REF!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localSheetId="8" hidden="1">#REF!</definedName>
    <definedName name="_Key1" hidden="1">#REF!</definedName>
    <definedName name="_knr2" localSheetId="8">#REF!</definedName>
    <definedName name="_knr2">#REF!</definedName>
    <definedName name="_l1">[3]leads!$A$3:$E$108</definedName>
    <definedName name="_l12" localSheetId="8">#REF!</definedName>
    <definedName name="_l12">#REF!</definedName>
    <definedName name="_l2">[2]r!$F$29</definedName>
    <definedName name="_l3" localSheetId="8">#REF!</definedName>
    <definedName name="_l3">#REF!</definedName>
    <definedName name="_l4">[4]Sheet1!$W$2:$Y$103</definedName>
    <definedName name="_l5" localSheetId="8">#REF!</definedName>
    <definedName name="_l5">#REF!</definedName>
    <definedName name="_l6">[2]r!$F$4</definedName>
    <definedName name="_l7">[5]r!$F$4</definedName>
    <definedName name="_l8">[2]r!$F$2</definedName>
    <definedName name="_l9">[2]r!$F$3</definedName>
    <definedName name="_lcn1" localSheetId="8">#REF!</definedName>
    <definedName name="_lcn1">#REF!</definedName>
    <definedName name="_LEAD">[43]RMR!$D$31</definedName>
    <definedName name="_LJ6">[9]DATA!$H$245</definedName>
    <definedName name="_M17">[41]mlead!$D$23</definedName>
    <definedName name="_M38">[41]mlead!$D$44</definedName>
    <definedName name="_M67">[42]mlead!$D$73</definedName>
    <definedName name="_me12" localSheetId="8">'[44]Lead statement'!#REF!</definedName>
    <definedName name="_me12">'[44]Lead statement'!#REF!</definedName>
    <definedName name="_me15" localSheetId="8">'[45]Lead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 localSheetId="8">'[47]Lead statement'!#REF!</definedName>
    <definedName name="_ne10">'[47]Lead statement'!#REF!</definedName>
    <definedName name="_New1" localSheetId="8">[48]data!#REF!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 localSheetId="8">#REF!</definedName>
    <definedName name="_pc2">#REF!</definedName>
    <definedName name="_pipe_con_500" localSheetId="8">[50]mlead!#REF!</definedName>
    <definedName name="_pipe_con_500">[50]mlead!#REF!</definedName>
    <definedName name="_pipe_con_700" localSheetId="8">[50]mlead!#REF!</definedName>
    <definedName name="_pipe_con_700">[50]mlead!#REF!</definedName>
    <definedName name="_pipe_ic_1100" localSheetId="8">[50]mlead!#REF!</definedName>
    <definedName name="_pipe_ic_1100">[50]mlead!#REF!</definedName>
    <definedName name="_pipe_ic_500" localSheetId="8">[50]mlead!#REF!</definedName>
    <definedName name="_pipe_ic_500">[50]mlead!#REF!</definedName>
    <definedName name="_pipe_ic_700" localSheetId="8">[50]mlead!#REF!</definedName>
    <definedName name="_pipe_ic_700">[50]mlead!#REF!</definedName>
    <definedName name="_pla4">[12]DATA_PRG!$H$269</definedName>
    <definedName name="_pv2" localSheetId="8">#REF!</definedName>
    <definedName name="_pv2">#REF!</definedName>
    <definedName name="_QS25">[29]MRATES!$G$16</definedName>
    <definedName name="_QS40">[29]MRATES!$G$17</definedName>
    <definedName name="_rr3">[7]v!$A$2:$E$51</definedName>
    <definedName name="_rrr1">[7]r!$B$1:$I$145</definedName>
    <definedName name="_RT5565" localSheetId="8">#REF!</definedName>
    <definedName name="_RT5565">#REF!</definedName>
    <definedName name="_S" localSheetId="8">#REF!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 localSheetId="8">#REF!</definedName>
    <definedName name="_sw1">#REF!</definedName>
    <definedName name="_th_week_water_transp_habs" localSheetId="8">#REF!</definedName>
    <definedName name="_th_week_water_transp_habs">#REF!</definedName>
    <definedName name="_var1" localSheetId="8">#REF!</definedName>
    <definedName name="_var1">#REF!</definedName>
    <definedName name="_var4" localSheetId="8">#REF!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 localSheetId="8">#REF!</definedName>
    <definedName name="a">#REF!</definedName>
    <definedName name="a_6">"'smb://Tender2/d/Vinod/Excel/Tender/Garuda%20Resorts.xls'#$Boq.CX1"</definedName>
    <definedName name="a_8">"'smb://Tender2/d/Vinod/Excel/Tender/Garuda%20Resorts.xls'#$Boq.CX1"</definedName>
    <definedName name="aa" localSheetId="8" hidden="1">'[39]final abstract'!#REF!</definedName>
    <definedName name="aa" hidden="1">'[39]final abstract'!#REF!</definedName>
    <definedName name="AAA" localSheetId="8">[51]Data.F8.BTR!#REF!</definedName>
    <definedName name="AAA">[51]Data.F8.BTR!#REF!</definedName>
    <definedName name="aadf" localSheetId="4">#REF!</definedName>
    <definedName name="aadf" localSheetId="0">#REF!</definedName>
    <definedName name="aadf" localSheetId="8">#REF!</definedName>
    <definedName name="aadf">#REF!</definedName>
    <definedName name="aawa" localSheetId="4">#REF!</definedName>
    <definedName name="aawa" localSheetId="0">#REF!</definedName>
    <definedName name="aawa" localSheetId="8">#REF!</definedName>
    <definedName name="aawa">#REF!</definedName>
    <definedName name="ab" localSheetId="4">#REF!</definedName>
    <definedName name="ab" localSheetId="0">#REF!</definedName>
    <definedName name="ab" localSheetId="8">#REF!</definedName>
    <definedName name="ab">#REF!</definedName>
    <definedName name="abs" localSheetId="8">#REF!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localSheetId="8" hidden="1">'[39]final abstract'!#REF!</definedName>
    <definedName name="academic" hidden="1">'[39]final abstract'!#REF!</definedName>
    <definedName name="Address" localSheetId="8">#REF!</definedName>
    <definedName name="Address">#REF!</definedName>
    <definedName name="adfas" localSheetId="8">[54]Lead!#REF!</definedName>
    <definedName name="adfas">[54]Lead!#REF!</definedName>
    <definedName name="ADFDSFSD1111" localSheetId="4">#REF!</definedName>
    <definedName name="ADFDSFSD1111" localSheetId="0">#REF!</definedName>
    <definedName name="ADFDSFSD1111" localSheetId="8">#REF!</definedName>
    <definedName name="ADFDSFSD1111">#REF!</definedName>
    <definedName name="ae">'[55]Specification report'!$I$160</definedName>
    <definedName name="ae.">'[55]Specification report'!$I$161</definedName>
    <definedName name="ae_">NA()</definedName>
    <definedName name="AEW_FOR" localSheetId="8">'[50]abs road'!#REF!</definedName>
    <definedName name="AEW_FOR">'[50]abs road'!#REF!</definedName>
    <definedName name="AEW_SIDE" localSheetId="8">'[50]abs road'!#REF!</definedName>
    <definedName name="AEW_SIDE">'[50]abs road'!#REF!</definedName>
    <definedName name="ag">[12]DATA_PRG!$H$86</definedName>
    <definedName name="AGRA_SHOULDERS" localSheetId="8">#REF!</definedName>
    <definedName name="AGRA_SHOULDERS">#REF!</definedName>
    <definedName name="AGSB" localSheetId="8">'[50]abs road'!#REF!</definedName>
    <definedName name="AGSB">'[50]abs road'!#REF!</definedName>
    <definedName name="AlampurABCDCivil" localSheetId="8" hidden="1">'[39]final abstract'!#REF!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 localSheetId="4">#REF!</definedName>
    <definedName name="Aname" localSheetId="0">#REF!</definedName>
    <definedName name="Aname" localSheetId="8">#REF!</definedName>
    <definedName name="Aname">#REF!</definedName>
    <definedName name="ANNUAL_ELECTRICAL1_CHARGES">[52]CPHEEO!$J$13</definedName>
    <definedName name="ANNUAL_ELECTRICAL2_CHARGES">[52]CPHEEO!$L$13</definedName>
    <definedName name="anscount" hidden="1">1</definedName>
    <definedName name="AR" localSheetId="8">[57]Lead!#REF!</definedName>
    <definedName name="AR">[57]Lead!#REF!</definedName>
    <definedName name="as" localSheetId="8">[58]v!#REF!</definedName>
    <definedName name="as">[58]v!#REF!</definedName>
    <definedName name="ASCSD" localSheetId="4">#REF!</definedName>
    <definedName name="ASCSD" localSheetId="0">#REF!</definedName>
    <definedName name="ASCSD" localSheetId="8">#REF!</definedName>
    <definedName name="ASCSD">#REF!</definedName>
    <definedName name="asd" localSheetId="8">[59]Data!#REF!</definedName>
    <definedName name="asd">[59]Data!#REF!</definedName>
    <definedName name="asf" localSheetId="4">#REF!</definedName>
    <definedName name="asf" localSheetId="0">#REF!</definedName>
    <definedName name="asf" localSheetId="8">#REF!</definedName>
    <definedName name="asf">#REF!</definedName>
    <definedName name="ASSS_6">"'smb://Mh2/e/Documents%20and%20Settings/Venkat/Local%20Settings/Temp/My%20Documents/zero.xls'#$'p&amp;m'.$H$264:$H$264"</definedName>
    <definedName name="AVG_HRS_PUMP_ULTI">[52]CPHEEO!$L$10</definedName>
    <definedName name="AWBM2" localSheetId="4">#REF!</definedName>
    <definedName name="AWBM2" localSheetId="0">#REF!</definedName>
    <definedName name="AWBM2" localSheetId="8">#REF!</definedName>
    <definedName name="AWBM2">#REF!</definedName>
    <definedName name="AWBM3" localSheetId="4">#REF!</definedName>
    <definedName name="AWBM3" localSheetId="0">#REF!</definedName>
    <definedName name="AWBM3" localSheetId="8">#REF!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 localSheetId="8">#REF!</definedName>
    <definedName name="bala">#REF!</definedName>
    <definedName name="banilad">[61]banilad!$A$1:$Z$1159</definedName>
    <definedName name="bb" localSheetId="8" hidden="1">'[39]final abstract'!#REF!</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 localSheetId="8">#REF!</definedName>
    <definedName name="boq">#REF!</definedName>
    <definedName name="BOTTOMDOMEONETOSIX" localSheetId="8">#REF!</definedName>
    <definedName name="BOTTOMDOMEONETOSIX">#REF!</definedName>
    <definedName name="BOTTOMDOMESIXTOTHIRTEEN" localSheetId="8">#REF!</definedName>
    <definedName name="BOTTOMDOMESIXTOTHIRTEEN">#REF!</definedName>
    <definedName name="BOTTOMRINGGIRDERONETOSIX" localSheetId="8">#REF!</definedName>
    <definedName name="BOTTOMRINGGIRDERONETOSIX">#REF!</definedName>
    <definedName name="BOTTOMRINGGIRDERSEVENTOTHIRTEEN" localSheetId="8">#REF!</definedName>
    <definedName name="BOTTOMRINGGIRDERSEVENTOTHIRTEEN">#REF!</definedName>
    <definedName name="br">'[33]Lead statement'!$P$20</definedName>
    <definedName name="brnm">'[26]C-data'!$F$63</definedName>
    <definedName name="bs" localSheetId="8">#REF!</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 localSheetId="4">#REF!</definedName>
    <definedName name="CANTILEVERSEVENTOTHIRTEEN" localSheetId="0">#REF!</definedName>
    <definedName name="CANTILEVERSEVENTOTHIRTEEN" localSheetId="8">#REF!</definedName>
    <definedName name="CANTILEVERSEVENTOTHIRTEEN">#REF!</definedName>
    <definedName name="CC">[67]DATA!$H$59</definedName>
    <definedName name="CC_1">[9]DATA!$I$59</definedName>
    <definedName name="CC_1_6_10__using_40MM_OTG_Meteal_including_cost_and_conveyance_of_all_materials_and_labour_charge._etc.__Complete" localSheetId="8">#REF!</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 localSheetId="4">#REF!</definedName>
    <definedName name="ccir" localSheetId="0">#REF!</definedName>
    <definedName name="ccir" localSheetId="8">#REF!</definedName>
    <definedName name="ccir">#REF!</definedName>
    <definedName name="cd" localSheetId="4">#REF!</definedName>
    <definedName name="cd" localSheetId="0">#REF!</definedName>
    <definedName name="cd" localSheetId="8">#REF!</definedName>
    <definedName name="cd">#REF!</definedName>
    <definedName name="CDNO" localSheetId="4">#REF!</definedName>
    <definedName name="CDNO" localSheetId="0">#REF!</definedName>
    <definedName name="CDNO" localSheetId="8">#REF!</definedName>
    <definedName name="CDNO">#REF!</definedName>
    <definedName name="cdno_600" localSheetId="8">#REF!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 localSheetId="4">#REF!</definedName>
    <definedName name="cidjoint" localSheetId="0">#REF!</definedName>
    <definedName name="cidjoint" localSheetId="8">#REF!</definedName>
    <definedName name="cidjoint">#REF!</definedName>
    <definedName name="CIDjoints">[63]maya!$B$370:$B$375</definedName>
    <definedName name="CILA_PIPES">'[53]PIPES BASIC RATES'!$A$279:$A$331</definedName>
    <definedName name="City" localSheetId="4">#REF!</definedName>
    <definedName name="City" localSheetId="0">#REF!</definedName>
    <definedName name="City" localSheetId="8">#REF!</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 localSheetId="8">[73]Data!#REF!</definedName>
    <definedName name="Comp.Stat">[73]Data!#REF!</definedName>
    <definedName name="Company" localSheetId="4">#REF!</definedName>
    <definedName name="Company" localSheetId="0">#REF!</definedName>
    <definedName name="Company" localSheetId="8">#REF!</definedName>
    <definedName name="Company">#REF!</definedName>
    <definedName name="conmixer">'[33]SSR 2014-15 Rates'!$E$62</definedName>
    <definedName name="Construction">'[56]Bitumen trunk'!$W$1:$AN$196</definedName>
    <definedName name="cost" localSheetId="4">#REF!</definedName>
    <definedName name="cost" localSheetId="0">#REF!</definedName>
    <definedName name="cost" localSheetId="8">#REF!</definedName>
    <definedName name="cost">#REF!</definedName>
    <definedName name="COTTAGE" localSheetId="8" hidden="1">'[39]final abstract'!#REF!</definedName>
    <definedName name="COTTAGE" hidden="1">'[39]final abstract'!#REF!</definedName>
    <definedName name="Country" localSheetId="8">#REF!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 localSheetId="8">[51]Data.F8.BTR!#REF!</definedName>
    <definedName name="crust">[51]Data.F8.BTR!#REF!</definedName>
    <definedName name="CSAND">[29]MRATES!$G$8</definedName>
    <definedName name="cvbt" localSheetId="8">#REF!</definedName>
    <definedName name="cvbt">#REF!</definedName>
    <definedName name="CWSUMP">'[76]DATA-BASE'!$I$6:$T$22</definedName>
    <definedName name="d" localSheetId="8">[57]Lead!#REF!</definedName>
    <definedName name="d">[57]Lead!#REF!</definedName>
    <definedName name="D.t" localSheetId="8">[48]data!#REF!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8">#REF!</definedName>
    <definedName name="Da">#REF!</definedName>
    <definedName name="data" localSheetId="8">[59]Data!#REF!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8" hidden="1">#REF!</definedName>
    <definedName name="data1" hidden="1">#REF!</definedName>
    <definedName name="data2" localSheetId="8" hidden="1">#REF!</definedName>
    <definedName name="data2" hidden="1">#REF!</definedName>
    <definedName name="data3" localSheetId="8" hidden="1">#REF!</definedName>
    <definedName name="data3" hidden="1">#REF!</definedName>
    <definedName name="DATA6" localSheetId="8">#REF!</definedName>
    <definedName name="DATA6">#REF!</definedName>
    <definedName name="_xlnm.Database" localSheetId="8">#REF!</definedName>
    <definedName name="_xlnm.Database">#REF!</definedName>
    <definedName name="datafsdf">'[77]labour coeff'!$A$3:$S$74</definedName>
    <definedName name="datanew" localSheetId="4">#REF!</definedName>
    <definedName name="datanew" localSheetId="0">#REF!</definedName>
    <definedName name="datanew" localSheetId="8">#REF!</definedName>
    <definedName name="datanew">#REF!</definedName>
    <definedName name="db">[72]DATA_PRG!$F$366</definedName>
    <definedName name="DD" localSheetId="4">#REF!</definedName>
    <definedName name="DD" localSheetId="0">#REF!</definedName>
    <definedName name="DD" localSheetId="8">#REF!</definedName>
    <definedName name="DD">#REF!</definedName>
    <definedName name="ddd" localSheetId="8" hidden="1">'[39]final abstract'!#REF!</definedName>
    <definedName name="ddd" hidden="1">'[39]final abstract'!#REF!</definedName>
    <definedName name="de">'[55]Specification report'!$E$160</definedName>
    <definedName name="de.">'[78]GF SB Ok '!$F$1611</definedName>
    <definedName name="dee" localSheetId="4">#REF!</definedName>
    <definedName name="dee" localSheetId="0">#REF!</definedName>
    <definedName name="dee" localSheetId="8">#REF!</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 localSheetId="8">[48]data!#REF!</definedName>
    <definedName name="df">[48]data!#REF!</definedName>
    <definedName name="dfas" localSheetId="8" hidden="1">'[39]final abstract'!#REF!</definedName>
    <definedName name="dfas" hidden="1">'[39]final abstract'!#REF!</definedName>
    <definedName name="dfdsfd">'[80]Plant &amp;  Machinery'!$G$13</definedName>
    <definedName name="dfef" localSheetId="8">[81]Lead!#REF!</definedName>
    <definedName name="dfef">[81]Lead!#REF!</definedName>
    <definedName name="dfgdg" localSheetId="4">#REF!</definedName>
    <definedName name="dfgdg" localSheetId="0">#REF!</definedName>
    <definedName name="dfgdg" localSheetId="8">#REF!</definedName>
    <definedName name="dfgdg">#REF!</definedName>
    <definedName name="dfghtjitujyi5ryhfrth" localSheetId="4">#REF!</definedName>
    <definedName name="dfghtjitujyi5ryhfrth" localSheetId="0">#REF!</definedName>
    <definedName name="dfghtjitujyi5ryhfrth" localSheetId="8">#REF!</definedName>
    <definedName name="dfghtjitujyi5ryhfrth">#REF!</definedName>
    <definedName name="dfgyhf" localSheetId="4">#REF!</definedName>
    <definedName name="dfgyhf" localSheetId="0">#REF!</definedName>
    <definedName name="dfgyhf" localSheetId="8">#REF!</definedName>
    <definedName name="dfgyhf">#REF!</definedName>
    <definedName name="dfhdf" localSheetId="8">#REF!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localSheetId="4" hidden="1">#REF!</definedName>
    <definedName name="Discount" localSheetId="0" hidden="1">#REF!</definedName>
    <definedName name="Discount" localSheetId="8" hidden="1">#REF!</definedName>
    <definedName name="Discount" hidden="1">#REF!</definedName>
    <definedName name="display_area_2" localSheetId="4" hidden="1">#REF!</definedName>
    <definedName name="display_area_2" localSheetId="0" hidden="1">#REF!</definedName>
    <definedName name="display_area_2" localSheetId="8" hidden="1">#REF!</definedName>
    <definedName name="display_area_2" hidden="1">#REF!</definedName>
    <definedName name="Dist_Abstract" localSheetId="4">#REF!</definedName>
    <definedName name="Dist_Abstract" localSheetId="0">#REF!</definedName>
    <definedName name="Dist_Abstract" localSheetId="8">#REF!</definedName>
    <definedName name="Dist_Abstract">#REF!</definedName>
    <definedName name="div">[9]DATA!$H$250</definedName>
    <definedName name="DKDK">[83]Labour!$D$5</definedName>
    <definedName name="Dname" localSheetId="4">#REF!</definedName>
    <definedName name="Dname" localSheetId="0">#REF!</definedName>
    <definedName name="Dname" localSheetId="8">#REF!</definedName>
    <definedName name="Dname">#REF!</definedName>
    <definedName name="dndfh" localSheetId="4">#REF!</definedName>
    <definedName name="dndfh" localSheetId="0">#REF!</definedName>
    <definedName name="dndfh" localSheetId="8">#REF!</definedName>
    <definedName name="dndfh">#REF!</definedName>
    <definedName name="do___________________________________________________________20_B">'[37]Common '!$D$182</definedName>
    <definedName name="DRINKING" localSheetId="8">[51]Data.F8.BTR!#REF!</definedName>
    <definedName name="DRINKING">[51]Data.F8.BTR!#REF!</definedName>
    <definedName name="Drum_Mix_Plant_40___60_TPH">[37]Usage!$C$5</definedName>
    <definedName name="dss" localSheetId="8" hidden="1">'[39]final abstract'!#REF!</definedName>
    <definedName name="dss" hidden="1">'[39]final abstract'!#REF!</definedName>
    <definedName name="dt" localSheetId="8">#REF!</definedName>
    <definedName name="dt">#REF!</definedName>
    <definedName name="dtt" localSheetId="8">#REF!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 localSheetId="8">#REF!</definedName>
    <definedName name="eee">#REF!</definedName>
    <definedName name="EFF">[52]CPHEEO!$C$10</definedName>
    <definedName name="egar">[85]Material!$D$117</definedName>
    <definedName name="Email" localSheetId="4">#REF!</definedName>
    <definedName name="Email" localSheetId="0">#REF!</definedName>
    <definedName name="Email" localSheetId="8">#REF!</definedName>
    <definedName name="Email">#REF!</definedName>
    <definedName name="er" localSheetId="4">#REF!</definedName>
    <definedName name="er" localSheetId="0">#REF!</definedName>
    <definedName name="er" localSheetId="8">#REF!</definedName>
    <definedName name="er">#REF!</definedName>
    <definedName name="ers" localSheetId="4">#REF!</definedName>
    <definedName name="ers" localSheetId="0">#REF!</definedName>
    <definedName name="ers" localSheetId="8">#REF!</definedName>
    <definedName name="ers">#REF!</definedName>
    <definedName name="ertgdrghfghdsr" localSheetId="8">#REF!</definedName>
    <definedName name="ertgdrghfghdsr">#REF!</definedName>
    <definedName name="ESTIMATE">'[86]0000000000000'!$D$3</definedName>
    <definedName name="EW_A">[9]DATA!$H$32</definedName>
    <definedName name="EW_B">[9]DATA!$H$37</definedName>
    <definedName name="EW_SP" localSheetId="8">#REF!</definedName>
    <definedName name="EW_SP">#REF!</definedName>
    <definedName name="ewe" localSheetId="8">#REF!</definedName>
    <definedName name="ewe">#REF!</definedName>
    <definedName name="EWRERE" localSheetId="8">#REF!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 localSheetId="8">#REF!</definedName>
    <definedName name="f">#REF!</definedName>
    <definedName name="faaaaaaaaa" localSheetId="8">#REF!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 localSheetId="4">#REF!</definedName>
    <definedName name="Fax" localSheetId="0">#REF!</definedName>
    <definedName name="Fax" localSheetId="8">#REF!</definedName>
    <definedName name="Fax">#REF!</definedName>
    <definedName name="FCode" localSheetId="4" hidden="1">#REF!</definedName>
    <definedName name="FCode" localSheetId="0" hidden="1">#REF!</definedName>
    <definedName name="FCode" localSheetId="8" hidden="1">#REF!</definedName>
    <definedName name="FCode" hidden="1">#REF!</definedName>
    <definedName name="FDJDSJFDJFLDJF">[83]Labour!$D$19</definedName>
    <definedName name="fdsg" localSheetId="4">#REF!</definedName>
    <definedName name="fdsg" localSheetId="0">#REF!</definedName>
    <definedName name="fdsg" localSheetId="8">#REF!</definedName>
    <definedName name="fdsg">#REF!</definedName>
    <definedName name="Feeder_Road_Sections">[56]Feeder!$A$1:$L$386</definedName>
    <definedName name="fgafgsfgfytssstr" localSheetId="4">#REF!</definedName>
    <definedName name="fgafgsfgfytssstr" localSheetId="0">#REF!</definedName>
    <definedName name="fgafgsfgfytssstr" localSheetId="8">#REF!</definedName>
    <definedName name="fgafgsfgfytssstr">#REF!</definedName>
    <definedName name="fgf" localSheetId="4">#REF!</definedName>
    <definedName name="fgf" localSheetId="0">#REF!</definedName>
    <definedName name="fgf" localSheetId="8">#REF!</definedName>
    <definedName name="fgf">#REF!</definedName>
    <definedName name="fgfnfgfh" localSheetId="4">#REF!</definedName>
    <definedName name="fgfnfgfh" localSheetId="0">#REF!</definedName>
    <definedName name="fgfnfgfh" localSheetId="8">#REF!</definedName>
    <definedName name="fgfnfgfh">#REF!</definedName>
    <definedName name="fghh" localSheetId="8">#REF!</definedName>
    <definedName name="fghh">#REF!</definedName>
    <definedName name="final" localSheetId="8">#REF!</definedName>
    <definedName name="final">#REF!</definedName>
    <definedName name="finished" localSheetId="8">#REF!</definedName>
    <definedName name="finished">#REF!</definedName>
    <definedName name="First" localSheetId="8" hidden="1">'[39]final abstract'!#REF!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 localSheetId="8">[59]Data!#REF!</definedName>
    <definedName name="fy">[59]Data!#REF!</definedName>
    <definedName name="g" localSheetId="4">#REF!</definedName>
    <definedName name="g" localSheetId="0">#REF!</definedName>
    <definedName name="g" localSheetId="8">#REF!</definedName>
    <definedName name="g">#REF!</definedName>
    <definedName name="gagan">[85]Material!$D$113</definedName>
    <definedName name="GG">[72]DATA_PRG!$H$109</definedName>
    <definedName name="GH" localSheetId="4">#REF!</definedName>
    <definedName name="GH" localSheetId="0">#REF!</definedName>
    <definedName name="GH" localSheetId="8">#REF!</definedName>
    <definedName name="GH">#REF!</definedName>
    <definedName name="GI_CL" localSheetId="8">[52]wh_data_R!#REF!</definedName>
    <definedName name="GI_CL">[52]wh_data_R!#REF!</definedName>
    <definedName name="GI_CLL">[52]wh_data_R!$AP$1440:$AR$1442</definedName>
    <definedName name="GI_D_R">[52]CPHEEO!$BF$3:$BF$7</definedName>
    <definedName name="GI_pipe_15_mm" localSheetId="4">#REF!</definedName>
    <definedName name="GI_pipe_15_mm" localSheetId="0">#REF!</definedName>
    <definedName name="GI_pipe_15_mm" localSheetId="8">#REF!</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 localSheetId="8">#REF!</definedName>
    <definedName name="gound">#REF!</definedName>
    <definedName name="GPC" localSheetId="8">#REF!</definedName>
    <definedName name="GPC">#REF!</definedName>
    <definedName name="GPname" localSheetId="8">#REF!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 localSheetId="8">#REF!</definedName>
    <definedName name="gtrothpfinal">#REF!</definedName>
    <definedName name="guiol" localSheetId="8">#REF!</definedName>
    <definedName name="guiol">#REF!</definedName>
    <definedName name="GUS" localSheetId="8">#REF!</definedName>
    <definedName name="GUS">#REF!</definedName>
    <definedName name="GUSAUX">'[90]Global factors'!$B$3</definedName>
    <definedName name="GUSSW">'[90]Global factors'!$B$2</definedName>
    <definedName name="GUSUSD" localSheetId="4">#REF!</definedName>
    <definedName name="GUSUSD" localSheetId="0">#REF!</definedName>
    <definedName name="GUSUSD" localSheetId="8">#REF!</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 localSheetId="8">ROW(#REF!)</definedName>
    <definedName name="Header_Row">ROW(#REF!)</definedName>
    <definedName name="hh" localSheetId="8">#REF!</definedName>
    <definedName name="hh">#REF!</definedName>
    <definedName name="HiddenRows" localSheetId="8" hidden="1">#REF!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 localSheetId="8">#REF!</definedName>
    <definedName name="i">#REF!</definedName>
    <definedName name="IA">'[96]Sheet1 (2)'!$II$1</definedName>
    <definedName name="id10.0">'[71]int-Dia-hdpe'!$H$3:$H$27</definedName>
    <definedName name="id10_0">NA()</definedName>
    <definedName name="id2.5" localSheetId="8">#REF!</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 localSheetId="8">#REF!</definedName>
    <definedName name="ISMC_WEIGHTS">#REF!</definedName>
    <definedName name="JBcode_14dig" localSheetId="8">#REF!</definedName>
    <definedName name="JBcode_14dig">#REF!</definedName>
    <definedName name="jd" localSheetId="8">#REF!</definedName>
    <definedName name="jd">#REF!</definedName>
    <definedName name="jhkjahdkjhasdjhfkjasdhfkj" localSheetId="8">[54]Lead!#REF!</definedName>
    <definedName name="jhkjahdkjhasdjhfkjasdhfkj">[54]Lead!#REF!</definedName>
    <definedName name="jjfgkf" localSheetId="4">#REF!</definedName>
    <definedName name="jjfgkf" localSheetId="0">#REF!</definedName>
    <definedName name="jjfgkf" localSheetId="8">#REF!</definedName>
    <definedName name="jjfgkf">#REF!</definedName>
    <definedName name="JKDL123" localSheetId="4" hidden="1">#REF!</definedName>
    <definedName name="JKDL123" localSheetId="0" hidden="1">#REF!</definedName>
    <definedName name="JKDL123" localSheetId="8" hidden="1">#REF!</definedName>
    <definedName name="JKDL123" hidden="1">#REF!</definedName>
    <definedName name="jksfiohifnklkldf" localSheetId="5">Scheduled_Payment+Extra_Payment</definedName>
    <definedName name="jksfiohifnklkldf" localSheetId="4">Scheduled_Payment+Extra_Payment</definedName>
    <definedName name="jksfiohifnklkldf" localSheetId="0">Scheduled_Payment+Extra_Payment</definedName>
    <definedName name="jksfiohifnklkldf" localSheetId="8">Scheduled_Payment+Extra_Payment</definedName>
    <definedName name="jksfiohifnklkldf" localSheetId="2">Scheduled_Payment+Extra_Payment</definedName>
    <definedName name="jksfiohifnklkldf" localSheetId="3">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 localSheetId="4">#REF!</definedName>
    <definedName name="kiran" localSheetId="0">#REF!</definedName>
    <definedName name="kiran" localSheetId="8">#REF!</definedName>
    <definedName name="kiran">#REF!</definedName>
    <definedName name="KK">[72]DATA_PRG!$H$211</definedName>
    <definedName name="Knr" localSheetId="4">#REF!</definedName>
    <definedName name="Knr" localSheetId="0">#REF!</definedName>
    <definedName name="Knr" localSheetId="8">#REF!</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 localSheetId="4">#REF!</definedName>
    <definedName name="LCS" localSheetId="0">#REF!</definedName>
    <definedName name="LCS" localSheetId="8">#REF!</definedName>
    <definedName name="LCS">#REF!</definedName>
    <definedName name="lead" localSheetId="4">#REF!</definedName>
    <definedName name="lead" localSheetId="0">#REF!</definedName>
    <definedName name="lead" localSheetId="8">#REF!</definedName>
    <definedName name="lead">#REF!</definedName>
    <definedName name="lead_prin" localSheetId="4">#REF!</definedName>
    <definedName name="lead_prin" localSheetId="0">#REF!</definedName>
    <definedName name="lead_prin" localSheetId="8">#REF!</definedName>
    <definedName name="lead_prin">#REF!</definedName>
    <definedName name="LEAD_RANGE">'[53]BACK BONE'!$DF$4:$DF$26</definedName>
    <definedName name="lead3" localSheetId="4">#REF!</definedName>
    <definedName name="lead3" localSheetId="0">#REF!</definedName>
    <definedName name="lead3" localSheetId="8">#REF!</definedName>
    <definedName name="lead3">#REF!</definedName>
    <definedName name="leadprin" localSheetId="4">#REF!</definedName>
    <definedName name="leadprin" localSheetId="0">#REF!</definedName>
    <definedName name="leadprin" localSheetId="8">#REF!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 localSheetId="4">#REF!</definedName>
    <definedName name="lkuj" localSheetId="0">#REF!</definedName>
    <definedName name="lkuj" localSheetId="8">#REF!</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 localSheetId="8">[10]Lead!#REF!</definedName>
    <definedName name="LSNO20">[10]Lead!#REF!</definedName>
    <definedName name="LSNO24">[103]Lead!$N$26</definedName>
    <definedName name="LSNO26">[103]Lead!$N$28</definedName>
    <definedName name="LSNO3">[103]Lead!$N$9</definedName>
    <definedName name="LSNO4">[10]Lead!$N$9</definedName>
    <definedName name="lujm" localSheetId="8">#REF!</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 localSheetId="4">#REF!</definedName>
    <definedName name="MAD" localSheetId="0">#REF!</definedName>
    <definedName name="MAD" localSheetId="8">#REF!</definedName>
    <definedName name="MAD">#REF!</definedName>
    <definedName name="Maddy" localSheetId="4">#REF!</definedName>
    <definedName name="Maddy" localSheetId="0">#REF!</definedName>
    <definedName name="Maddy" localSheetId="8">#REF!</definedName>
    <definedName name="Maddy">#REF!</definedName>
    <definedName name="madhu" localSheetId="4">#REF!</definedName>
    <definedName name="madhu" localSheetId="0">#REF!</definedName>
    <definedName name="madhu" localSheetId="8">#REF!</definedName>
    <definedName name="madhu">#REF!</definedName>
    <definedName name="mal">[108]DATA!$H$67</definedName>
    <definedName name="Male" localSheetId="8">[48]data!#REF!</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 localSheetId="8">[48]data!#REF!</definedName>
    <definedName name="Medical">[48]data!#REF!</definedName>
    <definedName name="metal" localSheetId="4">#REF!</definedName>
    <definedName name="metal" localSheetId="0">#REF!</definedName>
    <definedName name="metal" localSheetId="8">#REF!</definedName>
    <definedName name="metal">#REF!</definedName>
    <definedName name="METAL_D">[29]MRATES!$K$30</definedName>
    <definedName name="metal1" localSheetId="8">#REF!</definedName>
    <definedName name="metal1">#REF!</definedName>
    <definedName name="metal11" localSheetId="8">#REF!</definedName>
    <definedName name="metal11">#REF!</definedName>
    <definedName name="metal3" localSheetId="8">#REF!</definedName>
    <definedName name="metal3">#REF!</definedName>
    <definedName name="MILD_6">[112]RMR!$F$30</definedName>
    <definedName name="mix">[113]r!$I$46</definedName>
    <definedName name="MLOAD">[29]MRATES!$X$10</definedName>
    <definedName name="mm">[62]r!$F$4</definedName>
    <definedName name="mn" localSheetId="8">'[114]Lead statement'!#REF!</definedName>
    <definedName name="mn">'[114]Lead statement'!#REF!</definedName>
    <definedName name="MNJ" localSheetId="4">#REF!</definedName>
    <definedName name="MNJ" localSheetId="0">#REF!</definedName>
    <definedName name="MNJ" localSheetId="8">#REF!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 localSheetId="4">#REF!</definedName>
    <definedName name="n" localSheetId="0">#REF!</definedName>
    <definedName name="n" localSheetId="8">#REF!</definedName>
    <definedName name="n">#REF!</definedName>
    <definedName name="nagara">[116]m!$M$3</definedName>
    <definedName name="nagaraj">[116]m!$M$3</definedName>
    <definedName name="Name" localSheetId="4">#REF!</definedName>
    <definedName name="Name" localSheetId="0">#REF!</definedName>
    <definedName name="Name" localSheetId="8">#REF!</definedName>
    <definedName name="Name">#REF!</definedName>
    <definedName name="New" localSheetId="8">[48]data!#REF!</definedName>
    <definedName name="New">[48]data!#REF!</definedName>
    <definedName name="new_111" localSheetId="5">Scheduled_Payment+Extra_Payment</definedName>
    <definedName name="new_111" localSheetId="4">Scheduled_Payment+Extra_Payment</definedName>
    <definedName name="new_111" localSheetId="0">Scheduled_Payment+Extra_Payment</definedName>
    <definedName name="new_111" localSheetId="8">Scheduled_Payment+Extra_Payment</definedName>
    <definedName name="new_111" localSheetId="2">Scheduled_Payment+Extra_Payment</definedName>
    <definedName name="new_111" localSheetId="3">Scheduled_Payment+Extra_Payment</definedName>
    <definedName name="new_111">Scheduled_Payment+Extra_Payment</definedName>
    <definedName name="newdata" localSheetId="4">#REF!</definedName>
    <definedName name="newdata" localSheetId="0">#REF!</definedName>
    <definedName name="newdata" localSheetId="8">#REF!</definedName>
    <definedName name="newdata" localSheetId="3">#REF!</definedName>
    <definedName name="newdata">#REF!</definedName>
    <definedName name="NH4vorklmg">[64]BALAN1!$F$20</definedName>
    <definedName name="nl">[117]DATA!$B$22</definedName>
    <definedName name="nn">[118]Publicbuilding!$R$46</definedName>
    <definedName name="no">'[71]habs-list'!$B$5:$B$285</definedName>
    <definedName name="NO_1000" localSheetId="4">#REF!</definedName>
    <definedName name="NO_1000" localSheetId="0">#REF!</definedName>
    <definedName name="NO_1000" localSheetId="8">#REF!</definedName>
    <definedName name="NO_1000">#REF!</definedName>
    <definedName name="NO_800" localSheetId="4">#REF!</definedName>
    <definedName name="NO_800" localSheetId="0">#REF!</definedName>
    <definedName name="NO_800" localSheetId="8">#REF!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 localSheetId="4">#REF!</definedName>
    <definedName name="NUM_MMM" localSheetId="0">#REF!</definedName>
    <definedName name="NUM_MMM" localSheetId="8">#REF!</definedName>
    <definedName name="NUM_MMM">#REF!</definedName>
    <definedName name="Number_of_Payments">#N/A</definedName>
    <definedName name="Nurses" localSheetId="8">[51]Data.F8.BTR!#REF!</definedName>
    <definedName name="Nurses">[51]Data.F8.BTR!#REF!</definedName>
    <definedName name="nw" localSheetId="4">#REF!</definedName>
    <definedName name="nw" localSheetId="0">#REF!</definedName>
    <definedName name="nw" localSheetId="8">#REF!</definedName>
    <definedName name="nw">#REF!</definedName>
    <definedName name="od">'[71]int-Dia-hdpe'!$C$3:$C$27</definedName>
    <definedName name="OH">[74]MRATES!$H$52</definedName>
    <definedName name="OHBRBRACESEVENTOTHIRTEEN" localSheetId="4">#REF!</definedName>
    <definedName name="OHBRBRACESEVENTOTHIRTEEN" localSheetId="0">#REF!</definedName>
    <definedName name="OHBRBRACESEVENTOTHIRTEEN" localSheetId="8">#REF!</definedName>
    <definedName name="OHBRBRACESEVENTOTHIRTEEN">#REF!</definedName>
    <definedName name="OHBRCOLUMNONETOSIX" localSheetId="4">#REF!</definedName>
    <definedName name="OHBRCOLUMNONETOSIX" localSheetId="0">#REF!</definedName>
    <definedName name="OHBRCOLUMNONETOSIX" localSheetId="8">#REF!</definedName>
    <definedName name="OHBRCOLUMNONETOSIX">#REF!</definedName>
    <definedName name="OHBRCOLUMNSEVENTOTHIRTEEN" localSheetId="4">#REF!</definedName>
    <definedName name="OHBRCOLUMNSEVENTOTHIRTEEN" localSheetId="0">#REF!</definedName>
    <definedName name="OHBRCOLUMNSEVENTOTHIRTEEN" localSheetId="8">#REF!</definedName>
    <definedName name="OHBRCOLUMNSEVENTOTHIRTEEN">#REF!</definedName>
    <definedName name="OHR">'[120]Leads Entry'!$I$30</definedName>
    <definedName name="ohsrcap" localSheetId="4">#REF!</definedName>
    <definedName name="ohsrcap" localSheetId="0">#REF!</definedName>
    <definedName name="ohsrcap" localSheetId="8">#REF!</definedName>
    <definedName name="ohsrcap">#REF!</definedName>
    <definedName name="ohsrlls">[91]nodes!$D$5:$D$115</definedName>
    <definedName name="OIU">[72]DATA_PRG!$H$328</definedName>
    <definedName name="ojjlkj">[80]Material!$D$130</definedName>
    <definedName name="OOOEOOOE" localSheetId="4">#REF!</definedName>
    <definedName name="OOOEOOOE" localSheetId="0">#REF!</definedName>
    <definedName name="OOOEOOOE" localSheetId="8">#REF!</definedName>
    <definedName name="OOOEOOOE">#REF!</definedName>
    <definedName name="OrderTable" localSheetId="4" hidden="1">#REF!</definedName>
    <definedName name="OrderTable" localSheetId="0" hidden="1">#REF!</definedName>
    <definedName name="OrderTable" localSheetId="8" hidden="1">#REF!</definedName>
    <definedName name="OrderTable" hidden="1">#REF!</definedName>
    <definedName name="Packed">[37]General!$K$4</definedName>
    <definedName name="paint">[72]DATA_PRG!$H$345</definedName>
    <definedName name="painter">'[33]SSR 2014-15 Rates'!$E$44</definedName>
    <definedName name="Payment_Date">#N/A</definedName>
    <definedName name="pc" localSheetId="8">#REF!</definedName>
    <definedName name="pc">#REF!</definedName>
    <definedName name="Phone" localSheetId="8">#REF!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localSheetId="4" hidden="1">{#N/A,#N/A,FALSE,"no"}</definedName>
    <definedName name="ppp" localSheetId="0" hidden="1">{#N/A,#N/A,FALSE,"no"}</definedName>
    <definedName name="ppp" localSheetId="3" hidden="1">{#N/A,#N/A,FALSE,"no"}</definedName>
    <definedName name="ppp" hidden="1">{#N/A,#N/A,FALSE,"no"}</definedName>
    <definedName name="PPPPP" localSheetId="8">#REF!</definedName>
    <definedName name="PPPPP">#REF!</definedName>
    <definedName name="pr">[123]id!$A$3:$E$449</definedName>
    <definedName name="PR_Habcode_16_Dig" localSheetId="4">#REF!</definedName>
    <definedName name="PR_Habcode_16_Dig" localSheetId="0">#REF!</definedName>
    <definedName name="PR_Habcode_16_Dig" localSheetId="8">#REF!</definedName>
    <definedName name="PR_Habcode_16_Dig">#REF!</definedName>
    <definedName name="Prasad" localSheetId="4">#REF!</definedName>
    <definedName name="Prasad" localSheetId="0">#REF!</definedName>
    <definedName name="Prasad" localSheetId="8">#REF!</definedName>
    <definedName name="Prasad">#REF!</definedName>
    <definedName name="praveen">[124]sand!$A$1:$N$206</definedName>
    <definedName name="PRC" localSheetId="4">#REF!</definedName>
    <definedName name="PRC" localSheetId="0">#REF!</definedName>
    <definedName name="PRC" localSheetId="8">#REF!</definedName>
    <definedName name="PRC">#REF!</definedName>
    <definedName name="_xlnm.Print_Area" localSheetId="4">'GA (2)'!$A$1:$K$40</definedName>
    <definedName name="_xlnm.Print_Area" localSheetId="0">NA!$A$1:$J$40</definedName>
    <definedName name="_xlnm.Print_Area" localSheetId="8">RE!$B$1:$P$560</definedName>
    <definedName name="_xlnm.Print_Area" localSheetId="2">'RE-CS'!$B$1:$R$560</definedName>
    <definedName name="_xlnm.Print_Area" localSheetId="3">'seignorage '!$B$1:$T$60</definedName>
    <definedName name="_xlnm.Print_Area">#REF!</definedName>
    <definedName name="Print_Area_MI" localSheetId="4">#REF!</definedName>
    <definedName name="Print_Area_MI" localSheetId="0">#REF!</definedName>
    <definedName name="Print_Area_MI" localSheetId="8">#REF!</definedName>
    <definedName name="Print_Area_MI">#REF!</definedName>
    <definedName name="Print_Area_MI_12" localSheetId="4">#REF!</definedName>
    <definedName name="Print_Area_MI_12" localSheetId="0">#REF!</definedName>
    <definedName name="Print_Area_MI_12" localSheetId="8">#REF!</definedName>
    <definedName name="Print_Area_MI_12">#REF!</definedName>
    <definedName name="Print_Area_MI_3" localSheetId="8">#REF!</definedName>
    <definedName name="Print_Area_MI_3">#REF!</definedName>
    <definedName name="Print_Area_MI_6" localSheetId="8">#REF!</definedName>
    <definedName name="Print_Area_MI_6">#REF!</definedName>
    <definedName name="Print_Area_MI_9" localSheetId="8">#REF!</definedName>
    <definedName name="Print_Area_MI_9">#REF!</definedName>
    <definedName name="Print_Area_Reset">#N/A</definedName>
    <definedName name="_xlnm.Print_Titles" localSheetId="4">'GA (2)'!$3:$3</definedName>
    <definedName name="_xlnm.Print_Titles" localSheetId="0">NA!$3:$3</definedName>
    <definedName name="_xlnm.Print_Titles" localSheetId="8">RE!$2:$3</definedName>
    <definedName name="_xlnm.Print_Titles" localSheetId="2">'RE-CS'!$2:$3</definedName>
    <definedName name="_xlnm.Print_Titles" localSheetId="3">'seignorage '!$1:$3</definedName>
    <definedName name="ProdForm" localSheetId="4" hidden="1">#REF!</definedName>
    <definedName name="ProdForm" localSheetId="0" hidden="1">#REF!</definedName>
    <definedName name="ProdForm" localSheetId="8" hidden="1">#REF!</definedName>
    <definedName name="ProdForm" hidden="1">#REF!</definedName>
    <definedName name="Product" localSheetId="4" hidden="1">#REF!</definedName>
    <definedName name="Product" localSheetId="0" hidden="1">#REF!</definedName>
    <definedName name="Product" localSheetId="8"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 localSheetId="4">#REF!</definedName>
    <definedName name="pvc_specials" localSheetId="0">#REF!</definedName>
    <definedName name="pvc_specials" localSheetId="8">#REF!</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 localSheetId="8">#REF!</definedName>
    <definedName name="q">#REF!</definedName>
    <definedName name="Q_CD_EW" localSheetId="8">#REF!</definedName>
    <definedName name="Q_CD_EW">#REF!</definedName>
    <definedName name="Q_CD_M10_BODY" localSheetId="8">#REF!</definedName>
    <definedName name="Q_CD_M10_BODY">#REF!</definedName>
    <definedName name="Q_CD_M10_FOUN" localSheetId="8">#REF!</definedName>
    <definedName name="Q_CD_M10_FOUN">#REF!</definedName>
    <definedName name="Q_EW_F" localSheetId="8">[127]R_Det!#REF!</definedName>
    <definedName name="Q_EW_F">[127]R_Det!#REF!</definedName>
    <definedName name="Q_EW_S" localSheetId="8">[127]R_Det!#REF!</definedName>
    <definedName name="Q_EW_S">[127]R_Det!#REF!</definedName>
    <definedName name="Q_GRAVEL_SHOLDERS" localSheetId="8">[127]R_Det!#REF!</definedName>
    <definedName name="Q_GRAVEL_SHOLDERS">[127]R_Det!#REF!</definedName>
    <definedName name="Q_GSB" localSheetId="8">[127]R_Det!#REF!</definedName>
    <definedName name="Q_GSB">[127]R_Det!#REF!</definedName>
    <definedName name="Q_MSS">[43]R_Det!$I$48</definedName>
    <definedName name="q_pick" localSheetId="8">[127]R_Det!#REF!</definedName>
    <definedName name="q_pick">[127]R_Det!#REF!</definedName>
    <definedName name="Q_SCSD" localSheetId="8">[127]R_Det!#REF!</definedName>
    <definedName name="Q_SCSD">[127]R_Det!#REF!</definedName>
    <definedName name="Q_SDBC" localSheetId="8">[127]R_Det!#REF!</definedName>
    <definedName name="Q_SDBC">[127]R_Det!#REF!</definedName>
    <definedName name="Q_TACK" localSheetId="8">[127]R_Det!#REF!</definedName>
    <definedName name="Q_TACK">[127]R_Det!#REF!</definedName>
    <definedName name="Q_WBM2" localSheetId="8">[127]R_Det!#REF!</definedName>
    <definedName name="Q_WBM2">[127]R_Det!#REF!</definedName>
    <definedName name="Q_WBM3" localSheetId="8">[127]R_Det!#REF!</definedName>
    <definedName name="Q_WBM3">[127]R_Det!#REF!</definedName>
    <definedName name="QQ">[87]m1!$D$9</definedName>
    <definedName name="qqq" localSheetId="4">#REF!</definedName>
    <definedName name="qqq" localSheetId="0">#REF!</definedName>
    <definedName name="qqq" localSheetId="8">#REF!</definedName>
    <definedName name="qqq">#REF!</definedName>
    <definedName name="qqww" localSheetId="4">#REF!</definedName>
    <definedName name="qqww" localSheetId="0">#REF!</definedName>
    <definedName name="qqww" localSheetId="8">#REF!</definedName>
    <definedName name="qqww">#REF!</definedName>
    <definedName name="qr">'[33]Lead statement'!$P$10</definedName>
    <definedName name="QRückläufe">[64]BALAN1!$E$10</definedName>
    <definedName name="QSchlamwasser_Dauer">[64]BALAN1!$E$54</definedName>
    <definedName name="QUERY2" localSheetId="8">[128]data!#REF!</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 localSheetId="8">'[50]Road data'!#REF!</definedName>
    <definedName name="R_BM">'[50]Road data'!#REF!</definedName>
    <definedName name="r_det">[50]R_Det!$I$31</definedName>
    <definedName name="R_Diversion_Road" localSheetId="8">'[130]Road data'!#REF!</definedName>
    <definedName name="R_Diversion_Road">'[130]Road data'!#REF!</definedName>
    <definedName name="R_EW_Car" localSheetId="8">'[50]Road data'!#REF!</definedName>
    <definedName name="R_EW_Car">'[50]Road data'!#REF!</definedName>
    <definedName name="R_EW_FMC_Car">'[130]Road data'!$K$49</definedName>
    <definedName name="R_EW_FMC_Side">'[50]Road data'!$K$30</definedName>
    <definedName name="R_EW_Form_OMC">'[129]Road data'!$K$58</definedName>
    <definedName name="R_EW_Man" localSheetId="8">'[130]Road data'!#REF!</definedName>
    <definedName name="R_EW_Man">'[130]Road data'!#REF!</definedName>
    <definedName name="R_EW_OMC_Car" localSheetId="8">'[50]Road data'!#REF!</definedName>
    <definedName name="R_EW_OMC_Car">'[50]Road data'!#REF!</definedName>
    <definedName name="R_EW_OMC_Side" localSheetId="8">'[50]Road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 localSheetId="8">'[130]Road data'!#REF!</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 localSheetId="8">'[50]Road data'!#REF!</definedName>
    <definedName name="R_HP_600">'[50]Road data'!#REF!</definedName>
    <definedName name="R_HP_800">'[132]Road data'!$K$432</definedName>
    <definedName name="R_HPL_600" localSheetId="8">'[50]Road data'!#REF!</definedName>
    <definedName name="R_HPL_600">'[50]Road data'!#REF!</definedName>
    <definedName name="R_HPL_800">'[131]Road data'!$K$322</definedName>
    <definedName name="R_HYSD_Found">'[129]Road data'!$K$747</definedName>
    <definedName name="R_HYSD_sub">'[129]Road data'!$K$731</definedName>
    <definedName name="R_HYSD_Super" localSheetId="8">'[50]Road data'!#REF!</definedName>
    <definedName name="R_HYSD_Super">'[50]Road data'!#REF!</definedName>
    <definedName name="R_M10_base" localSheetId="8">'[130]Road data'!#REF!</definedName>
    <definedName name="R_M10_base">'[130]Road data'!#REF!</definedName>
    <definedName name="R_M10_bCC" localSheetId="8">'[50]Road data'!#REF!</definedName>
    <definedName name="R_M10_bCC">'[50]Road data'!#REF!</definedName>
    <definedName name="R_M10_bodywalls">'[131]Road data'!$K$286</definedName>
    <definedName name="R_M10_drains" localSheetId="8">'[130]Road data'!#REF!</definedName>
    <definedName name="R_M10_drains">'[130]Road data'!#REF!</definedName>
    <definedName name="R_M10_found">'[131]Road data'!$K$275</definedName>
    <definedName name="R_M15_dividers" localSheetId="8">'[130]Road data'!#REF!</definedName>
    <definedName name="R_M15_dividers">'[130]Road data'!#REF!</definedName>
    <definedName name="R_M15_Foot">'[129]Road data'!$K$528</definedName>
    <definedName name="R_M15_footing" localSheetId="8">'[50]Road data'!#REF!</definedName>
    <definedName name="R_M15_footing">'[50]Road data'!#REF!</definedName>
    <definedName name="R_M15_LevellingCoarse">'[129]Road data'!$K$679</definedName>
    <definedName name="R_M15_SUB" localSheetId="8">'[50]Road data'!#REF!</definedName>
    <definedName name="R_M15_SUB">'[50]Road data'!#REF!</definedName>
    <definedName name="R_M20_Bed">'[129]Road data'!$K$579</definedName>
    <definedName name="R_M20_BedBack" localSheetId="8">'[50]Road data'!#REF!</definedName>
    <definedName name="R_M20_BedBack">'[50]Road data'!#REF!</definedName>
    <definedName name="R_M20_COVER" localSheetId="8">'[50]Road data'!#REF!</definedName>
    <definedName name="R_M20_COVER">'[50]Road data'!#REF!</definedName>
    <definedName name="R_M20_DECKSLAB" localSheetId="8">'[50]Road data'!#REF!</definedName>
    <definedName name="R_M20_DECKSLAB">'[50]Road data'!#REF!</definedName>
    <definedName name="R_M20_slab">'[129]Road data'!$K$604</definedName>
    <definedName name="R_M25_ApproachSlab" localSheetId="8">'[50]Road data'!#REF!</definedName>
    <definedName name="R_M25_ApproachSlab">'[50]Road data'!#REF!</definedName>
    <definedName name="R_M30_WC" localSheetId="8">'[50]Road data'!#REF!</definedName>
    <definedName name="R_M30_WC">'[50]Road data'!#REF!</definedName>
    <definedName name="R_M35_CC" localSheetId="8">'[130]Road data'!#REF!</definedName>
    <definedName name="R_M35_CC">'[130]Road data'!#REF!</definedName>
    <definedName name="R_M35_FlyAsh" localSheetId="8">'[50]Road data'!#REF!</definedName>
    <definedName name="R_M35_FlyAsh">'[50]Road data'!#REF!</definedName>
    <definedName name="R_Mild" localSheetId="8">'[50]Road data'!#REF!</definedName>
    <definedName name="R_Mild">'[50]Road data'!#REF!</definedName>
    <definedName name="R_MSS">'[129]Road data'!$K$244</definedName>
    <definedName name="R_Painting" localSheetId="8">'[50]Road data'!#REF!</definedName>
    <definedName name="R_Painting">'[50]Road data'!#REF!</definedName>
    <definedName name="R_Pick">'[50]Road data'!$K$89</definedName>
    <definedName name="R_Plastering" localSheetId="8">'[50]Road data'!#REF!</definedName>
    <definedName name="R_Plastering">'[50]Road data'!#REF!</definedName>
    <definedName name="R_R300">'[129]Road data'!$K$484</definedName>
    <definedName name="R_Rev_A300" localSheetId="8">'[130]Road data'!#REF!</definedName>
    <definedName name="R_Rev_A300">'[130]Road data'!#REF!</definedName>
    <definedName name="R_Rev_Q300" localSheetId="8">'[130]Road data'!#REF!</definedName>
    <definedName name="R_Rev_Q300">'[130]Road data'!#REF!</definedName>
    <definedName name="R_SandFILLING" localSheetId="8">'[50]Road data'!#REF!</definedName>
    <definedName name="R_SandFILLING">'[50]Road data'!#REF!</definedName>
    <definedName name="R_Scar_BT" localSheetId="8">'[50]Road data'!#REF!</definedName>
    <definedName name="R_Scar_BT">'[50]Road data'!#REF!</definedName>
    <definedName name="R_Scar_GSB" localSheetId="8">'[50]Road data'!#REF!</definedName>
    <definedName name="R_Scar_GSB">'[50]Road data'!#REF!</definedName>
    <definedName name="R_Scarf">'[129]Road data'!$K$97</definedName>
    <definedName name="R_SCSD">'[129]Road data'!$K$198</definedName>
    <definedName name="R_SCSD_6070">'[50]Road data'!$K$173</definedName>
    <definedName name="R_SCSD_80100" localSheetId="8">'[50]Road data'!#REF!</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 localSheetId="8">'[50]Road data'!#REF!</definedName>
    <definedName name="R_WBM2">'[50]Road data'!#REF!</definedName>
    <definedName name="R_WBM2_HS">'[50]Road data'!$K$116</definedName>
    <definedName name="R_WBM2_HVR" localSheetId="8">'[50]Road data'!#REF!</definedName>
    <definedName name="R_WBM2_HVR">'[50]Road data'!#REF!</definedName>
    <definedName name="R_WBM2_MCS" localSheetId="8">'[50]Road data'!#REF!</definedName>
    <definedName name="R_WBM2_MCS">'[50]Road data'!#REF!</definedName>
    <definedName name="R_WBM3" localSheetId="8">'[50]Road data'!#REF!</definedName>
    <definedName name="R_WBM3">'[50]Road data'!#REF!</definedName>
    <definedName name="R_WBM3_HS">'[50]Road data'!$K$142</definedName>
    <definedName name="R_WBM3_HVR" localSheetId="8">'[50]Road data'!#REF!</definedName>
    <definedName name="R_WBM3_HVR">'[50]Road data'!#REF!</definedName>
    <definedName name="R_WBM3_MCS" localSheetId="8">'[50]Road data'!#REF!</definedName>
    <definedName name="R_WBM3_MCS">'[50]Road data'!#REF!</definedName>
    <definedName name="R_Weepholes" localSheetId="8">'[50]Road data'!#REF!</definedName>
    <definedName name="R_Weepholes">'[50]Road data'!#REF!</definedName>
    <definedName name="R_WMM" localSheetId="8">'[50]Road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 localSheetId="8">[54]Lead!#REF!</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 localSheetId="4">#REF!</definedName>
    <definedName name="rates" localSheetId="0">#REF!</definedName>
    <definedName name="rates" localSheetId="8">#REF!</definedName>
    <definedName name="rates">#REF!</definedName>
    <definedName name="rates1" localSheetId="4">#REF!</definedName>
    <definedName name="rates1" localSheetId="0">#REF!</definedName>
    <definedName name="rates1" localSheetId="8">#REF!</definedName>
    <definedName name="rates1">#REF!</definedName>
    <definedName name="rates11" localSheetId="4">#REF!</definedName>
    <definedName name="rates11" localSheetId="0">#REF!</definedName>
    <definedName name="rates11" localSheetId="8">#REF!</definedName>
    <definedName name="rates11">#REF!</definedName>
    <definedName name="rates4" localSheetId="8">#REF!</definedName>
    <definedName name="rates4">#REF!</definedName>
    <definedName name="ratesand">'[8]lead-st'!$L$10</definedName>
    <definedName name="Ravu" localSheetId="4">#REF!</definedName>
    <definedName name="Ravu" localSheetId="0">#REF!</definedName>
    <definedName name="Ravu" localSheetId="8">#REF!</definedName>
    <definedName name="Ravu">#REF!</definedName>
    <definedName name="rax">[83]Material!$D$47</definedName>
    <definedName name="rb">'[26]C-data'!$F$112</definedName>
    <definedName name="RCArea" localSheetId="8" hidden="1">#REF!</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 localSheetId="4">#REF!</definedName>
    <definedName name="RE" localSheetId="0">#REF!</definedName>
    <definedName name="RE" localSheetId="8">#REF!</definedName>
    <definedName name="RE">#REF!</definedName>
    <definedName name="REFIL">[9]DATA!$H$189</definedName>
    <definedName name="Repalle_Sub">[133]quarry!$A$5:$AA$337</definedName>
    <definedName name="rerfdsfsdfd">'[83]Plant &amp;  Machinery'!$G$4</definedName>
    <definedName name="rfgsdg" localSheetId="4">#REF!</definedName>
    <definedName name="rfgsdg" localSheetId="0">#REF!</definedName>
    <definedName name="rfgsdg" localSheetId="8">#REF!</definedName>
    <definedName name="rfgsdg">#REF!</definedName>
    <definedName name="rggdg" localSheetId="4">#REF!</definedName>
    <definedName name="rggdg" localSheetId="0">#REF!</definedName>
    <definedName name="rggdg" localSheetId="8">#REF!</definedName>
    <definedName name="rggdg">#REF!</definedName>
    <definedName name="road" localSheetId="4">[54]Lead!#REF!</definedName>
    <definedName name="road" localSheetId="0">[54]Lead!#REF!</definedName>
    <definedName name="road" localSheetId="8">[54]Lead!#REF!</definedName>
    <definedName name="road">[54]Lead!#REF!</definedName>
    <definedName name="Road_Sections_list">'[56]Trunk unpaved'!$A$2:$L$233</definedName>
    <definedName name="roar1" localSheetId="8">[54]Lead!#REF!</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 localSheetId="4">#REF!</definedName>
    <definedName name="RRRR" localSheetId="0">#REF!</definedName>
    <definedName name="RRRR" localSheetId="8">#REF!</definedName>
    <definedName name="RRRR">#REF!</definedName>
    <definedName name="rrs">[8]rdamdata!$J$9</definedName>
    <definedName name="RSDP">[9]DATA!$H$215</definedName>
    <definedName name="rstone">[8]rdamdata!$J$11</definedName>
    <definedName name="rt" localSheetId="8">[54]Lead!#REF!</definedName>
    <definedName name="rt">[54]Lead!#REF!</definedName>
    <definedName name="RubberRings">[63]maya!$B$382:$B$386</definedName>
    <definedName name="rwsrate">'[136]ssr-rates'!$B$1:$J$1644</definedName>
    <definedName name="s" localSheetId="4">#REF!</definedName>
    <definedName name="s" localSheetId="0">#REF!</definedName>
    <definedName name="s" localSheetId="8">#REF!</definedName>
    <definedName name="s">#REF!</definedName>
    <definedName name="S.F" localSheetId="4" hidden="1">'[39]final abstract'!#REF!</definedName>
    <definedName name="S.F" localSheetId="0" hidden="1">'[39]final abstract'!#REF!</definedName>
    <definedName name="S.F" localSheetId="8" hidden="1">'[39]final abstract'!#REF!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 localSheetId="8">[137]Lead!#REF!</definedName>
    <definedName name="sa">[137]Lead!#REF!</definedName>
    <definedName name="sad" localSheetId="8">[51]Data.F8.BTR!#REF!</definedName>
    <definedName name="sad">[51]Data.F8.BTR!#REF!</definedName>
    <definedName name="sadfas" localSheetId="4">#REF!</definedName>
    <definedName name="sadfas" localSheetId="0">#REF!</definedName>
    <definedName name="sadfas" localSheetId="8">#REF!</definedName>
    <definedName name="sadfas">#REF!</definedName>
    <definedName name="sand">[8]rdamdata!$J$12</definedName>
    <definedName name="SAND_D">[29]MRATES!$K$32</definedName>
    <definedName name="SandF">[63]maya!$A$30:$A$31</definedName>
    <definedName name="SASA" localSheetId="4">#REF!</definedName>
    <definedName name="SASA" localSheetId="0">#REF!</definedName>
    <definedName name="SASA" localSheetId="8">#REF!</definedName>
    <definedName name="SASA">#REF!</definedName>
    <definedName name="sc">'[33]Lead statement'!$P$7</definedName>
    <definedName name="SD">[84]m!$D$149</definedName>
    <definedName name="sdf" localSheetId="4">#REF!</definedName>
    <definedName name="sdf" localSheetId="0">#REF!</definedName>
    <definedName name="sdf" localSheetId="8">#REF!</definedName>
    <definedName name="sdf">#REF!</definedName>
    <definedName name="sdfsdsdfdf">[83]Material!$D$70</definedName>
    <definedName name="sea" localSheetId="4">#REF!</definedName>
    <definedName name="sea" localSheetId="0">#REF!</definedName>
    <definedName name="sea" localSheetId="8">#REF!</definedName>
    <definedName name="sea">#REF!</definedName>
    <definedName name="SEComp" localSheetId="8">[138]Data.F8.BTR!#REF!</definedName>
    <definedName name="SEComp">[138]Data.F8.BTR!#REF!</definedName>
    <definedName name="segments">'[71]segments-details'!$A$5:$D$439</definedName>
    <definedName name="sein" localSheetId="4">#REF!</definedName>
    <definedName name="sein" localSheetId="0">#REF!</definedName>
    <definedName name="sein" localSheetId="8">#REF!</definedName>
    <definedName name="sein">#REF!</definedName>
    <definedName name="sein1" localSheetId="4">#REF!</definedName>
    <definedName name="sein1" localSheetId="0">#REF!</definedName>
    <definedName name="sein1" localSheetId="8">#REF!</definedName>
    <definedName name="sein1">#REF!</definedName>
    <definedName name="sein4" localSheetId="4">#REF!</definedName>
    <definedName name="sein4" localSheetId="0">#REF!</definedName>
    <definedName name="sein4" localSheetId="8">#REF!</definedName>
    <definedName name="sein4">#REF!</definedName>
    <definedName name="sese" localSheetId="4">[139]Data!#REF!</definedName>
    <definedName name="sese" localSheetId="0">[139]Data!#REF!</definedName>
    <definedName name="sese" localSheetId="8">[139]Data!#REF!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 localSheetId="8">#REF!</definedName>
    <definedName name="SHARED_FORMULA_1_11_1_11_26">#REF!</definedName>
    <definedName name="SHARED_FORMULA_1_11_1_11_30" localSheetId="8">#REF!</definedName>
    <definedName name="SHARED_FORMULA_1_11_1_11_30">#REF!</definedName>
    <definedName name="SHARED_FORMULA_1_153_1_153_26">NA()</definedName>
    <definedName name="SHARED_FORMULA_1_156_1_156_26" localSheetId="4">CONCATENATE(#REF!,"-",#REF!,"m x ",#REF!,"m")</definedName>
    <definedName name="SHARED_FORMULA_1_156_1_156_26" localSheetId="0">CONCATENATE(#REF!,"-",#REF!,"m x ",#REF!,"m")</definedName>
    <definedName name="SHARED_FORMULA_1_156_1_156_26" localSheetId="8">CONCATENATE(#REF!,"-",#REF!,"m x ",#REF!,"m")</definedName>
    <definedName name="SHARED_FORMULA_1_156_1_156_26" localSheetId="3">CONCATENATE(#REF!,"-",#REF!,"m x ",#REF!,"m")</definedName>
    <definedName name="SHARED_FORMULA_1_156_1_156_26">CONCATENATE(#REF!,"-",#REF!,"m x ",#REF!,"m")</definedName>
    <definedName name="SHARED_FORMULA_1_161_1_161_26">NA()</definedName>
    <definedName name="SHARED_FORMULA_1_164_1_164_26" localSheetId="8">+#REF!</definedName>
    <definedName name="SHARED_FORMULA_1_164_1_164_26">+#REF!</definedName>
    <definedName name="SHARED_FORMULA_1_204_1_204_37">NA()</definedName>
    <definedName name="SHARED_FORMULA_1_21_1_21_22" localSheetId="8">+#REF!</definedName>
    <definedName name="SHARED_FORMULA_1_21_1_21_22">+#REF!</definedName>
    <definedName name="SHARED_FORMULA_1_21_1_21_33" localSheetId="8">+#REF!</definedName>
    <definedName name="SHARED_FORMULA_1_21_1_21_33">+#REF!</definedName>
    <definedName name="SHARED_FORMULA_1_24_1_24_37" localSheetId="8">+#REF!</definedName>
    <definedName name="SHARED_FORMULA_1_24_1_24_37">+#REF!</definedName>
    <definedName name="SHARED_FORMULA_1_28_1_28_33" localSheetId="8">+#REF!</definedName>
    <definedName name="SHARED_FORMULA_1_28_1_28_33">+#REF!</definedName>
    <definedName name="SHARED_FORMULA_1_31_1_31_22" localSheetId="8">+#REF!</definedName>
    <definedName name="SHARED_FORMULA_1_31_1_31_22">+#REF!</definedName>
    <definedName name="SHARED_FORMULA_1_31_1_31_37" localSheetId="8">+#REF!</definedName>
    <definedName name="SHARED_FORMULA_1_31_1_31_37">+#REF!</definedName>
    <definedName name="SHARED_FORMULA_1_335_1_335_37">NA()</definedName>
    <definedName name="SHARED_FORMULA_1_34_1_34_22">NA()</definedName>
    <definedName name="SHARED_FORMULA_1_34_1_34_26" localSheetId="8">+#REF!</definedName>
    <definedName name="SHARED_FORMULA_1_34_1_34_26">+#REF!</definedName>
    <definedName name="SHARED_FORMULA_1_344_1_344_37">NA()</definedName>
    <definedName name="SHARED_FORMULA_1_37_1_37_26">NA()</definedName>
    <definedName name="SHARED_FORMULA_1_38_1_38_30" localSheetId="8">+#REF!</definedName>
    <definedName name="SHARED_FORMULA_1_38_1_38_30">+#REF!</definedName>
    <definedName name="SHARED_FORMULA_1_4_1_4_26" localSheetId="8">+#REF!</definedName>
    <definedName name="SHARED_FORMULA_1_4_1_4_26">+#REF!</definedName>
    <definedName name="SHARED_FORMULA_1_409_1_409_30">NA()</definedName>
    <definedName name="SHARED_FORMULA_1_41_1_41_30">NA()</definedName>
    <definedName name="SHARED_FORMULA_1_46_1_46_22" localSheetId="8">+#REF!</definedName>
    <definedName name="SHARED_FORMULA_1_46_1_46_22">+#REF!</definedName>
    <definedName name="SHARED_FORMULA_1_49_1_49_22">NA()</definedName>
    <definedName name="SHARED_FORMULA_1_5_1_5_22" localSheetId="8">+#REF!</definedName>
    <definedName name="SHARED_FORMULA_1_5_1_5_22">+#REF!</definedName>
    <definedName name="SHARED_FORMULA_1_57_1_57_30" localSheetId="8">+#REF!</definedName>
    <definedName name="SHARED_FORMULA_1_57_1_57_30">+#REF!</definedName>
    <definedName name="SHARED_FORMULA_1_60_1_60_30">NA()</definedName>
    <definedName name="SHARED_FORMULA_1_63_1_63_26" localSheetId="8">+#REF!</definedName>
    <definedName name="SHARED_FORMULA_1_63_1_63_26">+#REF!</definedName>
    <definedName name="SHARED_FORMULA_1_66_1_66_26">NA()</definedName>
    <definedName name="SHARED_FORMULA_1_7_1_7_33" localSheetId="8">+#REF!</definedName>
    <definedName name="SHARED_FORMULA_1_7_1_7_33">+#REF!</definedName>
    <definedName name="SHARED_FORMULA_1_801_1_801_22">NA()</definedName>
    <definedName name="SHARED_FORMULA_1_860_1_860_22">NA()</definedName>
    <definedName name="SHARED_FORMULA_1_9_1_9_37" localSheetId="8">+#REF!</definedName>
    <definedName name="SHARED_FORMULA_1_9_1_9_37">+#REF!</definedName>
    <definedName name="SHARED_FORMULA_10_114_10_114_26" localSheetId="8">+#REF!*#REF!</definedName>
    <definedName name="SHARED_FORMULA_10_114_10_114_26">+#REF!*#REF!</definedName>
    <definedName name="SHARED_FORMULA_10_117_10_117_26">NA()</definedName>
    <definedName name="SHARED_FORMULA_10_3_10_3_25">NA()</definedName>
    <definedName name="SHARED_FORMULA_11_101_11_101_21" localSheetId="8">+#REF!/10^5</definedName>
    <definedName name="SHARED_FORMULA_11_101_11_101_21">+#REF!/10^5</definedName>
    <definedName name="SHARED_FORMULA_11_110_11_110_29">NA()</definedName>
    <definedName name="SHARED_FORMULA_11_112_11_112_25">NA()</definedName>
    <definedName name="SHARED_FORMULA_11_113_11_113_29" localSheetId="8">+#REF!/10^5</definedName>
    <definedName name="SHARED_FORMULA_11_113_11_113_29">+#REF!/10^5</definedName>
    <definedName name="SHARED_FORMULA_11_116_11_116_21">NA()</definedName>
    <definedName name="SHARED_FORMULA_11_125_11_125_21" localSheetId="8">+#REF!/10^5</definedName>
    <definedName name="SHARED_FORMULA_11_125_11_125_21">+#REF!/10^5</definedName>
    <definedName name="SHARED_FORMULA_11_132_11_132_21" localSheetId="8">+#REF!/10^5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8">+#REF!/10^5</definedName>
    <definedName name="SHARED_FORMULA_11_167_11_167_21">+#REF!/10^5</definedName>
    <definedName name="SHARED_FORMULA_11_182_11_182_25">NA()</definedName>
    <definedName name="SHARED_FORMULA_11_185_11_185_21" localSheetId="8">+#REF!/10^5</definedName>
    <definedName name="SHARED_FORMULA_11_185_11_185_21">+#REF!/10^5</definedName>
    <definedName name="SHARED_FORMULA_11_189_11_189_21">NA()</definedName>
    <definedName name="SHARED_FORMULA_11_28_11_28_21" localSheetId="8">+#REF!/10^5</definedName>
    <definedName name="SHARED_FORMULA_11_28_11_28_21">+#REF!/10^5</definedName>
    <definedName name="SHARED_FORMULA_11_3_11_3_21" localSheetId="8">+#REF!/10^5</definedName>
    <definedName name="SHARED_FORMULA_11_3_11_3_21">+#REF!/10^5</definedName>
    <definedName name="SHARED_FORMULA_11_3_11_3_25">NA()</definedName>
    <definedName name="SHARED_FORMULA_11_3_11_3_29" localSheetId="8">+#REF!/10^5</definedName>
    <definedName name="SHARED_FORMULA_11_3_11_3_29">+#REF!/10^5</definedName>
    <definedName name="SHARED_FORMULA_11_35_11_35_21">NA()</definedName>
    <definedName name="SHARED_FORMULA_11_35_11_35_25">NA()</definedName>
    <definedName name="SHARED_FORMULA_11_44_11_44_29" localSheetId="8">+#REF!/10^5</definedName>
    <definedName name="SHARED_FORMULA_11_44_11_44_29">+#REF!/10^5</definedName>
    <definedName name="SHARED_FORMULA_11_46_11_46_29">NA()</definedName>
    <definedName name="SHARED_FORMULA_11_60_11_60_21" localSheetId="8">+#REF!/10^5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8">+#REF!/10^5</definedName>
    <definedName name="SHARED_FORMULA_11_81_11_81_29">+#REF!/10^5</definedName>
    <definedName name="SHARED_FORMULA_11_84_11_84_21">NA()</definedName>
    <definedName name="SHARED_FORMULA_11_88_11_88_21" localSheetId="8">+#REF!/10^5</definedName>
    <definedName name="SHARED_FORMULA_11_88_11_88_21">+#REF!/10^5</definedName>
    <definedName name="SHARED_FORMULA_12_123_12_123_11">NA()</definedName>
    <definedName name="SHARED_FORMULA_14_10_14_10_18" localSheetId="8">+#REF!*#REF!</definedName>
    <definedName name="SHARED_FORMULA_14_10_14_10_18">+#REF!*#REF!</definedName>
    <definedName name="SHARED_FORMULA_14_50_14_50_18" localSheetId="8">+#REF!*#REF!</definedName>
    <definedName name="SHARED_FORMULA_14_50_14_50_18">+#REF!*#REF!</definedName>
    <definedName name="SHARED_FORMULA_14_52_14_52_18">NA()</definedName>
    <definedName name="SHARED_FORMULA_15_13_15_13_17" localSheetId="8">SUM(#REF!)</definedName>
    <definedName name="SHARED_FORMULA_15_13_15_13_17">SUM(#REF!)</definedName>
    <definedName name="SHARED_FORMULA_18_13_18_13_17" localSheetId="4">IF(#REF!=10,"Ten",IF(#REF!=1,"ONE",""))</definedName>
    <definedName name="SHARED_FORMULA_18_13_18_13_17" localSheetId="0">IF(#REF!=10,"Ten",IF(#REF!=1,"ONE",""))</definedName>
    <definedName name="SHARED_FORMULA_18_13_18_13_17" localSheetId="8">IF(#REF!=10,"Ten",IF(#REF!=1,"ONE",""))</definedName>
    <definedName name="SHARED_FORMULA_18_13_18_13_17">IF(#REF!=10,"Ten",IF(#REF!=1,"ONE",""))</definedName>
    <definedName name="SHARED_FORMULA_19_13_19_13_17" localSheetId="8">#REF!</definedName>
    <definedName name="SHARED_FORMULA_19_13_19_13_17">#REF!</definedName>
    <definedName name="SHARED_FORMULA_2_6_2_6_30" localSheetId="8">+#REF!</definedName>
    <definedName name="SHARED_FORMULA_2_6_2_6_30">+#REF!</definedName>
    <definedName name="SHARED_FORMULA_21_13_21_13_17" localSheetId="8">#REF!*#REF!/#REF!</definedName>
    <definedName name="SHARED_FORMULA_21_13_21_13_17">#REF!*#REF!/#REF!</definedName>
    <definedName name="SHARED_FORMULA_21_273_21_273_17">NA()</definedName>
    <definedName name="SHARED_FORMULA_21_289_21_289_17" localSheetId="8">SUM(#REF!)</definedName>
    <definedName name="SHARED_FORMULA_21_289_21_289_17">SUM(#REF!)</definedName>
    <definedName name="SHARED_FORMULA_21_291_21_291_17" localSheetId="8">+#REF!-#REF!</definedName>
    <definedName name="SHARED_FORMULA_21_291_21_291_17">+#REF!-#REF!</definedName>
    <definedName name="SHARED_FORMULA_22_101_22_101_17">NA()</definedName>
    <definedName name="SHARED_FORMULA_22_103_22_103_17" localSheetId="8">+#REF!*#REF!</definedName>
    <definedName name="SHARED_FORMULA_22_103_22_103_17">+#REF!*#REF!</definedName>
    <definedName name="SHARED_FORMULA_22_105_22_105_17">NA()</definedName>
    <definedName name="SHARED_FORMULA_22_108_22_108_17" localSheetId="8">+#REF!*#REF!</definedName>
    <definedName name="SHARED_FORMULA_22_108_22_108_17">+#REF!*#REF!</definedName>
    <definedName name="SHARED_FORMULA_22_110_22_110_17">NA()</definedName>
    <definedName name="SHARED_FORMULA_22_114_22_114_17" localSheetId="8">+#REF!*#REF!</definedName>
    <definedName name="SHARED_FORMULA_22_114_22_114_17">+#REF!*#REF!</definedName>
    <definedName name="SHARED_FORMULA_22_118_22_118_17" localSheetId="8">+#REF!*#REF!</definedName>
    <definedName name="SHARED_FORMULA_22_118_22_118_17">+#REF!*#REF!</definedName>
    <definedName name="SHARED_FORMULA_22_122_22_122_17" localSheetId="8">+#REF!*#REF!</definedName>
    <definedName name="SHARED_FORMULA_22_122_22_122_17">+#REF!*#REF!</definedName>
    <definedName name="SHARED_FORMULA_22_123_22_123_17">NA()</definedName>
    <definedName name="SHARED_FORMULA_22_128_22_128_17" localSheetId="8">+#REF!*#REF!</definedName>
    <definedName name="SHARED_FORMULA_22_128_22_128_17">+#REF!*#REF!</definedName>
    <definedName name="SHARED_FORMULA_22_13_22_13_17" localSheetId="8">+#REF!*#REF!</definedName>
    <definedName name="SHARED_FORMULA_22_13_22_13_17">+#REF!*#REF!</definedName>
    <definedName name="SHARED_FORMULA_22_133_22_133_17" localSheetId="8">+#REF!*#REF!</definedName>
    <definedName name="SHARED_FORMULA_22_133_22_133_17">+#REF!*#REF!</definedName>
    <definedName name="SHARED_FORMULA_22_138_22_138_17">NA()</definedName>
    <definedName name="SHARED_FORMULA_22_139_22_139_17" localSheetId="8">+#REF!*#REF!</definedName>
    <definedName name="SHARED_FORMULA_22_139_22_139_17">+#REF!*#REF!</definedName>
    <definedName name="SHARED_FORMULA_22_144_22_144_17">NA()</definedName>
    <definedName name="SHARED_FORMULA_22_145_22_145_17" localSheetId="8">+#REF!*#REF!</definedName>
    <definedName name="SHARED_FORMULA_22_145_22_145_17">+#REF!*#REF!</definedName>
    <definedName name="SHARED_FORMULA_22_146_22_146_17">NA()</definedName>
    <definedName name="SHARED_FORMULA_22_148_22_148_17">NA()</definedName>
    <definedName name="SHARED_FORMULA_22_150_22_150_17" localSheetId="8">+#REF!*#REF!</definedName>
    <definedName name="SHARED_FORMULA_22_150_22_150_17">+#REF!*#REF!</definedName>
    <definedName name="SHARED_FORMULA_22_153_22_153_17">NA()</definedName>
    <definedName name="SHARED_FORMULA_22_157_22_157_17" localSheetId="8">+#REF!*#REF!</definedName>
    <definedName name="SHARED_FORMULA_22_157_22_157_17">+#REF!*#REF!</definedName>
    <definedName name="SHARED_FORMULA_22_158_22_158_17">NA()</definedName>
    <definedName name="SHARED_FORMULA_22_159_22_159_17" localSheetId="8">+#REF!*#REF!</definedName>
    <definedName name="SHARED_FORMULA_22_159_22_159_17">+#REF!*#REF!</definedName>
    <definedName name="SHARED_FORMULA_22_161_22_161_17" localSheetId="8">+#REF!*#REF!</definedName>
    <definedName name="SHARED_FORMULA_22_161_22_161_17">+#REF!*#REF!</definedName>
    <definedName name="SHARED_FORMULA_22_162_22_162_17">NA()</definedName>
    <definedName name="SHARED_FORMULA_22_166_22_166_17" localSheetId="8">+#REF!*#REF!</definedName>
    <definedName name="SHARED_FORMULA_22_166_22_166_17">+#REF!*#REF!</definedName>
    <definedName name="SHARED_FORMULA_22_171_22_171_17" localSheetId="8">+#REF!*#REF!</definedName>
    <definedName name="SHARED_FORMULA_22_171_22_171_17">+#REF!*#REF!</definedName>
    <definedName name="SHARED_FORMULA_22_173_22_173_17">NA()</definedName>
    <definedName name="SHARED_FORMULA_22_175_22_175_17" localSheetId="8">+#REF!*#REF!</definedName>
    <definedName name="SHARED_FORMULA_22_175_22_175_17">+#REF!*#REF!</definedName>
    <definedName name="SHARED_FORMULA_22_177_22_177_17">NA()</definedName>
    <definedName name="SHARED_FORMULA_22_179_22_179_17" localSheetId="8">+#REF!*#REF!</definedName>
    <definedName name="SHARED_FORMULA_22_179_22_179_17">+#REF!*#REF!</definedName>
    <definedName name="SHARED_FORMULA_22_183_22_183_17">NA()</definedName>
    <definedName name="SHARED_FORMULA_22_184_22_184_17" localSheetId="8">+#REF!*#REF!</definedName>
    <definedName name="SHARED_FORMULA_22_184_22_184_17">+#REF!*#REF!</definedName>
    <definedName name="SHARED_FORMULA_22_186_22_186_17" localSheetId="8">+#REF!*#REF!</definedName>
    <definedName name="SHARED_FORMULA_22_186_22_186_17">+#REF!*#REF!</definedName>
    <definedName name="SHARED_FORMULA_22_187_22_187_17">NA()</definedName>
    <definedName name="SHARED_FORMULA_22_190_22_190_17" localSheetId="8">+#REF!*#REF!</definedName>
    <definedName name="SHARED_FORMULA_22_190_22_190_17">+#REF!*#REF!</definedName>
    <definedName name="SHARED_FORMULA_22_191_22_191_17">NA()</definedName>
    <definedName name="SHARED_FORMULA_22_196_22_196_17" localSheetId="8">+#REF!*#REF!</definedName>
    <definedName name="SHARED_FORMULA_22_196_22_196_17">+#REF!*#REF!</definedName>
    <definedName name="SHARED_FORMULA_22_199_22_199_17">NA()</definedName>
    <definedName name="SHARED_FORMULA_22_20_22_20_17" localSheetId="8">+#REF!*#REF!</definedName>
    <definedName name="SHARED_FORMULA_22_20_22_20_17">+#REF!*#REF!</definedName>
    <definedName name="SHARED_FORMULA_22_201_22_201_17" localSheetId="8">+#REF!*#REF!</definedName>
    <definedName name="SHARED_FORMULA_22_201_22_201_17">+#REF!*#REF!</definedName>
    <definedName name="SHARED_FORMULA_22_203_22_203_17">NA()</definedName>
    <definedName name="SHARED_FORMULA_22_205_22_205_17">NA()</definedName>
    <definedName name="SHARED_FORMULA_22_206_22_206_17" localSheetId="8">+#REF!*#REF!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8">+#REF!*#REF!</definedName>
    <definedName name="SHARED_FORMULA_22_211_22_211_17">+#REF!*#REF!</definedName>
    <definedName name="SHARED_FORMULA_22_212_22_212_17">NA()</definedName>
    <definedName name="SHARED_FORMULA_22_214_22_214_17" localSheetId="8">+#REF!*#REF!</definedName>
    <definedName name="SHARED_FORMULA_22_214_22_214_17">+#REF!*#REF!</definedName>
    <definedName name="SHARED_FORMULA_22_215_22_215_17">NA()</definedName>
    <definedName name="SHARED_FORMULA_22_216_22_216_17" localSheetId="8">+#REF!*#REF!</definedName>
    <definedName name="SHARED_FORMULA_22_216_22_216_17">+#REF!*#REF!</definedName>
    <definedName name="SHARED_FORMULA_22_218_22_218_17" localSheetId="8">+#REF!*#REF!</definedName>
    <definedName name="SHARED_FORMULA_22_218_22_218_17">+#REF!*#REF!</definedName>
    <definedName name="SHARED_FORMULA_22_220_22_220_17" localSheetId="8">+#REF!*#REF!</definedName>
    <definedName name="SHARED_FORMULA_22_220_22_220_17">+#REF!*#REF!</definedName>
    <definedName name="SHARED_FORMULA_22_222_22_222_17" localSheetId="8">+#REF!*#REF!</definedName>
    <definedName name="SHARED_FORMULA_22_222_22_222_17">+#REF!*#REF!</definedName>
    <definedName name="SHARED_FORMULA_22_224_22_224_17" localSheetId="8">+#REF!*#REF!</definedName>
    <definedName name="SHARED_FORMULA_22_224_22_224_17">+#REF!*#REF!</definedName>
    <definedName name="SHARED_FORMULA_22_226_22_226_17" localSheetId="8">+#REF!*#REF!</definedName>
    <definedName name="SHARED_FORMULA_22_226_22_226_17">+#REF!*#REF!</definedName>
    <definedName name="SHARED_FORMULA_22_229_22_229_17" localSheetId="8">+#REF!*#REF!</definedName>
    <definedName name="SHARED_FORMULA_22_229_22_229_17">+#REF!*#REF!</definedName>
    <definedName name="SHARED_FORMULA_22_232_22_232_17" localSheetId="8">+#REF!*#REF!</definedName>
    <definedName name="SHARED_FORMULA_22_232_22_232_17">+#REF!*#REF!</definedName>
    <definedName name="SHARED_FORMULA_22_235_22_235_17" localSheetId="8">+#REF!*#REF!</definedName>
    <definedName name="SHARED_FORMULA_22_235_22_235_17">+#REF!*#REF!</definedName>
    <definedName name="SHARED_FORMULA_22_236_22_236_17">NA()</definedName>
    <definedName name="SHARED_FORMULA_22_237_22_237_17" localSheetId="8">+#REF!*#REF!</definedName>
    <definedName name="SHARED_FORMULA_22_237_22_237_17">+#REF!*#REF!</definedName>
    <definedName name="SHARED_FORMULA_22_238_22_238_17">NA()</definedName>
    <definedName name="SHARED_FORMULA_22_239_22_239_17" localSheetId="8">+#REF!*#REF!</definedName>
    <definedName name="SHARED_FORMULA_22_239_22_239_17">+#REF!*#REF!</definedName>
    <definedName name="SHARED_FORMULA_22_240_22_240_17">NA()</definedName>
    <definedName name="SHARED_FORMULA_22_241_22_241_17" localSheetId="8">+#REF!*#REF!</definedName>
    <definedName name="SHARED_FORMULA_22_241_22_241_17">+#REF!*#REF!</definedName>
    <definedName name="SHARED_FORMULA_22_243_22_243_17" localSheetId="8">+#REF!*#REF!</definedName>
    <definedName name="SHARED_FORMULA_22_243_22_243_17">+#REF!*#REF!</definedName>
    <definedName name="SHARED_FORMULA_22_245_22_245_17">NA()</definedName>
    <definedName name="SHARED_FORMULA_22_246_22_246_17" localSheetId="8">+#REF!*#REF!</definedName>
    <definedName name="SHARED_FORMULA_22_246_22_246_17">+#REF!*#REF!</definedName>
    <definedName name="SHARED_FORMULA_22_248_22_248_17">NA()</definedName>
    <definedName name="SHARED_FORMULA_22_249_22_249_17" localSheetId="8">+#REF!*#REF!</definedName>
    <definedName name="SHARED_FORMULA_22_249_22_249_17">+#REF!*#REF!</definedName>
    <definedName name="SHARED_FORMULA_22_25_22_25_17" localSheetId="8">+#REF!*#REF!</definedName>
    <definedName name="SHARED_FORMULA_22_25_22_25_17">+#REF!*#REF!</definedName>
    <definedName name="SHARED_FORMULA_22_250_22_250_17">NA()</definedName>
    <definedName name="SHARED_FORMULA_22_252_22_252_17">NA()</definedName>
    <definedName name="SHARED_FORMULA_22_253_22_253_17" localSheetId="8">+#REF!*#REF!</definedName>
    <definedName name="SHARED_FORMULA_22_253_22_253_17">+#REF!*#REF!</definedName>
    <definedName name="SHARED_FORMULA_22_254_22_254_17">NA()</definedName>
    <definedName name="SHARED_FORMULA_22_255_22_255_17" localSheetId="8">+#REF!*#REF!</definedName>
    <definedName name="SHARED_FORMULA_22_255_22_255_17">+#REF!*#REF!</definedName>
    <definedName name="SHARED_FORMULA_22_257_22_257_17" localSheetId="8">+#REF!*#REF!</definedName>
    <definedName name="SHARED_FORMULA_22_257_22_257_17">+#REF!*#REF!</definedName>
    <definedName name="SHARED_FORMULA_22_26_22_26_17">NA()</definedName>
    <definedName name="SHARED_FORMULA_22_260_22_260_17">NA()</definedName>
    <definedName name="SHARED_FORMULA_22_262_22_262_17" localSheetId="8">+#REF!*#REF!</definedName>
    <definedName name="SHARED_FORMULA_22_262_22_262_17">+#REF!*#REF!</definedName>
    <definedName name="SHARED_FORMULA_22_263_22_263_17">NA()</definedName>
    <definedName name="SHARED_FORMULA_22_265_22_265_17">NA()</definedName>
    <definedName name="SHARED_FORMULA_22_267_22_267_17" localSheetId="8">+#REF!*#REF!</definedName>
    <definedName name="SHARED_FORMULA_22_267_22_267_17">+#REF!*#REF!</definedName>
    <definedName name="SHARED_FORMULA_22_269_22_269_17">NA()</definedName>
    <definedName name="SHARED_FORMULA_22_270_22_270_17" localSheetId="8">+#REF!*#REF!</definedName>
    <definedName name="SHARED_FORMULA_22_270_22_270_17">+#REF!*#REF!</definedName>
    <definedName name="SHARED_FORMULA_22_271_22_271_17">NA()</definedName>
    <definedName name="SHARED_FORMULA_22_273_22_273_17" localSheetId="8">+#REF!*#REF!</definedName>
    <definedName name="SHARED_FORMULA_22_273_22_273_17">+#REF!*#REF!</definedName>
    <definedName name="SHARED_FORMULA_22_275_22_275_17">NA()</definedName>
    <definedName name="SHARED_FORMULA_22_276_22_276_17" localSheetId="8">+#REF!*#REF!</definedName>
    <definedName name="SHARED_FORMULA_22_276_22_276_17">+#REF!*#REF!</definedName>
    <definedName name="SHARED_FORMULA_22_278_22_278_17" localSheetId="8">+#REF!*#REF!</definedName>
    <definedName name="SHARED_FORMULA_22_278_22_278_17">+#REF!*#REF!</definedName>
    <definedName name="SHARED_FORMULA_22_280_22_280_17" localSheetId="8">+#REF!*#REF!</definedName>
    <definedName name="SHARED_FORMULA_22_280_22_280_17">+#REF!*#REF!</definedName>
    <definedName name="SHARED_FORMULA_22_282_22_282_17" localSheetId="8">+#REF!*#REF!</definedName>
    <definedName name="SHARED_FORMULA_22_282_22_282_17">+#REF!*#REF!</definedName>
    <definedName name="SHARED_FORMULA_22_284_22_284_17" localSheetId="8">+#REF!*#REF!</definedName>
    <definedName name="SHARED_FORMULA_22_284_22_284_17">+#REF!*#REF!</definedName>
    <definedName name="SHARED_FORMULA_22_286_22_286_17" localSheetId="8">+#REF!*#REF!</definedName>
    <definedName name="SHARED_FORMULA_22_286_22_286_17">+#REF!*#REF!</definedName>
    <definedName name="SHARED_FORMULA_22_31_22_31_17" localSheetId="8">+#REF!*#REF!</definedName>
    <definedName name="SHARED_FORMULA_22_31_22_31_17">+#REF!*#REF!</definedName>
    <definedName name="SHARED_FORMULA_22_33_22_33_17" localSheetId="8">+#REF!*#REF!</definedName>
    <definedName name="SHARED_FORMULA_22_33_22_33_17">+#REF!*#REF!</definedName>
    <definedName name="SHARED_FORMULA_22_35_22_35_17">NA()</definedName>
    <definedName name="SHARED_FORMULA_22_36_22_36_17" localSheetId="8">+#REF!*#REF!</definedName>
    <definedName name="SHARED_FORMULA_22_36_22_36_17">+#REF!*#REF!</definedName>
    <definedName name="SHARED_FORMULA_22_37_22_37_17">NA()</definedName>
    <definedName name="SHARED_FORMULA_22_40_22_40_17">NA()</definedName>
    <definedName name="SHARED_FORMULA_22_41_22_41_17" localSheetId="8">+#REF!*#REF!</definedName>
    <definedName name="SHARED_FORMULA_22_41_22_41_17">+#REF!*#REF!</definedName>
    <definedName name="SHARED_FORMULA_22_44_22_44_17" localSheetId="8">+#REF!*#REF!</definedName>
    <definedName name="SHARED_FORMULA_22_44_22_44_17">+#REF!*#REF!</definedName>
    <definedName name="SHARED_FORMULA_22_45_22_45_17">NA()</definedName>
    <definedName name="SHARED_FORMULA_22_48_22_48_17">NA()</definedName>
    <definedName name="SHARED_FORMULA_22_49_22_49_17" localSheetId="8">+#REF!*#REF!</definedName>
    <definedName name="SHARED_FORMULA_22_49_22_49_17">+#REF!*#REF!</definedName>
    <definedName name="SHARED_FORMULA_22_52_22_52_17">NA()</definedName>
    <definedName name="SHARED_FORMULA_22_55_22_55_17" localSheetId="8">+#REF!*#REF!</definedName>
    <definedName name="SHARED_FORMULA_22_55_22_55_17">+#REF!*#REF!</definedName>
    <definedName name="SHARED_FORMULA_22_57_22_57_17" localSheetId="8">+#REF!*#REF!</definedName>
    <definedName name="SHARED_FORMULA_22_57_22_57_17">+#REF!*#REF!</definedName>
    <definedName name="SHARED_FORMULA_22_59_22_59_17">NA()</definedName>
    <definedName name="SHARED_FORMULA_22_61_22_61_17" localSheetId="8">+#REF!*#REF!</definedName>
    <definedName name="SHARED_FORMULA_22_61_22_61_17">+#REF!*#REF!</definedName>
    <definedName name="SHARED_FORMULA_22_62_22_62_17">NA()</definedName>
    <definedName name="SHARED_FORMULA_22_67_22_67_17" localSheetId="8">+#REF!*#REF!</definedName>
    <definedName name="SHARED_FORMULA_22_67_22_67_17">+#REF!*#REF!</definedName>
    <definedName name="SHARED_FORMULA_22_72_22_72_17">NA()</definedName>
    <definedName name="SHARED_FORMULA_22_73_22_73_17" localSheetId="8">+#REF!*#REF!</definedName>
    <definedName name="SHARED_FORMULA_22_73_22_73_17">+#REF!*#REF!</definedName>
    <definedName name="SHARED_FORMULA_22_78_22_78_17">NA()</definedName>
    <definedName name="SHARED_FORMULA_22_80_22_80_17" localSheetId="8">+#REF!*#REF!</definedName>
    <definedName name="SHARED_FORMULA_22_80_22_80_17">+#REF!*#REF!</definedName>
    <definedName name="SHARED_FORMULA_22_83_22_83_17">NA()</definedName>
    <definedName name="SHARED_FORMULA_22_85_22_85_17" localSheetId="8">+#REF!*#REF!</definedName>
    <definedName name="SHARED_FORMULA_22_85_22_85_17">+#REF!*#REF!</definedName>
    <definedName name="SHARED_FORMULA_22_87_22_87_17" localSheetId="8">+#REF!*#REF!</definedName>
    <definedName name="SHARED_FORMULA_22_87_22_87_17">+#REF!*#REF!</definedName>
    <definedName name="SHARED_FORMULA_22_90_22_90_17">NA()</definedName>
    <definedName name="SHARED_FORMULA_22_92_22_92_17" localSheetId="8">+#REF!*#REF!</definedName>
    <definedName name="SHARED_FORMULA_22_92_22_92_17">+#REF!*#REF!</definedName>
    <definedName name="SHARED_FORMULA_22_96_22_96_17">NA()</definedName>
    <definedName name="SHARED_FORMULA_22_98_22_98_17" localSheetId="8">+#REF!*#REF!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8">+#REF!/10^5</definedName>
    <definedName name="SHARED_FORMULA_24_194_24_194_17">+#REF!/10^5</definedName>
    <definedName name="SHARED_FORMULA_24_212_24_212_17" localSheetId="8">+#REF!/10^5</definedName>
    <definedName name="SHARED_FORMULA_24_212_24_212_17">+#REF!/10^5</definedName>
    <definedName name="SHARED_FORMULA_24_227_24_227_17" localSheetId="8">+#REF!/10^5</definedName>
    <definedName name="SHARED_FORMULA_24_227_24_227_17">+#REF!/10^5</definedName>
    <definedName name="SHARED_FORMULA_24_23_24_23_17" localSheetId="8">+#REF!/10^5</definedName>
    <definedName name="SHARED_FORMULA_24_23_24_23_17">+#REF!/10^5</definedName>
    <definedName name="SHARED_FORMULA_24_230_24_230_17" localSheetId="8">+#REF!/10^5</definedName>
    <definedName name="SHARED_FORMULA_24_230_24_230_17">+#REF!/10^5</definedName>
    <definedName name="SHARED_FORMULA_24_233_24_233_17" localSheetId="8">+#REF!/10^5</definedName>
    <definedName name="SHARED_FORMULA_24_233_24_233_17">+#REF!/10^5</definedName>
    <definedName name="SHARED_FORMULA_24_247_24_247_17" localSheetId="8">+#REF!/10^5</definedName>
    <definedName name="SHARED_FORMULA_24_247_24_247_17">+#REF!/10^5</definedName>
    <definedName name="SHARED_FORMULA_24_251_24_251_17" localSheetId="8">+#REF!/10^5</definedName>
    <definedName name="SHARED_FORMULA_24_251_24_251_17">+#REF!/10^5</definedName>
    <definedName name="SHARED_FORMULA_24_271_24_271_17" localSheetId="8">+#REF!/10^5</definedName>
    <definedName name="SHARED_FORMULA_24_271_24_271_17">+#REF!/10^5</definedName>
    <definedName name="SHARED_FORMULA_24_274_24_274_17" localSheetId="8">+#REF!/10^5</definedName>
    <definedName name="SHARED_FORMULA_24_274_24_274_17">+#REF!/10^5</definedName>
    <definedName name="SHARED_FORMULA_24_34_24_34_17" localSheetId="8">+#REF!/10^5</definedName>
    <definedName name="SHARED_FORMULA_24_34_24_34_17">+#REF!/10^5</definedName>
    <definedName name="SHARED_FORMULA_24_65_24_65_17" localSheetId="8">+#REF!/10^5</definedName>
    <definedName name="SHARED_FORMULA_24_65_24_65_17">+#REF!/10^5</definedName>
    <definedName name="SHARED_FORMULA_24_78_24_78_17" localSheetId="8">+#REF!/10^5</definedName>
    <definedName name="SHARED_FORMULA_24_78_24_78_17">+#REF!/10^5</definedName>
    <definedName name="SHARED_FORMULA_3_11_3_11_26" localSheetId="8">#REF!</definedName>
    <definedName name="SHARED_FORMULA_3_11_3_11_26">#REF!</definedName>
    <definedName name="SHARED_FORMULA_3_11_3_11_30" localSheetId="8">#REF!</definedName>
    <definedName name="SHARED_FORMULA_3_11_3_11_30">#REF!</definedName>
    <definedName name="SHARED_FORMULA_3_119_3_119_8">NA()</definedName>
    <definedName name="SHARED_FORMULA_3_122_3_122_7" localSheetId="8">#REF!</definedName>
    <definedName name="SHARED_FORMULA_3_122_3_122_7">#REF!</definedName>
    <definedName name="SHARED_FORMULA_3_145_3_145_8">NA()</definedName>
    <definedName name="SHARED_FORMULA_3_148_3_148_7">NA()</definedName>
    <definedName name="SHARED_FORMULA_3_16_3_16_33" localSheetId="8">+#REF!</definedName>
    <definedName name="SHARED_FORMULA_3_16_3_16_33">+#REF!</definedName>
    <definedName name="SHARED_FORMULA_3_161_3_161_26">NA()</definedName>
    <definedName name="SHARED_FORMULA_3_164_3_164_26" localSheetId="8">+#REF!</definedName>
    <definedName name="SHARED_FORMULA_3_164_3_164_26">+#REF!</definedName>
    <definedName name="SHARED_FORMULA_3_17_3_17_22" localSheetId="8">+#REF!</definedName>
    <definedName name="SHARED_FORMULA_3_17_3_17_22">+#REF!</definedName>
    <definedName name="SHARED_FORMULA_3_172_3_172_30">NA()</definedName>
    <definedName name="SHARED_FORMULA_3_177_3_177_30" localSheetId="8">+#REF!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 localSheetId="8">+#REF!</definedName>
    <definedName name="SHARED_FORMULA_3_209_3_209_22">+#REF!</definedName>
    <definedName name="SHARED_FORMULA_3_21_3_21_33" localSheetId="8">+#REF!</definedName>
    <definedName name="SHARED_FORMULA_3_21_3_21_33">+#REF!</definedName>
    <definedName name="SHARED_FORMULA_3_213_3_213_22">NA()</definedName>
    <definedName name="SHARED_FORMULA_3_216_3_216_22" localSheetId="8">+#REF!</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 localSheetId="8">+#REF!</definedName>
    <definedName name="SHARED_FORMULA_3_223_3_223_26">+#REF!</definedName>
    <definedName name="SHARED_FORMULA_3_236_3_236_26">NA()</definedName>
    <definedName name="SHARED_FORMULA_3_239_3_239_26" localSheetId="8">+#REF!</definedName>
    <definedName name="SHARED_FORMULA_3_239_3_239_26">+#REF!</definedName>
    <definedName name="SHARED_FORMULA_3_24_3_24_37" localSheetId="8">+#REF!</definedName>
    <definedName name="SHARED_FORMULA_3_24_3_24_37">+#REF!</definedName>
    <definedName name="SHARED_FORMULA_3_268_3_268_33">NA()</definedName>
    <definedName name="SHARED_FORMULA_3_274_3_274_33" localSheetId="8">+#REF!</definedName>
    <definedName name="SHARED_FORMULA_3_274_3_274_33">+#REF!</definedName>
    <definedName name="SHARED_FORMULA_3_28_3_28_33" localSheetId="8">+#REF!</definedName>
    <definedName name="SHARED_FORMULA_3_28_3_28_33">+#REF!</definedName>
    <definedName name="SHARED_FORMULA_3_31_3_31_22" localSheetId="8">+#REF!</definedName>
    <definedName name="SHARED_FORMULA_3_31_3_31_22">+#REF!</definedName>
    <definedName name="SHARED_FORMULA_3_31_3_31_30" localSheetId="8">+#REF!</definedName>
    <definedName name="SHARED_FORMULA_3_31_3_31_30">+#REF!</definedName>
    <definedName name="SHARED_FORMULA_3_32_3_32_37" localSheetId="8">+#REF!</definedName>
    <definedName name="SHARED_FORMULA_3_32_3_32_37">+#REF!</definedName>
    <definedName name="SHARED_FORMULA_3_34_3_34_22">NA()</definedName>
    <definedName name="SHARED_FORMULA_3_34_3_34_30">NA()</definedName>
    <definedName name="SHARED_FORMULA_3_38_3_38_30" localSheetId="8">#REF!</definedName>
    <definedName name="SHARED_FORMULA_3_38_3_38_30">#REF!</definedName>
    <definedName name="SHARED_FORMULA_3_39_3_39_37" localSheetId="8">+#REF!</definedName>
    <definedName name="SHARED_FORMULA_3_39_3_39_37">+#REF!</definedName>
    <definedName name="SHARED_FORMULA_3_39_3_39_8">NA()</definedName>
    <definedName name="SHARED_FORMULA_3_41_3_41_30">NA()</definedName>
    <definedName name="SHARED_FORMULA_3_46_3_46_22" localSheetId="8">+#REF!</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 localSheetId="8">+#REF!</definedName>
    <definedName name="SHARED_FORMULA_3_5_3_5_22">+#REF!</definedName>
    <definedName name="SHARED_FORMULA_3_503_3_503_37" localSheetId="8">+#REF!</definedName>
    <definedName name="SHARED_FORMULA_3_503_3_503_37">+#REF!</definedName>
    <definedName name="SHARED_FORMULA_3_517_3_517_26" localSheetId="8">+#REF!</definedName>
    <definedName name="SHARED_FORMULA_3_517_3_517_26">+#REF!</definedName>
    <definedName name="SHARED_FORMULA_3_521_3_521_26" localSheetId="8">+#REF!</definedName>
    <definedName name="SHARED_FORMULA_3_521_3_521_26">+#REF!</definedName>
    <definedName name="SHARED_FORMULA_3_57_3_57_30" localSheetId="8">+#REF!</definedName>
    <definedName name="SHARED_FORMULA_3_57_3_57_30">+#REF!</definedName>
    <definedName name="SHARED_FORMULA_3_60_3_60_30">NA()</definedName>
    <definedName name="SHARED_FORMULA_3_63_3_63_26" localSheetId="8">+#REF!</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 localSheetId="8">+#REF!</definedName>
    <definedName name="SHARED_FORMULA_3_7_3_7_33">+#REF!</definedName>
    <definedName name="SHARED_FORMULA_3_780_3_780_26">NA()</definedName>
    <definedName name="SHARED_FORMULA_3_9_3_9_37" localSheetId="8">+#REF!</definedName>
    <definedName name="SHARED_FORMULA_3_9_3_9_37">+#REF!</definedName>
    <definedName name="SHARED_FORMULA_3_91_3_91_8">NA()</definedName>
    <definedName name="SHARED_FORMULA_3_95_3_95_7" localSheetId="8">#REF!</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 localSheetId="8">+#REF!</definedName>
    <definedName name="SHARED_FORMULA_4_135_4_135_30">+#REF!</definedName>
    <definedName name="SHARED_FORMULA_4_146_4_146_8">NA()</definedName>
    <definedName name="SHARED_FORMULA_4_161_4_161_26">NA()</definedName>
    <definedName name="SHARED_FORMULA_4_164_4_164_26" localSheetId="8">+#REF!+0.075*2</definedName>
    <definedName name="SHARED_FORMULA_4_164_4_164_26">+#REF!+0.075*2</definedName>
    <definedName name="SHARED_FORMULA_4_165_4_165_30">NA()</definedName>
    <definedName name="SHARED_FORMULA_4_170_4_170_30" localSheetId="8">+#REF!</definedName>
    <definedName name="SHARED_FORMULA_4_170_4_170_30">+#REF!</definedName>
    <definedName name="SHARED_FORMULA_4_174_4_174_22" localSheetId="8">+#REF!</definedName>
    <definedName name="SHARED_FORMULA_4_174_4_174_22">+#REF!</definedName>
    <definedName name="SHARED_FORMULA_4_178_4_178_22">NA()</definedName>
    <definedName name="SHARED_FORMULA_4_18_4_18_37" localSheetId="8">+#REF!+0.15*2</definedName>
    <definedName name="SHARED_FORMULA_4_18_4_18_37">+#REF!+0.15*2</definedName>
    <definedName name="SHARED_FORMULA_4_189_4_189_22" localSheetId="8">+#REF!</definedName>
    <definedName name="SHARED_FORMULA_4_189_4_189_22">+#REF!</definedName>
    <definedName name="SHARED_FORMULA_4_193_4_193_22">NA()</definedName>
    <definedName name="SHARED_FORMULA_4_194_4_194_22" localSheetId="8">+#REF!</definedName>
    <definedName name="SHARED_FORMULA_4_194_4_194_22">+#REF!</definedName>
    <definedName name="SHARED_FORMULA_4_198_4_198_22">NA()</definedName>
    <definedName name="SHARED_FORMULA_4_199_4_199_30">NA()</definedName>
    <definedName name="SHARED_FORMULA_4_204_4_204_30" localSheetId="8">+#REF!</definedName>
    <definedName name="SHARED_FORMULA_4_204_4_204_30">+#REF!</definedName>
    <definedName name="SHARED_FORMULA_4_204_4_204_37">NA()</definedName>
    <definedName name="SHARED_FORMULA_4_205_4_205_22" localSheetId="8">+#REF!</definedName>
    <definedName name="SHARED_FORMULA_4_205_4_205_22">+#REF!</definedName>
    <definedName name="SHARED_FORMULA_4_209_4_209_22">NA()</definedName>
    <definedName name="SHARED_FORMULA_4_209_4_209_30" localSheetId="8">+#REF!</definedName>
    <definedName name="SHARED_FORMULA_4_209_4_209_30">+#REF!</definedName>
    <definedName name="SHARED_FORMULA_4_210_4_210_26">NA()</definedName>
    <definedName name="SHARED_FORMULA_4_213_4_213_26" localSheetId="8">+#REF!</definedName>
    <definedName name="SHARED_FORMULA_4_213_4_213_26">+#REF!</definedName>
    <definedName name="SHARED_FORMULA_4_216_4_216_26" localSheetId="8">+#REF!</definedName>
    <definedName name="SHARED_FORMULA_4_216_4_216_26">+#REF!</definedName>
    <definedName name="SHARED_FORMULA_4_228_4_228_26">NA()</definedName>
    <definedName name="SHARED_FORMULA_4_231_4_231_26" localSheetId="8">+#REF!</definedName>
    <definedName name="SHARED_FORMULA_4_231_4_231_26">+#REF!</definedName>
    <definedName name="SHARED_FORMULA_4_246_4_246_26">NA()</definedName>
    <definedName name="SHARED_FORMULA_4_278_4_278_37">NA()</definedName>
    <definedName name="SHARED_FORMULA_4_291_4_291_17" localSheetId="8">SUM(#REF!)</definedName>
    <definedName name="SHARED_FORMULA_4_291_4_291_17">SUM(#REF!)</definedName>
    <definedName name="SHARED_FORMULA_4_297_4_297_37" localSheetId="8">+#REF!+0.23*2</definedName>
    <definedName name="SHARED_FORMULA_4_297_4_297_37">+#REF!+0.23*2</definedName>
    <definedName name="SHARED_FORMULA_4_34_4_34_26" localSheetId="8">+#REF!+0.1*2</definedName>
    <definedName name="SHARED_FORMULA_4_34_4_34_26">+#REF!+0.1*2</definedName>
    <definedName name="SHARED_FORMULA_4_37_4_37_26">NA()</definedName>
    <definedName name="SHARED_FORMULA_4_396_4_396_37" localSheetId="8">+#REF!</definedName>
    <definedName name="SHARED_FORMULA_4_396_4_396_37">+#REF!</definedName>
    <definedName name="SHARED_FORMULA_4_398_4_398_22">NA()</definedName>
    <definedName name="SHARED_FORMULA_4_4_4_4_26" localSheetId="8">+#REF!+0.15*2</definedName>
    <definedName name="SHARED_FORMULA_4_4_4_4_26">+#REF!+0.15*2</definedName>
    <definedName name="SHARED_FORMULA_4_412_4_412_22">NA()</definedName>
    <definedName name="SHARED_FORMULA_4_435_4_435_37">NA()</definedName>
    <definedName name="SHARED_FORMULA_4_472_4_472_37" localSheetId="8">+#REF!</definedName>
    <definedName name="SHARED_FORMULA_4_472_4_472_37">+#REF!</definedName>
    <definedName name="SHARED_FORMULA_4_5_4_5_22" localSheetId="8">+#REF!+0.15*2</definedName>
    <definedName name="SHARED_FORMULA_4_5_4_5_22">+#REF!+0.15*2</definedName>
    <definedName name="SHARED_FORMULA_4_5_4_5_37" localSheetId="8">+#REF!+0.15*2</definedName>
    <definedName name="SHARED_FORMULA_4_5_4_5_37">+#REF!+0.15*2</definedName>
    <definedName name="SHARED_FORMULA_4_538_4_538_22">NA()</definedName>
    <definedName name="SHARED_FORMULA_4_6_4_6_30" localSheetId="8">+#REF!+0.15*2</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 localSheetId="8">+#REF!+0.075*2</definedName>
    <definedName name="SHARED_FORMULA_4_70_4_70_33">+#REF!+0.075*2</definedName>
    <definedName name="SHARED_FORMULA_4_732_4_732_22" localSheetId="8">+#REF!</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 localSheetId="8">+#REF!</definedName>
    <definedName name="SHARED_FORMULA_4_816_4_816_26">+#REF!</definedName>
    <definedName name="SHARED_FORMULA_4_82_4_82_33">NA()</definedName>
    <definedName name="SHARED_FORMULA_4_827_4_827_26" localSheetId="8">+#REF!</definedName>
    <definedName name="SHARED_FORMULA_4_827_4_827_26">+#REF!</definedName>
    <definedName name="SHARED_FORMULA_4_837_4_837_26" localSheetId="8">+#REF!</definedName>
    <definedName name="SHARED_FORMULA_4_837_4_837_26">+#REF!</definedName>
    <definedName name="SHARED_FORMULA_4_847_4_847_26" localSheetId="8">+#REF!</definedName>
    <definedName name="SHARED_FORMULA_4_847_4_847_26">+#REF!</definedName>
    <definedName name="SHARED_FORMULA_4_86_4_86_33" localSheetId="8">+#REF!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 localSheetId="8">+#REF!</definedName>
    <definedName name="SHARED_FORMULA_4_94_4_94_33">+#REF!</definedName>
    <definedName name="SHARED_FORMULA_5_11_5_11_26" localSheetId="8">#REF!+0.1*2</definedName>
    <definedName name="SHARED_FORMULA_5_11_5_11_26">#REF!+0.1*2</definedName>
    <definedName name="SHARED_FORMULA_5_116_5_116_26" localSheetId="8">+#REF!</definedName>
    <definedName name="SHARED_FORMULA_5_116_5_116_26">+#REF!</definedName>
    <definedName name="SHARED_FORMULA_5_130_5_130_22" localSheetId="8">+#REF!</definedName>
    <definedName name="SHARED_FORMULA_5_130_5_130_22">+#REF!</definedName>
    <definedName name="SHARED_FORMULA_5_134_5_134_22">NA()</definedName>
    <definedName name="SHARED_FORMULA_5_137_5_137_30">NA()</definedName>
    <definedName name="SHARED_FORMULA_5_142_5_142_30" localSheetId="8">+#REF!</definedName>
    <definedName name="SHARED_FORMULA_5_142_5_142_30">+#REF!</definedName>
    <definedName name="SHARED_FORMULA_5_153_5_153_26">NA()</definedName>
    <definedName name="SHARED_FORMULA_5_156_5_156_26" localSheetId="8">+#REF!</definedName>
    <definedName name="SHARED_FORMULA_5_156_5_156_26">+#REF!</definedName>
    <definedName name="SHARED_FORMULA_5_17_5_17_22">0.15+0.1*2</definedName>
    <definedName name="SHARED_FORMULA_5_179_5_179_30">NA()</definedName>
    <definedName name="SHARED_FORMULA_5_184_5_184_30" localSheetId="8">+#REF!</definedName>
    <definedName name="SHARED_FORMULA_5_184_5_184_30">+#REF!</definedName>
    <definedName name="SHARED_FORMULA_5_233_5_233_22" localSheetId="8">+#REF!</definedName>
    <definedName name="SHARED_FORMULA_5_233_5_233_22">+#REF!</definedName>
    <definedName name="SHARED_FORMULA_5_24_5_24_37">0.15+0.1*2</definedName>
    <definedName name="SHARED_FORMULA_5_246_5_246_26">NA()</definedName>
    <definedName name="SHARED_FORMULA_5_259_5_259_26" localSheetId="8">+#REF!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8">+#REF!</definedName>
    <definedName name="SHARED_FORMULA_5_278_5_278_26">+#REF!</definedName>
    <definedName name="SHARED_FORMULA_5_287_5_287_30" localSheetId="8">+#REF!</definedName>
    <definedName name="SHARED_FORMULA_5_287_5_287_30">+#REF!</definedName>
    <definedName name="SHARED_FORMULA_5_289_5_289_26">NA()</definedName>
    <definedName name="SHARED_FORMULA_5_293_5_293_26" localSheetId="8">+#REF!</definedName>
    <definedName name="SHARED_FORMULA_5_293_5_293_26">+#REF!</definedName>
    <definedName name="SHARED_FORMULA_5_308_5_308_26" localSheetId="8">+#REF!</definedName>
    <definedName name="SHARED_FORMULA_5_308_5_308_26">+#REF!</definedName>
    <definedName name="SHARED_FORMULA_5_32_5_32_37" localSheetId="8">+#REF!+0.1*2</definedName>
    <definedName name="SHARED_FORMULA_5_32_5_32_37">+#REF!+0.1*2</definedName>
    <definedName name="SHARED_FORMULA_5_38_5_38_30">0.15+0.1*2</definedName>
    <definedName name="SHARED_FORMULA_5_39_5_39_37" localSheetId="8">+#REF!+0.1*2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 localSheetId="8">+#REF!</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 localSheetId="8">+#REF!</definedName>
    <definedName name="SHARED_FORMULA_5_551_5_551_26">+#REF!</definedName>
    <definedName name="SHARED_FORMULA_5_562_5_562_26" localSheetId="8">+#REF!</definedName>
    <definedName name="SHARED_FORMULA_5_562_5_562_26">+#REF!</definedName>
    <definedName name="SHARED_FORMULA_5_57_5_57_30" localSheetId="8">+#REF!+0.1*2</definedName>
    <definedName name="SHARED_FORMULA_5_57_5_57_30">+#REF!+0.1*2</definedName>
    <definedName name="SHARED_FORMULA_5_572_5_572_26" localSheetId="8">+#REF!</definedName>
    <definedName name="SHARED_FORMULA_5_572_5_572_26">+#REF!</definedName>
    <definedName name="SHARED_FORMULA_5_599_5_599_26">NA()</definedName>
    <definedName name="SHARED_FORMULA_5_60_5_60_30">NA()</definedName>
    <definedName name="SHARED_FORMULA_5_610_5_610_26" localSheetId="8">+#REF!</definedName>
    <definedName name="SHARED_FORMULA_5_610_5_610_26">+#REF!</definedName>
    <definedName name="SHARED_FORMULA_5_612_5_612_26">NA()</definedName>
    <definedName name="SHARED_FORMULA_5_637_5_637_26" localSheetId="8">+#REF!</definedName>
    <definedName name="SHARED_FORMULA_5_637_5_637_26">+#REF!</definedName>
    <definedName name="SHARED_FORMULA_5_639_5_639_26">NA()</definedName>
    <definedName name="SHARED_FORMULA_5_650_5_650_26" localSheetId="8">+#REF!</definedName>
    <definedName name="SHARED_FORMULA_5_650_5_650_26">+#REF!</definedName>
    <definedName name="SHARED_FORMULA_5_666_5_666_26">NA()</definedName>
    <definedName name="SHARED_FORMULA_5_675_5_675_26" localSheetId="8">+#REF!</definedName>
    <definedName name="SHARED_FORMULA_5_675_5_675_26">+#REF!</definedName>
    <definedName name="SHARED_FORMULA_5_7_5_7_33" localSheetId="8">+#REF!+0.1*2</definedName>
    <definedName name="SHARED_FORMULA_5_7_5_7_33">+#REF!+0.1*2</definedName>
    <definedName name="SHARED_FORMULA_5_700_5_700_26" localSheetId="8">+#REF!</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 localSheetId="8">+#REF!</definedName>
    <definedName name="SHARED_FORMULA_5_827_5_827_26">+#REF!</definedName>
    <definedName name="SHARED_FORMULA_5_837_5_837_26" localSheetId="8">+#REF!</definedName>
    <definedName name="SHARED_FORMULA_5_837_5_837_26">+#REF!</definedName>
    <definedName name="SHARED_FORMULA_5_84_5_84_26">0.23+0.1*2</definedName>
    <definedName name="SHARED_FORMULA_5_847_5_847_26" localSheetId="8">+#REF!</definedName>
    <definedName name="SHARED_FORMULA_5_847_5_847_26">+#REF!</definedName>
    <definedName name="SHARED_FORMULA_5_85_5_85_30" localSheetId="8">+#REF!</definedName>
    <definedName name="SHARED_FORMULA_5_85_5_85_30">+#REF!</definedName>
    <definedName name="SHARED_FORMULA_5_87_5_87_26">0.23+0.1*2</definedName>
    <definedName name="SHARED_FORMULA_5_9_5_9_37" localSheetId="8">+#REF!+0.15</definedName>
    <definedName name="SHARED_FORMULA_5_9_5_9_37">+#REF!+0.15</definedName>
    <definedName name="SHARED_FORMULA_6_1029_6_1029_26">NA()</definedName>
    <definedName name="SHARED_FORMULA_6_1032_6_1032_22">NA()</definedName>
    <definedName name="SHARED_FORMULA_6_1034_6_1034_26" localSheetId="8">+#REF!-#REF!</definedName>
    <definedName name="SHARED_FORMULA_6_1034_6_1034_26">+#REF!-#REF!</definedName>
    <definedName name="SHARED_FORMULA_6_1038_6_1038_22" localSheetId="8">+#REF!</definedName>
    <definedName name="SHARED_FORMULA_6_1038_6_1038_22">+#REF!</definedName>
    <definedName name="SHARED_FORMULA_6_1039_6_1039_26">NA()</definedName>
    <definedName name="SHARED_FORMULA_6_1044_6_1044_26" localSheetId="8">+#REF!-#REF!</definedName>
    <definedName name="SHARED_FORMULA_6_1044_6_1044_26">+#REF!-#REF!</definedName>
    <definedName name="SHARED_FORMULA_6_1052_6_1052_26" localSheetId="8">+#REF!-#REF!</definedName>
    <definedName name="SHARED_FORMULA_6_1052_6_1052_26">+#REF!-#REF!</definedName>
    <definedName name="SHARED_FORMULA_6_1056_6_1056_22" localSheetId="8">+#REF!</definedName>
    <definedName name="SHARED_FORMULA_6_1056_6_1056_22">+#REF!</definedName>
    <definedName name="SHARED_FORMULA_6_106_6_106_22" localSheetId="8">+#REF!</definedName>
    <definedName name="SHARED_FORMULA_6_106_6_106_22">+#REF!</definedName>
    <definedName name="SHARED_FORMULA_6_1066_6_1066_22">NA()</definedName>
    <definedName name="SHARED_FORMULA_6_1071_6_1071_26" localSheetId="8">+#REF!-#REF!</definedName>
    <definedName name="SHARED_FORMULA_6_1071_6_1071_26">+#REF!-#REF!</definedName>
    <definedName name="SHARED_FORMULA_6_1075_6_1075_22">NA()</definedName>
    <definedName name="SHARED_FORMULA_6_1081_6_1081_26" localSheetId="8">+#REF!-#REF!</definedName>
    <definedName name="SHARED_FORMULA_6_1081_6_1081_26">+#REF!-#REF!</definedName>
    <definedName name="SHARED_FORMULA_6_1082_6_1082_26">NA()</definedName>
    <definedName name="SHARED_FORMULA_6_1092_6_1092_26">NA()</definedName>
    <definedName name="SHARED_FORMULA_6_11_6_11_26" localSheetId="8">+#REF!+#REF!</definedName>
    <definedName name="SHARED_FORMULA_6_11_6_11_26">+#REF!+#REF!</definedName>
    <definedName name="SHARED_FORMULA_6_11_6_11_30" localSheetId="8">+#REF!+#REF!</definedName>
    <definedName name="SHARED_FORMULA_6_11_6_11_30">+#REF!+#REF!</definedName>
    <definedName name="SHARED_FORMULA_6_110_6_110_22">NA()</definedName>
    <definedName name="SHARED_FORMULA_6_1106_6_1106_26" localSheetId="8">#REF!+0.6</definedName>
    <definedName name="SHARED_FORMULA_6_1106_6_1106_26">#REF!+0.6</definedName>
    <definedName name="SHARED_FORMULA_6_1118_6_1118_22" localSheetId="8">+#REF!</definedName>
    <definedName name="SHARED_FORMULA_6_1118_6_1118_22">+#REF!</definedName>
    <definedName name="SHARED_FORMULA_6_1135_6_1135_26">NA()</definedName>
    <definedName name="SHARED_FORMULA_6_114_6_114_26" localSheetId="8">#REF!+#REF!-#REF!</definedName>
    <definedName name="SHARED_FORMULA_6_114_6_114_26">#REF!+#REF!-#REF!</definedName>
    <definedName name="SHARED_FORMULA_6_1152_6_1152_22" localSheetId="8">+#REF!</definedName>
    <definedName name="SHARED_FORMULA_6_1152_6_1152_22">+#REF!</definedName>
    <definedName name="SHARED_FORMULA_6_1161_6_1161_22" localSheetId="8">+#REF!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8">+#REF!+0.6-0.3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8">ROUND(#REF!*#REF!/#REF!,2)</definedName>
    <definedName name="SHARED_FORMULA_6_13_6_13_7">ROUND(#REF!*#REF!/#REF!,2)</definedName>
    <definedName name="SHARED_FORMULA_6_132_6_132_30" localSheetId="8">+#REF!</definedName>
    <definedName name="SHARED_FORMULA_6_132_6_132_30">+#REF!</definedName>
    <definedName name="SHARED_FORMULA_6_132_6_132_37" localSheetId="8">+#REF!-#REF!</definedName>
    <definedName name="SHARED_FORMULA_6_132_6_132_37">+#REF!-#REF!</definedName>
    <definedName name="SHARED_FORMULA_6_135_6_135_37">NA()</definedName>
    <definedName name="SHARED_FORMULA_6_1355_6_1355_26">NA()</definedName>
    <definedName name="SHARED_FORMULA_6_1371_6_1371_26" localSheetId="8">+#REF!</definedName>
    <definedName name="SHARED_FORMULA_6_1371_6_1371_26">+#REF!</definedName>
    <definedName name="SHARED_FORMULA_6_1382_6_1382_26">NA()</definedName>
    <definedName name="SHARED_FORMULA_6_1398_6_1398_26" localSheetId="8">+#REF!</definedName>
    <definedName name="SHARED_FORMULA_6_1398_6_1398_26">+#REF!</definedName>
    <definedName name="SHARED_FORMULA_6_1402_6_1402_26">NA()</definedName>
    <definedName name="SHARED_FORMULA_6_141_6_141_37" localSheetId="8">+#REF!-#REF!</definedName>
    <definedName name="SHARED_FORMULA_6_141_6_141_37">+#REF!-#REF!</definedName>
    <definedName name="SHARED_FORMULA_6_1418_6_1418_26" localSheetId="8">+#REF!</definedName>
    <definedName name="SHARED_FORMULA_6_1418_6_1418_26">+#REF!</definedName>
    <definedName name="SHARED_FORMULA_6_1422_6_1422_26">NA()</definedName>
    <definedName name="SHARED_FORMULA_6_1438_6_1438_10">NA()</definedName>
    <definedName name="SHARED_FORMULA_6_1438_6_1438_26" localSheetId="8">+#REF!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8">+#REF!</definedName>
    <definedName name="SHARED_FORMULA_6_1492_6_1492_26">+#REF!</definedName>
    <definedName name="SHARED_FORMULA_6_1493_6_1493_26">NA()</definedName>
    <definedName name="SHARED_FORMULA_6_150_6_150_37" localSheetId="8">+#REF!-#REF!</definedName>
    <definedName name="SHARED_FORMULA_6_150_6_150_37">+#REF!-#REF!</definedName>
    <definedName name="SHARED_FORMULA_6_1501_6_1501_26" localSheetId="8">+#REF!</definedName>
    <definedName name="SHARED_FORMULA_6_1501_6_1501_26">+#REF!</definedName>
    <definedName name="SHARED_FORMULA_6_1507_6_1507_26">NA()</definedName>
    <definedName name="SHARED_FORMULA_6_1509_6_1509_26" localSheetId="8">+#REF!</definedName>
    <definedName name="SHARED_FORMULA_6_1509_6_1509_26">+#REF!</definedName>
    <definedName name="SHARED_FORMULA_6_151_6_151_7">NA()</definedName>
    <definedName name="SHARED_FORMULA_6_1516_6_1516_26">NA()</definedName>
    <definedName name="SHARED_FORMULA_6_1523_6_1523_26" localSheetId="8">+#REF!</definedName>
    <definedName name="SHARED_FORMULA_6_1523_6_1523_26">+#REF!</definedName>
    <definedName name="SHARED_FORMULA_6_1532_6_1532_26" localSheetId="8">+#REF!</definedName>
    <definedName name="SHARED_FORMULA_6_1532_6_1532_26">+#REF!</definedName>
    <definedName name="SHARED_FORMULA_6_154_6_154_33" localSheetId="8">+#REF!-#REF!</definedName>
    <definedName name="SHARED_FORMULA_6_154_6_154_33">+#REF!-#REF!</definedName>
    <definedName name="SHARED_FORMULA_6_1541_6_1541_26">NA()</definedName>
    <definedName name="SHARED_FORMULA_6_1548_6_1548_26" localSheetId="8">+#REF!</definedName>
    <definedName name="SHARED_FORMULA_6_1548_6_1548_26">+#REF!</definedName>
    <definedName name="SHARED_FORMULA_6_1557_6_1557_26" localSheetId="8">+#REF!</definedName>
    <definedName name="SHARED_FORMULA_6_1557_6_1557_26">+#REF!</definedName>
    <definedName name="SHARED_FORMULA_6_1566_6_1566_26">NA()</definedName>
    <definedName name="SHARED_FORMULA_6_1573_6_1573_26" localSheetId="8">+#REF!</definedName>
    <definedName name="SHARED_FORMULA_6_1573_6_1573_26">+#REF!</definedName>
    <definedName name="SHARED_FORMULA_6_1582_6_1582_26" localSheetId="8">+#REF!</definedName>
    <definedName name="SHARED_FORMULA_6_1582_6_1582_26">+#REF!</definedName>
    <definedName name="SHARED_FORMULA_6_168_6_168_33">NA()</definedName>
    <definedName name="SHARED_FORMULA_6_174_6_174_33" localSheetId="8">+#REF!-0.125</definedName>
    <definedName name="SHARED_FORMULA_6_174_6_174_33">+#REF!-0.125</definedName>
    <definedName name="SHARED_FORMULA_6_178_6_178_30">NA()</definedName>
    <definedName name="SHARED_FORMULA_6_178_6_178_7">NA()</definedName>
    <definedName name="SHARED_FORMULA_6_18_6_18_22" localSheetId="8">+#REF!</definedName>
    <definedName name="SHARED_FORMULA_6_18_6_18_22">+#REF!</definedName>
    <definedName name="SHARED_FORMULA_6_183_6_183_30" localSheetId="8">#REF!-#REF!</definedName>
    <definedName name="SHARED_FORMULA_6_183_6_183_30">#REF!-#REF!</definedName>
    <definedName name="SHARED_FORMULA_6_218_6_218_7">NA()</definedName>
    <definedName name="SHARED_FORMULA_6_220_6_220_26">NA()</definedName>
    <definedName name="SHARED_FORMULA_6_223_6_223_26" localSheetId="8">+#REF!-#REF!/1000</definedName>
    <definedName name="SHARED_FORMULA_6_223_6_223_26">+#REF!-#REF!/1000</definedName>
    <definedName name="SHARED_FORMULA_6_229_6_229_33">NA()</definedName>
    <definedName name="SHARED_FORMULA_6_235_6_235_33" localSheetId="8">+#REF!-0.125</definedName>
    <definedName name="SHARED_FORMULA_6_235_6_235_33">+#REF!-0.125</definedName>
    <definedName name="SHARED_FORMULA_6_241_6_241_22">NA()</definedName>
    <definedName name="SHARED_FORMULA_6_245_6_245_22" localSheetId="8">+#REF!-0.15</definedName>
    <definedName name="SHARED_FORMULA_6_245_6_245_22">+#REF!-0.15</definedName>
    <definedName name="SHARED_FORMULA_6_245_6_245_7">NA()</definedName>
    <definedName name="SHARED_FORMULA_6_246_6_246_26">NA()</definedName>
    <definedName name="SHARED_FORMULA_6_253_6_253_26" localSheetId="8">+#REF!</definedName>
    <definedName name="SHARED_FORMULA_6_253_6_253_26">+#REF!</definedName>
    <definedName name="SHARED_FORMULA_6_256_6_256_22">NA()</definedName>
    <definedName name="SHARED_FORMULA_6_260_6_260_22" localSheetId="8">+#REF!-0.15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8">+#REF!</definedName>
    <definedName name="SHARED_FORMULA_6_272_6_272_26">+#REF!</definedName>
    <definedName name="SHARED_FORMULA_6_273_6_273_7">NA()</definedName>
    <definedName name="SHARED_FORMULA_6_275_6_275_26">NA()</definedName>
    <definedName name="SHARED_FORMULA_6_276_6_276_22" localSheetId="8">+#REF!-0.15</definedName>
    <definedName name="SHARED_FORMULA_6_276_6_276_22">+#REF!-0.15</definedName>
    <definedName name="SHARED_FORMULA_6_285_6_285_30" localSheetId="8">+#REF!-#REF!</definedName>
    <definedName name="SHARED_FORMULA_6_285_6_285_30">+#REF!-#REF!</definedName>
    <definedName name="SHARED_FORMULA_6_287_6_287_26" localSheetId="8">+#REF!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8">+#REF!-0.15</definedName>
    <definedName name="SHARED_FORMULA_6_295_6_295_22">+#REF!-0.15</definedName>
    <definedName name="SHARED_FORMULA_6_302_6_302_26" localSheetId="8">+#REF!</definedName>
    <definedName name="SHARED_FORMULA_6_302_6_302_26">+#REF!</definedName>
    <definedName name="SHARED_FORMULA_6_306_6_306_22">NA()</definedName>
    <definedName name="SHARED_FORMULA_6_310_6_310_22" localSheetId="8">+#REF!-0.15</definedName>
    <definedName name="SHARED_FORMULA_6_310_6_310_22">+#REF!-0.15</definedName>
    <definedName name="SHARED_FORMULA_6_32_6_32_22" localSheetId="8">+#REF!</definedName>
    <definedName name="SHARED_FORMULA_6_32_6_32_22">+#REF!</definedName>
    <definedName name="SHARED_FORMULA_6_321_6_321_37" localSheetId="8">+#REF!-0.125</definedName>
    <definedName name="SHARED_FORMULA_6_321_6_321_37">+#REF!-0.125</definedName>
    <definedName name="SHARED_FORMULA_6_325_6_325_22">NA()</definedName>
    <definedName name="SHARED_FORMULA_6_329_6_329_22" localSheetId="8">+#REF!-0.15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8">+#REF!-0.15</definedName>
    <definedName name="SHARED_FORMULA_6_347_6_347_22">+#REF!-0.15</definedName>
    <definedName name="SHARED_FORMULA_6_348_6_348_26">NA()</definedName>
    <definedName name="SHARED_FORMULA_6_348_6_348_30" localSheetId="8">#REF!</definedName>
    <definedName name="SHARED_FORMULA_6_348_6_348_30">#REF!</definedName>
    <definedName name="SHARED_FORMULA_6_349_6_349_26" localSheetId="8">+#REF!-#REF!</definedName>
    <definedName name="SHARED_FORMULA_6_349_6_349_26">+#REF!-#REF!</definedName>
    <definedName name="SHARED_FORMULA_6_35_6_35_22">NA()</definedName>
    <definedName name="SHARED_FORMULA_6_356_6_356_26">NA()</definedName>
    <definedName name="SHARED_FORMULA_6_357_6_357_26" localSheetId="8">+#REF!-#REF!</definedName>
    <definedName name="SHARED_FORMULA_6_357_6_357_26">+#REF!-#REF!</definedName>
    <definedName name="SHARED_FORMULA_6_358_6_358_22">NA()</definedName>
    <definedName name="SHARED_FORMULA_6_362_6_362_22" localSheetId="8">+#REF!-0.15</definedName>
    <definedName name="SHARED_FORMULA_6_362_6_362_22">+#REF!-0.15</definedName>
    <definedName name="SHARED_FORMULA_6_368_6_368_26" localSheetId="8">+#REF!-#REF!</definedName>
    <definedName name="SHARED_FORMULA_6_368_6_368_26">+#REF!-#REF!</definedName>
    <definedName name="SHARED_FORMULA_6_376_6_376_26" localSheetId="8">+#REF!-#REF!</definedName>
    <definedName name="SHARED_FORMULA_6_376_6_376_26">+#REF!-#REF!</definedName>
    <definedName name="SHARED_FORMULA_6_379_6_379_30" localSheetId="8">+#REF!-#REF!</definedName>
    <definedName name="SHARED_FORMULA_6_379_6_379_30">+#REF!-#REF!</definedName>
    <definedName name="SHARED_FORMULA_6_388_6_388_26" localSheetId="8">+#REF!-#REF!</definedName>
    <definedName name="SHARED_FORMULA_6_388_6_388_26">+#REF!-#REF!</definedName>
    <definedName name="SHARED_FORMULA_6_39_6_39_30" localSheetId="8">+#REF!</definedName>
    <definedName name="SHARED_FORMULA_6_39_6_39_30">+#REF!</definedName>
    <definedName name="SHARED_FORMULA_6_39_6_39_37" localSheetId="8">+#REF!</definedName>
    <definedName name="SHARED_FORMULA_6_39_6_39_37">+#REF!</definedName>
    <definedName name="SHARED_FORMULA_6_396_6_396_26" localSheetId="8">+#REF!-#REF!</definedName>
    <definedName name="SHARED_FORMULA_6_396_6_396_26">+#REF!-#REF!</definedName>
    <definedName name="SHARED_FORMULA_6_399_6_399_22">NA()</definedName>
    <definedName name="SHARED_FORMULA_6_408_6_408_26" localSheetId="8">+#REF!-#REF!</definedName>
    <definedName name="SHARED_FORMULA_6_408_6_408_26">+#REF!-#REF!</definedName>
    <definedName name="SHARED_FORMULA_6_412_6_412_22">NA()</definedName>
    <definedName name="SHARED_FORMULA_6_413_6_413_22" localSheetId="8">+#REF!</definedName>
    <definedName name="SHARED_FORMULA_6_413_6_413_22">+#REF!</definedName>
    <definedName name="SHARED_FORMULA_6_414_6_414_37">NA()</definedName>
    <definedName name="SHARED_FORMULA_6_416_6_416_26" localSheetId="8">+#REF!-#REF!</definedName>
    <definedName name="SHARED_FORMULA_6_416_6_416_26">+#REF!-#REF!</definedName>
    <definedName name="SHARED_FORMULA_6_42_6_42_30">NA()</definedName>
    <definedName name="SHARED_FORMULA_6_43_6_43_26" localSheetId="8">+#REF!</definedName>
    <definedName name="SHARED_FORMULA_6_43_6_43_26">+#REF!</definedName>
    <definedName name="SHARED_FORMULA_6_432_6_432_22" localSheetId="8">+#REF!</definedName>
    <definedName name="SHARED_FORMULA_6_432_6_432_22">+#REF!</definedName>
    <definedName name="SHARED_FORMULA_6_435_6_435_37">NA()</definedName>
    <definedName name="SHARED_FORMULA_6_451_6_451_37" localSheetId="8">+#REF!-0.125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8">+#REF!</definedName>
    <definedName name="SHARED_FORMULA_6_472_6_472_37">+#REF!</definedName>
    <definedName name="SHARED_FORMULA_6_473_6_473_22">NA()</definedName>
    <definedName name="SHARED_FORMULA_6_481_6_481_30" localSheetId="8">+#REF!</definedName>
    <definedName name="SHARED_FORMULA_6_481_6_481_30">+#REF!</definedName>
    <definedName name="SHARED_FORMULA_6_494_6_494_22">NA()</definedName>
    <definedName name="SHARED_FORMULA_6_494_6_494_37" localSheetId="8">+#REF!+0.45</definedName>
    <definedName name="SHARED_FORMULA_6_494_6_494_37">+#REF!+0.45</definedName>
    <definedName name="SHARED_FORMULA_6_5_6_5_22" localSheetId="8">+#REF!</definedName>
    <definedName name="SHARED_FORMULA_6_5_6_5_22">+#REF!</definedName>
    <definedName name="SHARED_FORMULA_6_500_6_500_22" localSheetId="8">+#REF!-#REF!</definedName>
    <definedName name="SHARED_FORMULA_6_500_6_500_22">+#REF!-#REF!</definedName>
    <definedName name="SHARED_FORMULA_6_503_6_503_22">NA()</definedName>
    <definedName name="SHARED_FORMULA_6_521_6_521_22" localSheetId="8">+#REF!-#REF!</definedName>
    <definedName name="SHARED_FORMULA_6_521_6_521_22">+#REF!-#REF!</definedName>
    <definedName name="SHARED_FORMULA_6_522_6_522_22">NA()</definedName>
    <definedName name="SHARED_FORMULA_6_530_6_530_22" localSheetId="8">+#REF!-#REF!</definedName>
    <definedName name="SHARED_FORMULA_6_530_6_530_22">+#REF!-#REF!</definedName>
    <definedName name="SHARED_FORMULA_6_549_6_549_22" localSheetId="8">+#REF!-#REF!</definedName>
    <definedName name="SHARED_FORMULA_6_549_6_549_22">+#REF!-#REF!</definedName>
    <definedName name="SHARED_FORMULA_6_569_6_569_22">NA()</definedName>
    <definedName name="SHARED_FORMULA_6_571_6_571_26">NA()</definedName>
    <definedName name="SHARED_FORMULA_6_577_6_577_22" localSheetId="8">+#REF!-#REF!</definedName>
    <definedName name="SHARED_FORMULA_6_577_6_577_22">+#REF!-#REF!</definedName>
    <definedName name="SHARED_FORMULA_6_578_6_578_22">NA()</definedName>
    <definedName name="SHARED_FORMULA_6_58_6_58_22" localSheetId="8">+#REF!</definedName>
    <definedName name="SHARED_FORMULA_6_58_6_58_22">+#REF!</definedName>
    <definedName name="SHARED_FORMULA_6_58_6_58_30" localSheetId="8">+#REF!</definedName>
    <definedName name="SHARED_FORMULA_6_58_6_58_30">+#REF!</definedName>
    <definedName name="SHARED_FORMULA_6_596_6_596_22">NA()</definedName>
    <definedName name="SHARED_FORMULA_6_597_6_597_22" localSheetId="8">+#REF!-#REF!</definedName>
    <definedName name="SHARED_FORMULA_6_597_6_597_22">+#REF!-#REF!</definedName>
    <definedName name="SHARED_FORMULA_6_606_6_606_22" localSheetId="8">+#REF!-#REF!</definedName>
    <definedName name="SHARED_FORMULA_6_606_6_606_22">+#REF!-#REF!</definedName>
    <definedName name="SHARED_FORMULA_6_609_6_609_26" localSheetId="8">+#REF!-#REF!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8">+#REF!-#REF!</definedName>
    <definedName name="SHARED_FORMULA_6_624_6_624_22">+#REF!-#REF!</definedName>
    <definedName name="SHARED_FORMULA_6_638_6_638_26">NA()</definedName>
    <definedName name="SHARED_FORMULA_6_64_6_64_26" localSheetId="8">+#REF!</definedName>
    <definedName name="SHARED_FORMULA_6_64_6_64_26">+#REF!</definedName>
    <definedName name="SHARED_FORMULA_6_648_6_648_22" localSheetId="8">+#REF!-#REF!</definedName>
    <definedName name="SHARED_FORMULA_6_648_6_648_22">+#REF!-#REF!</definedName>
    <definedName name="SHARED_FORMULA_6_649_6_649_26" localSheetId="8">+#REF!-#REF!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8">+#REF!-#REF!</definedName>
    <definedName name="SHARED_FORMULA_6_674_6_674_26">+#REF!-#REF!</definedName>
    <definedName name="SHARED_FORMULA_6_68_6_68_30" localSheetId="8">+#REF!</definedName>
    <definedName name="SHARED_FORMULA_6_68_6_68_30">+#REF!</definedName>
    <definedName name="SHARED_FORMULA_6_680_6_680_10">NA()</definedName>
    <definedName name="SHARED_FORMULA_6_697_6_697_26">NA()</definedName>
    <definedName name="SHARED_FORMULA_6_699_6_699_26" localSheetId="8">+#REF!-#REF!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8">+#REF!-#REF!</definedName>
    <definedName name="SHARED_FORMULA_6_732_6_732_26">+#REF!-#REF!</definedName>
    <definedName name="SHARED_FORMULA_6_741_6_741_26">NA()</definedName>
    <definedName name="SHARED_FORMULA_6_752_6_752_22">NA()</definedName>
    <definedName name="SHARED_FORMULA_6_757_6_757_26" localSheetId="8">+#REF!-#REF!</definedName>
    <definedName name="SHARED_FORMULA_6_757_6_757_26">+#REF!-#REF!</definedName>
    <definedName name="SHARED_FORMULA_6_760_6_760_26">NA()</definedName>
    <definedName name="SHARED_FORMULA_6_765_6_765_22">NA()</definedName>
    <definedName name="SHARED_FORMULA_6_776_6_776_26" localSheetId="8">+#REF!-#REF!</definedName>
    <definedName name="SHARED_FORMULA_6_776_6_776_26">+#REF!-#REF!</definedName>
    <definedName name="SHARED_FORMULA_6_781_6_781_26">NA()</definedName>
    <definedName name="SHARED_FORMULA_6_792_6_792_26">NA()</definedName>
    <definedName name="SHARED_FORMULA_6_795_6_795_26" localSheetId="8">+#REF!-#REF!</definedName>
    <definedName name="SHARED_FORMULA_6_795_6_795_26">+#REF!-#REF!</definedName>
    <definedName name="SHARED_FORMULA_6_801_6_801_22">NA()</definedName>
    <definedName name="SHARED_FORMULA_6_803_6_803_26">NA()</definedName>
    <definedName name="SHARED_FORMULA_6_805_6_805_22" localSheetId="8">+#REF!-0.125</definedName>
    <definedName name="SHARED_FORMULA_6_805_6_805_22">+#REF!-0.125</definedName>
    <definedName name="SHARED_FORMULA_6_813_6_813_22">NA()</definedName>
    <definedName name="SHARED_FORMULA_6_814_6_814_26">NA()</definedName>
    <definedName name="SHARED_FORMULA_6_816_6_816_26" localSheetId="8">+#REF!</definedName>
    <definedName name="SHARED_FORMULA_6_816_6_816_26">+#REF!</definedName>
    <definedName name="SHARED_FORMULA_6_824_6_824_22">NA()</definedName>
    <definedName name="SHARED_FORMULA_6_827_6_827_26" localSheetId="8">+#REF!</definedName>
    <definedName name="SHARED_FORMULA_6_827_6_827_26">+#REF!</definedName>
    <definedName name="SHARED_FORMULA_6_83_6_83_30" localSheetId="8">+#REF!+#REF!-0.3-0.05</definedName>
    <definedName name="SHARED_FORMULA_6_83_6_83_30">+#REF!+#REF!-0.3-0.05</definedName>
    <definedName name="SHARED_FORMULA_6_837_6_837_26" localSheetId="8">+#REF!</definedName>
    <definedName name="SHARED_FORMULA_6_837_6_837_26">+#REF!</definedName>
    <definedName name="SHARED_FORMULA_6_847_6_847_26" localSheetId="8">+#REF!</definedName>
    <definedName name="SHARED_FORMULA_6_847_6_847_26">+#REF!</definedName>
    <definedName name="SHARED_FORMULA_6_85_6_85_26" localSheetId="8">+#REF!</definedName>
    <definedName name="SHARED_FORMULA_6_85_6_85_26">+#REF!</definedName>
    <definedName name="SHARED_FORMULA_6_853_6_853_22" localSheetId="8">+#REF!-0.125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8">+#REF!-0.125</definedName>
    <definedName name="SHARED_FORMULA_6_911_6_911_22">+#REF!-0.125</definedName>
    <definedName name="SHARED_FORMULA_6_93_6_93_30" localSheetId="8">+#REF!+#REF!-0.05</definedName>
    <definedName name="SHARED_FORMULA_6_93_6_93_30">+#REF!+#REF!-0.05</definedName>
    <definedName name="SHARED_FORMULA_6_93_6_93_7">NA()</definedName>
    <definedName name="SHARED_FORMULA_6_931_6_931_22" localSheetId="8">+#REF!-0.125</definedName>
    <definedName name="SHARED_FORMULA_6_931_6_931_22">+#REF!-0.125</definedName>
    <definedName name="SHARED_FORMULA_6_934_6_934_26">NA()</definedName>
    <definedName name="SHARED_FORMULA_6_947_6_947_22" localSheetId="8">+#REF!+0.6</definedName>
    <definedName name="SHARED_FORMULA_6_947_6_947_22">+#REF!+0.6</definedName>
    <definedName name="SHARED_FORMULA_6_952_6_952_22">NA()</definedName>
    <definedName name="SHARED_FORMULA_6_958_6_958_26" localSheetId="8">+#REF!-#REF!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8">+#REF!</definedName>
    <definedName name="SHARED_FORMULA_6_977_6_977_22">+#REF!</definedName>
    <definedName name="SHARED_FORMULA_6_986_6_986_26">NA()</definedName>
    <definedName name="SHARED_FORMULA_7_100_7_100_33" localSheetId="8">+#REF!*#REF!*#REF!*#REF!</definedName>
    <definedName name="SHARED_FORMULA_7_100_7_100_33">+#REF!*#REF!*#REF!*#REF!</definedName>
    <definedName name="SHARED_FORMULA_7_1008_7_1008_22">NA()</definedName>
    <definedName name="SHARED_FORMULA_7_1016_7_1016_26">NA()</definedName>
    <definedName name="SHARED_FORMULA_7_1018_7_1018_22" localSheetId="8">#REF!*#REF!*#REF!</definedName>
    <definedName name="SHARED_FORMULA_7_1018_7_1018_22">#REF!*#REF!*#REF!</definedName>
    <definedName name="SHARED_FORMULA_7_1027_7_1027_22" localSheetId="8">#REF!*#REF!*#REF!</definedName>
    <definedName name="SHARED_FORMULA_7_1027_7_1027_22">#REF!*#REF!*#REF!</definedName>
    <definedName name="SHARED_FORMULA_7_1029_7_1029_26">NA()</definedName>
    <definedName name="SHARED_FORMULA_7_1031_7_1031_22">NA()</definedName>
    <definedName name="SHARED_FORMULA_7_1034_7_1034_26" localSheetId="8">#REF!*#REF!*#REF!*#REF!</definedName>
    <definedName name="SHARED_FORMULA_7_1034_7_1034_26">#REF!*#REF!*#REF!*#REF!</definedName>
    <definedName name="SHARED_FORMULA_7_1037_7_1037_22" localSheetId="8">#REF!*#REF!*#REF!*#REF!</definedName>
    <definedName name="SHARED_FORMULA_7_1037_7_1037_22">#REF!*#REF!*#REF!*#REF!</definedName>
    <definedName name="SHARED_FORMULA_7_105_7_105_22" localSheetId="8">+#REF!*#REF!*#REF!*#REF!</definedName>
    <definedName name="SHARED_FORMULA_7_105_7_105_22">+#REF!*#REF!*#REF!*#REF!</definedName>
    <definedName name="SHARED_FORMULA_7_1055_7_1055_22" localSheetId="8">#REF!*#REF!*#REF!*#REF!</definedName>
    <definedName name="SHARED_FORMULA_7_1055_7_1055_22">#REF!*#REF!*#REF!*#REF!</definedName>
    <definedName name="SHARED_FORMULA_7_1060_7_1060_26" localSheetId="8">#REF!*#REF!*#REF!*#REF!</definedName>
    <definedName name="SHARED_FORMULA_7_1060_7_1060_26">#REF!*#REF!*#REF!*#REF!</definedName>
    <definedName name="SHARED_FORMULA_7_1066_7_1066_22">NA()</definedName>
    <definedName name="SHARED_FORMULA_7_1069_7_1069_26">NA()</definedName>
    <definedName name="SHARED_FORMULA_7_1071_7_1071_26" localSheetId="8">#REF!*#REF!*#REF!*#REF!</definedName>
    <definedName name="SHARED_FORMULA_7_1071_7_1071_26">#REF!*#REF!*#REF!*#REF!</definedName>
    <definedName name="SHARED_FORMULA_7_1074_7_1074_22" localSheetId="8">#REF!*#REF!*#REF!</definedName>
    <definedName name="SHARED_FORMULA_7_1074_7_1074_22">#REF!*#REF!*#REF!</definedName>
    <definedName name="SHARED_FORMULA_7_1082_7_1082_26">NA()</definedName>
    <definedName name="SHARED_FORMULA_7_1094_7_1094_22" localSheetId="8">#REF!*#REF!*#REF!</definedName>
    <definedName name="SHARED_FORMULA_7_1094_7_1094_22">#REF!*#REF!*#REF!</definedName>
    <definedName name="SHARED_FORMULA_7_11_7_11_26" localSheetId="8">+#REF!*#REF!*#REF!*#REF!</definedName>
    <definedName name="SHARED_FORMULA_7_11_7_11_26">+#REF!*#REF!*#REF!*#REF!</definedName>
    <definedName name="SHARED_FORMULA_7_11_7_11_30" localSheetId="8">+#REF!*#REF!*#REF!*#REF!</definedName>
    <definedName name="SHARED_FORMULA_7_11_7_11_30">+#REF!*#REF!*#REF!*#REF!</definedName>
    <definedName name="SHARED_FORMULA_7_110_7_110_22">NA()</definedName>
    <definedName name="SHARED_FORMULA_7_1106_7_1106_26" localSheetId="8">#REF!*#REF!*#REF!*#REF!</definedName>
    <definedName name="SHARED_FORMULA_7_1106_7_1106_26">#REF!*#REF!*#REF!*#REF!</definedName>
    <definedName name="SHARED_FORMULA_7_1117_7_1117_22" localSheetId="8">+#REF!*#REF!*#REF!*#REF!</definedName>
    <definedName name="SHARED_FORMULA_7_1117_7_1117_22">+#REF!*#REF!*#REF!*#REF!</definedName>
    <definedName name="SHARED_FORMULA_7_1122_7_1122_26">NA()</definedName>
    <definedName name="SHARED_FORMULA_7_1135_7_1135_26">NA()</definedName>
    <definedName name="SHARED_FORMULA_7_1137_7_1137_26" localSheetId="8">#REF!*#REF!*#REF!*#REF!</definedName>
    <definedName name="SHARED_FORMULA_7_1137_7_1137_26">#REF!*#REF!*#REF!*#REF!</definedName>
    <definedName name="SHARED_FORMULA_7_115_7_115_26" localSheetId="8">+#REF!*#REF!*#REF!*#REF!</definedName>
    <definedName name="SHARED_FORMULA_7_115_7_115_26">+#REF!*#REF!*#REF!*#REF!</definedName>
    <definedName name="SHARED_FORMULA_7_1152_7_1152_22" localSheetId="8">+#REF!*#REF!*#REF!*#REF!</definedName>
    <definedName name="SHARED_FORMULA_7_1152_7_1152_22">+#REF!*#REF!*#REF!*#REF!</definedName>
    <definedName name="SHARED_FORMULA_7_1160_7_1160_22" localSheetId="8">+#REF!*#REF!*#REF!*#REF!</definedName>
    <definedName name="SHARED_FORMULA_7_1160_7_1160_22">+#REF!*#REF!*#REF!*#REF!</definedName>
    <definedName name="SHARED_FORMULA_7_1161_7_1161_6">NA()</definedName>
    <definedName name="SHARED_FORMULA_7_1163_7_1163_26" localSheetId="8">#REF!*#REF!*#REF!*#REF!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8">#REF!*#REF!*#REF!*#REF!</definedName>
    <definedName name="SHARED_FORMULA_7_1189_7_1189_26">#REF!*#REF!*#REF!*#REF!</definedName>
    <definedName name="SHARED_FORMULA_7_1192_7_1192_26">NA()</definedName>
    <definedName name="SHARED_FORMULA_7_12_7_12_8">NA()</definedName>
    <definedName name="SHARED_FORMULA_7_121_7_121_33" localSheetId="8">#REF!*#REF!*#REF!*#REF!</definedName>
    <definedName name="SHARED_FORMULA_7_121_7_121_33">#REF!*#REF!*#REF!*#REF!</definedName>
    <definedName name="SHARED_FORMULA_7_121_7_121_8">NA()</definedName>
    <definedName name="SHARED_FORMULA_7_1218_7_1218_26">NA()</definedName>
    <definedName name="SHARED_FORMULA_7_123_7_123_37" localSheetId="8">+#REF!*#REF!*#REF!*#REF!</definedName>
    <definedName name="SHARED_FORMULA_7_123_7_123_37">+#REF!*#REF!*#REF!*#REF!</definedName>
    <definedName name="SHARED_FORMULA_7_126_7_126_30">NA()</definedName>
    <definedName name="SHARED_FORMULA_7_126_7_126_37">NA()</definedName>
    <definedName name="SHARED_FORMULA_7_130_7_130_22" localSheetId="8">#REF!*#REF!*#REF!*#REF!</definedName>
    <definedName name="SHARED_FORMULA_7_130_7_130_22">#REF!*#REF!*#REF!*#REF!</definedName>
    <definedName name="SHARED_FORMULA_7_1308_7_1308_5">NA()</definedName>
    <definedName name="SHARED_FORMULA_7_131_7_131_30" localSheetId="8">+#REF!*#REF!*#REF!*#REF!</definedName>
    <definedName name="SHARED_FORMULA_7_131_7_131_30">+#REF!*#REF!*#REF!*#REF!</definedName>
    <definedName name="SHARED_FORMULA_7_1310_7_1310_26">NA()</definedName>
    <definedName name="SHARED_FORMULA_7_132_7_132_37" localSheetId="8">#REF!*#REF!*#REF!*#REF!</definedName>
    <definedName name="SHARED_FORMULA_7_132_7_132_37">#REF!*#REF!*#REF!*#REF!</definedName>
    <definedName name="SHARED_FORMULA_7_1325_7_1325_26">NA()</definedName>
    <definedName name="SHARED_FORMULA_7_1326_7_1326_26" localSheetId="8">+#REF!*#REF!*#REF!</definedName>
    <definedName name="SHARED_FORMULA_7_1326_7_1326_26">+#REF!*#REF!*#REF!</definedName>
    <definedName name="SHARED_FORMULA_7_1334_7_1334_26">NA()</definedName>
    <definedName name="SHARED_FORMULA_7_134_7_134_22">NA()</definedName>
    <definedName name="SHARED_FORMULA_7_1341_7_1341_26" localSheetId="8">+#REF!*#REF!*#REF!</definedName>
    <definedName name="SHARED_FORMULA_7_1341_7_1341_26">+#REF!*#REF!*#REF!</definedName>
    <definedName name="SHARED_FORMULA_7_1343_7_1343_26">NA()</definedName>
    <definedName name="SHARED_FORMULA_7_135_7_135_37">NA()</definedName>
    <definedName name="SHARED_FORMULA_7_1350_7_1350_26" localSheetId="8">+#REF!*#REF!*#REF!</definedName>
    <definedName name="SHARED_FORMULA_7_1350_7_1350_26">+#REF!*#REF!*#REF!</definedName>
    <definedName name="SHARED_FORMULA_7_1354_7_1354_26">NA()</definedName>
    <definedName name="SHARED_FORMULA_7_1359_7_1359_26" localSheetId="8">+#REF!*#REF!*#REF!</definedName>
    <definedName name="SHARED_FORMULA_7_1359_7_1359_26">+#REF!*#REF!*#REF!</definedName>
    <definedName name="SHARED_FORMULA_7_136_7_136_30">NA()</definedName>
    <definedName name="SHARED_FORMULA_7_1370_7_1370_26" localSheetId="8">+#REF!*#REF!*#REF!*#REF!</definedName>
    <definedName name="SHARED_FORMULA_7_1370_7_1370_26">+#REF!*#REF!*#REF!*#REF!</definedName>
    <definedName name="SHARED_FORMULA_7_1382_7_1382_26">NA()</definedName>
    <definedName name="SHARED_FORMULA_7_1398_7_1398_26" localSheetId="8">+#REF!*#REF!*#REF!*#REF!</definedName>
    <definedName name="SHARED_FORMULA_7_1398_7_1398_26">+#REF!*#REF!*#REF!*#REF!</definedName>
    <definedName name="SHARED_FORMULA_7_1402_7_1402_26">NA()</definedName>
    <definedName name="SHARED_FORMULA_7_141_7_141_30" localSheetId="8">#REF!*#REF!*#REF!*#REF!</definedName>
    <definedName name="SHARED_FORMULA_7_141_7_141_30">#REF!*#REF!*#REF!*#REF!</definedName>
    <definedName name="SHARED_FORMULA_7_141_7_141_37" localSheetId="8">#REF!*#REF!*#REF!*#REF!</definedName>
    <definedName name="SHARED_FORMULA_7_141_7_141_37">#REF!*#REF!*#REF!*#REF!</definedName>
    <definedName name="SHARED_FORMULA_7_1418_7_1418_26" localSheetId="8">+#REF!*#REF!*#REF!*#REF!</definedName>
    <definedName name="SHARED_FORMULA_7_1418_7_1418_26">+#REF!*#REF!*#REF!*#REF!</definedName>
    <definedName name="SHARED_FORMULA_7_1422_7_1422_26">NA()</definedName>
    <definedName name="SHARED_FORMULA_7_1438_7_1438_26" localSheetId="8">+#REF!*#REF!*#REF!*#REF!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8">+#REF!*#REF!*#REF!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8">#REF!*#REF!*#REF!*#REF!</definedName>
    <definedName name="SHARED_FORMULA_7_1491_7_1491_26">#REF!*#REF!*#REF!*#REF!</definedName>
    <definedName name="SHARED_FORMULA_7_150_7_150_30" localSheetId="8">#REF!*#REF!*#REF!*#REF!</definedName>
    <definedName name="SHARED_FORMULA_7_150_7_150_30">#REF!*#REF!*#REF!*#REF!</definedName>
    <definedName name="SHARED_FORMULA_7_150_7_150_37" localSheetId="8">#REF!*#REF!*#REF!*#REF!</definedName>
    <definedName name="SHARED_FORMULA_7_150_7_150_37">#REF!*#REF!*#REF!*#REF!</definedName>
    <definedName name="SHARED_FORMULA_7_1506_7_1506_26">NA()</definedName>
    <definedName name="SHARED_FORMULA_7_1522_7_1522_26" localSheetId="8">#REF!*#REF!*#REF!*#REF!</definedName>
    <definedName name="SHARED_FORMULA_7_1522_7_1522_26">#REF!*#REF!*#REF!*#REF!</definedName>
    <definedName name="SHARED_FORMULA_7_153_7_153_22" localSheetId="8">#REF!*#REF!*#REF!*#REF!</definedName>
    <definedName name="SHARED_FORMULA_7_153_7_153_22">#REF!*#REF!*#REF!*#REF!</definedName>
    <definedName name="SHARED_FORMULA_7_153_7_153_26">NA()</definedName>
    <definedName name="SHARED_FORMULA_7_1531_7_1531_26">NA()</definedName>
    <definedName name="SHARED_FORMULA_7_154_7_154_33" localSheetId="8">#REF!*#REF!*#REF!*#REF!</definedName>
    <definedName name="SHARED_FORMULA_7_154_7_154_33">#REF!*#REF!*#REF!*#REF!</definedName>
    <definedName name="SHARED_FORMULA_7_1547_7_1547_26" localSheetId="8">#REF!*#REF!*#REF!*#REF!</definedName>
    <definedName name="SHARED_FORMULA_7_1547_7_1547_26">#REF!*#REF!*#REF!*#REF!</definedName>
    <definedName name="SHARED_FORMULA_7_1556_7_1556_26">NA()</definedName>
    <definedName name="SHARED_FORMULA_7_156_7_156_26" localSheetId="8">#REF!*#REF!*#REF!*#REF!</definedName>
    <definedName name="SHARED_FORMULA_7_156_7_156_26">#REF!*#REF!*#REF!*#REF!</definedName>
    <definedName name="SHARED_FORMULA_7_157_7_157_22">NA()</definedName>
    <definedName name="SHARED_FORMULA_7_1572_7_1572_26" localSheetId="8">#REF!*#REF!*#REF!*#REF!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8">+#REF!*#REF!*#REF!*#REF!</definedName>
    <definedName name="SHARED_FORMULA_7_164_7_164_26">+#REF!*#REF!*#REF!*#REF!</definedName>
    <definedName name="SHARED_FORMULA_7_165_7_165_37" localSheetId="8">#REF!*#REF!*#REF!</definedName>
    <definedName name="SHARED_FORMULA_7_165_7_165_37">#REF!*#REF!*#REF!</definedName>
    <definedName name="SHARED_FORMULA_7_166_7_166_30" localSheetId="8">+#REF!*#REF!*#REF!*#REF!</definedName>
    <definedName name="SHARED_FORMULA_7_166_7_166_30">+#REF!*#REF!*#REF!*#REF!</definedName>
    <definedName name="SHARED_FORMULA_7_168_7_168_33">NA()</definedName>
    <definedName name="SHARED_FORMULA_7_169_7_169_26">NA()</definedName>
    <definedName name="SHARED_FORMULA_7_17_7_17_22" localSheetId="8">#REF!*#REF!*#REF!*#REF!</definedName>
    <definedName name="SHARED_FORMULA_7_17_7_17_22">#REF!*#REF!*#REF!*#REF!</definedName>
    <definedName name="SHARED_FORMULA_7_172_7_172_22" localSheetId="8">#REF!*#REF!*#REF!*#REF!</definedName>
    <definedName name="SHARED_FORMULA_7_172_7_172_22">#REF!*#REF!*#REF!*#REF!</definedName>
    <definedName name="SHARED_FORMULA_7_172_7_172_26" localSheetId="8">#REF!*#REF!*#REF!*#REF!</definedName>
    <definedName name="SHARED_FORMULA_7_172_7_172_26">#REF!*#REF!*#REF!*#REF!</definedName>
    <definedName name="SHARED_FORMULA_7_172_7_172_37">NA()</definedName>
    <definedName name="SHARED_FORMULA_7_174_7_174_33" localSheetId="8">#REF!*#REF!*#REF!</definedName>
    <definedName name="SHARED_FORMULA_7_174_7_174_33">#REF!*#REF!*#REF!</definedName>
    <definedName name="SHARED_FORMULA_7_176_7_176_22">NA()</definedName>
    <definedName name="SHARED_FORMULA_7_178_7_178_30">NA()</definedName>
    <definedName name="SHARED_FORMULA_7_178_7_178_37" localSheetId="8">#REF!*#REF!*#REF!</definedName>
    <definedName name="SHARED_FORMULA_7_178_7_178_37">#REF!*#REF!*#REF!</definedName>
    <definedName name="SHARED_FORMULA_7_181_7_181_26">NA()</definedName>
    <definedName name="SHARED_FORMULA_7_183_7_183_30" localSheetId="8">#REF!*#REF!*#REF!*#REF!</definedName>
    <definedName name="SHARED_FORMULA_7_183_7_183_30">#REF!*#REF!*#REF!*#REF!</definedName>
    <definedName name="SHARED_FORMULA_7_184_7_184_26" localSheetId="8">#REF!*#REF!*#REF!*#REF!</definedName>
    <definedName name="SHARED_FORMULA_7_184_7_184_26">#REF!*#REF!*#REF!*#REF!</definedName>
    <definedName name="SHARED_FORMULA_7_185_7_185_37">NA()</definedName>
    <definedName name="SHARED_FORMULA_7_190_7_190_33">NA()</definedName>
    <definedName name="SHARED_FORMULA_7_191_7_191_37" localSheetId="8">#REF!*#REF!*#REF!</definedName>
    <definedName name="SHARED_FORMULA_7_191_7_191_37">#REF!*#REF!*#REF!</definedName>
    <definedName name="SHARED_FORMULA_7_193_7_193_30">NA()</definedName>
    <definedName name="SHARED_FORMULA_7_196_7_196_33" localSheetId="8">#REF!*#REF!*#REF!*#REF!*#REF!</definedName>
    <definedName name="SHARED_FORMULA_7_196_7_196_33">#REF!*#REF!*#REF!*#REF!*#REF!</definedName>
    <definedName name="SHARED_FORMULA_7_198_7_198_30" localSheetId="8">#REF!*#REF!*#REF!*#REF!*#REF!</definedName>
    <definedName name="SHARED_FORMULA_7_198_7_198_30">#REF!*#REF!*#REF!*#REF!*#REF!</definedName>
    <definedName name="SHARED_FORMULA_7_198_7_198_33">NA()</definedName>
    <definedName name="SHARED_FORMULA_7_200_7_200_26">NA()</definedName>
    <definedName name="SHARED_FORMULA_7_203_7_203_26" localSheetId="8">#REF!*#REF!*#REF!*#REF!</definedName>
    <definedName name="SHARED_FORMULA_7_203_7_203_26">#REF!*#REF!*#REF!*#REF!</definedName>
    <definedName name="SHARED_FORMULA_7_204_7_204_33" localSheetId="8">#REF!*#REF!*#REF!*#REF!*#REF!</definedName>
    <definedName name="SHARED_FORMULA_7_204_7_204_33">#REF!*#REF!*#REF!*#REF!*#REF!</definedName>
    <definedName name="SHARED_FORMULA_7_204_7_204_37">NA()</definedName>
    <definedName name="SHARED_FORMULA_7_207_7_207_26">NA()</definedName>
    <definedName name="SHARED_FORMULA_7_21_7_21_33" localSheetId="8">#REF!*#REF!*#REF!*#REF!</definedName>
    <definedName name="SHARED_FORMULA_7_21_7_21_33">#REF!*#REF!*#REF!*#REF!</definedName>
    <definedName name="SHARED_FORMULA_7_210_7_210_26" localSheetId="8">#REF!*#REF!*#REF!*#REF!</definedName>
    <definedName name="SHARED_FORMULA_7_210_7_210_26">#REF!*#REF!*#REF!*#REF!</definedName>
    <definedName name="SHARED_FORMULA_7_217_7_217_37" localSheetId="8">#REF!*#REF!*#REF!*#REF!</definedName>
    <definedName name="SHARED_FORMULA_7_217_7_217_37">#REF!*#REF!*#REF!*#REF!</definedName>
    <definedName name="SHARED_FORMULA_7_220_7_220_26">NA()</definedName>
    <definedName name="SHARED_FORMULA_7_223_7_223_26" localSheetId="8">+#REF!*#REF!*#REF!*#REF!</definedName>
    <definedName name="SHARED_FORMULA_7_223_7_223_26">+#REF!*#REF!*#REF!*#REF!</definedName>
    <definedName name="SHARED_FORMULA_7_225_7_225_30" localSheetId="8">+#REF!*#REF!*#REF!*#REF!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8">+#REF!*#REF!*#REF!*#REF!</definedName>
    <definedName name="SHARED_FORMULA_7_231_7_231_26">+#REF!*#REF!*#REF!*#REF!</definedName>
    <definedName name="SHARED_FORMULA_7_232_7_232_22" localSheetId="8">#REF!*#REF!*#REF!*#REF!</definedName>
    <definedName name="SHARED_FORMULA_7_232_7_232_22">#REF!*#REF!*#REF!*#REF!</definedName>
    <definedName name="SHARED_FORMULA_7_235_7_235_33" localSheetId="8">#REF!*#REF!*#REF!</definedName>
    <definedName name="SHARED_FORMULA_7_235_7_235_33">#REF!*#REF!*#REF!</definedName>
    <definedName name="SHARED_FORMULA_7_236_7_236_26">NA()</definedName>
    <definedName name="SHARED_FORMULA_7_239_7_239_26" localSheetId="8">+#REF!*#REF!*#REF!*#REF!</definedName>
    <definedName name="SHARED_FORMULA_7_239_7_239_26">+#REF!*#REF!*#REF!*#REF!</definedName>
    <definedName name="SHARED_FORMULA_7_24_7_24_37" localSheetId="8">#REF!*#REF!*#REF!*#REF!</definedName>
    <definedName name="SHARED_FORMULA_7_24_7_24_37">#REF!*#REF!*#REF!*#REF!</definedName>
    <definedName name="SHARED_FORMULA_7_241_7_241_22">NA()</definedName>
    <definedName name="SHARED_FORMULA_7_245_7_245_22" localSheetId="8">#REF!*#REF!*#REF!*#REF!</definedName>
    <definedName name="SHARED_FORMULA_7_245_7_245_22">#REF!*#REF!*#REF!*#REF!</definedName>
    <definedName name="SHARED_FORMULA_7_245_7_245_26">NA()</definedName>
    <definedName name="SHARED_FORMULA_7_245_7_245_30" localSheetId="8">+#REF!*#REF!*#REF!</definedName>
    <definedName name="SHARED_FORMULA_7_245_7_245_30">+#REF!*#REF!*#REF!</definedName>
    <definedName name="SHARED_FORMULA_7_252_7_252_26" localSheetId="8">#REF!*#REF!*#REF!*#REF!</definedName>
    <definedName name="SHARED_FORMULA_7_252_7_252_26">#REF!*#REF!*#REF!*#REF!</definedName>
    <definedName name="SHARED_FORMULA_7_256_7_256_22">NA()</definedName>
    <definedName name="SHARED_FORMULA_7_260_7_260_22" localSheetId="8">#REF!*#REF!*#REF!*#REF!*#REF!</definedName>
    <definedName name="SHARED_FORMULA_7_260_7_260_22">#REF!*#REF!*#REF!*#REF!*#REF!</definedName>
    <definedName name="SHARED_FORMULA_7_261_7_261_26">NA()</definedName>
    <definedName name="SHARED_FORMULA_7_265_7_265_33">NA()</definedName>
    <definedName name="SHARED_FORMULA_7_271_7_271_33" localSheetId="8">#REF!*#REF!*#REF!*#REF!</definedName>
    <definedName name="SHARED_FORMULA_7_271_7_271_33">#REF!*#REF!*#REF!*#REF!</definedName>
    <definedName name="SHARED_FORMULA_7_271_7_271_37">NA()</definedName>
    <definedName name="SHARED_FORMULA_7_272_7_272_22">NA()</definedName>
    <definedName name="SHARED_FORMULA_7_272_7_272_26" localSheetId="8">#REF!*#REF!*#REF!*#REF!</definedName>
    <definedName name="SHARED_FORMULA_7_272_7_272_26">#REF!*#REF!*#REF!*#REF!</definedName>
    <definedName name="SHARED_FORMULA_7_273_7_273_33">NA()</definedName>
    <definedName name="SHARED_FORMULA_7_275_7_275_26">NA()</definedName>
    <definedName name="SHARED_FORMULA_7_276_7_276_22" localSheetId="8">#REF!*#REF!*#REF!*#REF!</definedName>
    <definedName name="SHARED_FORMULA_7_276_7_276_22">#REF!*#REF!*#REF!*#REF!</definedName>
    <definedName name="SHARED_FORMULA_7_278_7_278_37">NA()</definedName>
    <definedName name="SHARED_FORMULA_7_279_7_279_33" localSheetId="8">#REF!*#REF!*#REF!*#REF!</definedName>
    <definedName name="SHARED_FORMULA_7_279_7_279_33">#REF!*#REF!*#REF!*#REF!</definedName>
    <definedName name="SHARED_FORMULA_7_285_7_285_30" localSheetId="8">#REF!*#REF!*#REF!*#REF!</definedName>
    <definedName name="SHARED_FORMULA_7_285_7_285_30">#REF!*#REF!*#REF!*#REF!</definedName>
    <definedName name="SHARED_FORMULA_7_287_7_287_26" localSheetId="8">#REF!*#REF!*#REF!*#REF!</definedName>
    <definedName name="SHARED_FORMULA_7_287_7_287_26">#REF!*#REF!*#REF!*#REF!</definedName>
    <definedName name="SHARED_FORMULA_7_289_7_289_26">NA()</definedName>
    <definedName name="SHARED_FORMULA_7_290_7_290_37" localSheetId="8">#REF!*#REF!*#REF!*#REF!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8">#REF!*#REF!*#REF!*#REF!</definedName>
    <definedName name="SHARED_FORMULA_7_295_7_295_22">#REF!*#REF!*#REF!*#REF!</definedName>
    <definedName name="SHARED_FORMULA_7_297_7_297_37" localSheetId="8">#REF!*#REF!*#REF!*#REF!</definedName>
    <definedName name="SHARED_FORMULA_7_297_7_297_37">#REF!*#REF!*#REF!*#REF!</definedName>
    <definedName name="SHARED_FORMULA_7_3_7_3_25">NA()</definedName>
    <definedName name="SHARED_FORMULA_7_302_7_302_26" localSheetId="8">#REF!*#REF!*#REF!*#REF!</definedName>
    <definedName name="SHARED_FORMULA_7_302_7_302_26">#REF!*#REF!*#REF!*#REF!</definedName>
    <definedName name="SHARED_FORMULA_7_302_7_302_33">NA()</definedName>
    <definedName name="SHARED_FORMULA_7_306_7_306_22">NA()</definedName>
    <definedName name="SHARED_FORMULA_7_306_7_306_30" localSheetId="8">#REF!*#REF!*#REF!*#REF!</definedName>
    <definedName name="SHARED_FORMULA_7_306_7_306_30">#REF!*#REF!*#REF!*#REF!</definedName>
    <definedName name="SHARED_FORMULA_7_308_7_308_33" localSheetId="8">#REF!*#REF!*#REF!</definedName>
    <definedName name="SHARED_FORMULA_7_308_7_308_33">#REF!*#REF!*#REF!</definedName>
    <definedName name="SHARED_FORMULA_7_31_7_31_22" localSheetId="8">#REF!*#REF!*#REF!*#REF!</definedName>
    <definedName name="SHARED_FORMULA_7_31_7_31_22">#REF!*#REF!*#REF!*#REF!</definedName>
    <definedName name="SHARED_FORMULA_7_310_7_310_22" localSheetId="8">#REF!*#REF!*#REF!*#REF!*#REF!</definedName>
    <definedName name="SHARED_FORMULA_7_310_7_310_22">#REF!*#REF!*#REF!*#REF!*#REF!</definedName>
    <definedName name="SHARED_FORMULA_7_312_7_312_37" localSheetId="8">+#REF!*#REF!*#REF!*#REF!</definedName>
    <definedName name="SHARED_FORMULA_7_312_7_312_37">+#REF!*#REF!*#REF!*#REF!</definedName>
    <definedName name="SHARED_FORMULA_7_316_7_316_30">NA()</definedName>
    <definedName name="SHARED_FORMULA_7_32_7_32_37" localSheetId="8">#REF!*#REF!*#REF!*#REF!</definedName>
    <definedName name="SHARED_FORMULA_7_32_7_32_37">#REF!*#REF!*#REF!*#REF!</definedName>
    <definedName name="SHARED_FORMULA_7_320_7_320_33">NA()</definedName>
    <definedName name="SHARED_FORMULA_7_321_7_321_37" localSheetId="8">#REF!*#REF!*#REF!</definedName>
    <definedName name="SHARED_FORMULA_7_321_7_321_37">#REF!*#REF!*#REF!</definedName>
    <definedName name="SHARED_FORMULA_7_322_7_322_30" localSheetId="8">+#REF!*#REF!*#REF!*#REF!*#REF!</definedName>
    <definedName name="SHARED_FORMULA_7_322_7_322_30">+#REF!*#REF!*#REF!*#REF!*#REF!</definedName>
    <definedName name="SHARED_FORMULA_7_325_7_325_22">NA()</definedName>
    <definedName name="SHARED_FORMULA_7_326_7_326_33" localSheetId="8">#REF!*#REF!</definedName>
    <definedName name="SHARED_FORMULA_7_326_7_326_33">#REF!*#REF!</definedName>
    <definedName name="SHARED_FORMULA_7_329_7_329_22" localSheetId="8">#REF!*#REF!*#REF!*#REF!</definedName>
    <definedName name="SHARED_FORMULA_7_329_7_329_22">#REF!*#REF!*#REF!*#REF!</definedName>
    <definedName name="SHARED_FORMULA_7_329_7_329_26">NA()</definedName>
    <definedName name="SHARED_FORMULA_7_330_7_330_30" localSheetId="8">+#REF!*#REF!*#REF!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8">+#REF!*#REF!*#REF!*#REF!</definedName>
    <definedName name="SHARED_FORMULA_7_34_7_34_26">+#REF!*#REF!*#REF!*#REF!</definedName>
    <definedName name="SHARED_FORMULA_7_343_7_343_22">NA()</definedName>
    <definedName name="SHARED_FORMULA_7_344_7_344_37">NA()</definedName>
    <definedName name="SHARED_FORMULA_7_347_7_347_22" localSheetId="8">#REF!*#REF!*#REF!*#REF!</definedName>
    <definedName name="SHARED_FORMULA_7_347_7_347_22">#REF!*#REF!*#REF!*#REF!</definedName>
    <definedName name="SHARED_FORMULA_7_347_7_347_30" localSheetId="8">#REF!*#REF!*#REF!</definedName>
    <definedName name="SHARED_FORMULA_7_347_7_347_30">#REF!*#REF!*#REF!</definedName>
    <definedName name="SHARED_FORMULA_7_348_7_348_26">NA()</definedName>
    <definedName name="SHARED_FORMULA_7_349_7_349_26" localSheetId="8">+#REF!*#REF!*#REF!*#REF!</definedName>
    <definedName name="SHARED_FORMULA_7_349_7_349_26">+#REF!*#REF!*#REF!*#REF!</definedName>
    <definedName name="SHARED_FORMULA_7_352_7_352_33">NA()</definedName>
    <definedName name="SHARED_FORMULA_7_356_7_356_26">NA()</definedName>
    <definedName name="SHARED_FORMULA_7_357_7_357_26" localSheetId="8">+#REF!*#REF!*#REF!*#REF!</definedName>
    <definedName name="SHARED_FORMULA_7_357_7_357_26">+#REF!*#REF!*#REF!*#REF!</definedName>
    <definedName name="SHARED_FORMULA_7_358_7_358_22">NA()</definedName>
    <definedName name="SHARED_FORMULA_7_358_7_358_33" localSheetId="8">#REF!*#REF!*#REF!</definedName>
    <definedName name="SHARED_FORMULA_7_358_7_358_33">#REF!*#REF!*#REF!</definedName>
    <definedName name="SHARED_FORMULA_7_362_7_362_22" localSheetId="8">#REF!*#REF!*#REF!*#REF!*#REF!</definedName>
    <definedName name="SHARED_FORMULA_7_362_7_362_22">#REF!*#REF!*#REF!*#REF!*#REF!</definedName>
    <definedName name="SHARED_FORMULA_7_362_7_362_37" localSheetId="8">#REF!*#REF!*#REF!*#REF!*#REF!</definedName>
    <definedName name="SHARED_FORMULA_7_362_7_362_37">#REF!*#REF!*#REF!*#REF!*#REF!</definedName>
    <definedName name="SHARED_FORMULA_7_366_7_366_30">NA()</definedName>
    <definedName name="SHARED_FORMULA_7_368_7_368_26" localSheetId="8">+#REF!*#REF!*#REF!*#REF!</definedName>
    <definedName name="SHARED_FORMULA_7_368_7_368_26">+#REF!*#REF!*#REF!*#REF!</definedName>
    <definedName name="SHARED_FORMULA_7_37_7_37_26">NA()</definedName>
    <definedName name="SHARED_FORMULA_7_370_7_370_30" localSheetId="8">#REF!*#REF!*#REF!*#REF!</definedName>
    <definedName name="SHARED_FORMULA_7_370_7_370_30">#REF!*#REF!*#REF!*#REF!</definedName>
    <definedName name="SHARED_FORMULA_7_376_7_376_26" localSheetId="8">+#REF!*#REF!*#REF!*#REF!</definedName>
    <definedName name="SHARED_FORMULA_7_376_7_376_26">+#REF!*#REF!*#REF!*#REF!</definedName>
    <definedName name="SHARED_FORMULA_7_378_7_378_30">NA()</definedName>
    <definedName name="SHARED_FORMULA_7_379_7_379_30" localSheetId="8">#REF!*#REF!*#REF!</definedName>
    <definedName name="SHARED_FORMULA_7_379_7_379_30">#REF!*#REF!*#REF!</definedName>
    <definedName name="SHARED_FORMULA_7_38_7_38_30" localSheetId="8">+#REF!*#REF!*#REF!*#REF!</definedName>
    <definedName name="SHARED_FORMULA_7_38_7_38_30">+#REF!*#REF!*#REF!*#REF!</definedName>
    <definedName name="SHARED_FORMULA_7_388_7_388_26" localSheetId="8">+#REF!*#REF!*#REF!*#REF!</definedName>
    <definedName name="SHARED_FORMULA_7_388_7_388_26">+#REF!*#REF!*#REF!*#REF!</definedName>
    <definedName name="SHARED_FORMULA_7_39_7_39_37" localSheetId="8">#REF!*#REF!*#REF!*#REF!</definedName>
    <definedName name="SHARED_FORMULA_7_39_7_39_37">#REF!*#REF!*#REF!*#REF!</definedName>
    <definedName name="SHARED_FORMULA_7_39_7_39_8">NA()</definedName>
    <definedName name="SHARED_FORMULA_7_396_7_396_26" localSheetId="8">+#REF!*#REF!*#REF!*#REF!</definedName>
    <definedName name="SHARED_FORMULA_7_396_7_396_26">+#REF!*#REF!*#REF!*#REF!</definedName>
    <definedName name="SHARED_FORMULA_7_397_7_397_30">NA()</definedName>
    <definedName name="SHARED_FORMULA_7_398_7_398_22">NA()</definedName>
    <definedName name="SHARED_FORMULA_7_399_7_399_30" localSheetId="8">#REF!*#REF!*#REF!</definedName>
    <definedName name="SHARED_FORMULA_7_399_7_399_30">#REF!*#REF!*#REF!</definedName>
    <definedName name="SHARED_FORMULA_7_4_7_4_26" localSheetId="8">+#REF!*#REF!*#REF!*#REF!</definedName>
    <definedName name="SHARED_FORMULA_7_4_7_4_26">+#REF!*#REF!*#REF!*#REF!</definedName>
    <definedName name="SHARED_FORMULA_7_408_7_408_26" localSheetId="8">+#REF!*#REF!*#REF!*#REF!</definedName>
    <definedName name="SHARED_FORMULA_7_408_7_408_26">+#REF!*#REF!*#REF!*#REF!</definedName>
    <definedName name="SHARED_FORMULA_7_41_7_41_30">NA()</definedName>
    <definedName name="SHARED_FORMULA_7_411_7_411_22">NA()</definedName>
    <definedName name="SHARED_FORMULA_7_412_7_412_22" localSheetId="8">#REF!*#REF!*#REF!*#REF!</definedName>
    <definedName name="SHARED_FORMULA_7_412_7_412_22">#REF!*#REF!*#REF!*#REF!</definedName>
    <definedName name="SHARED_FORMULA_7_414_7_414_37">NA()</definedName>
    <definedName name="SHARED_FORMULA_7_416_7_416_26" localSheetId="8">+#REF!*#REF!*#REF!*#REF!</definedName>
    <definedName name="SHARED_FORMULA_7_416_7_416_26">+#REF!*#REF!*#REF!*#REF!</definedName>
    <definedName name="SHARED_FORMULA_7_418_7_418_30" localSheetId="8">+#REF!*#REF!*#REF!</definedName>
    <definedName name="SHARED_FORMULA_7_418_7_418_30">+#REF!*#REF!*#REF!</definedName>
    <definedName name="SHARED_FORMULA_7_42_7_42_26" localSheetId="8">+#REF!*#REF!*#REF!*#REF!</definedName>
    <definedName name="SHARED_FORMULA_7_42_7_42_26">+#REF!*#REF!*#REF!*#REF!</definedName>
    <definedName name="SHARED_FORMULA_7_431_7_431_22" localSheetId="8">#REF!*#REF!*#REF!*#REF!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8">+#REF!*#REF!*#REF!*#REF!</definedName>
    <definedName name="SHARED_FORMULA_7_451_7_451_37">+#REF!*#REF!*#REF!*#REF!</definedName>
    <definedName name="SHARED_FORMULA_7_453_7_453_30">NA()</definedName>
    <definedName name="SHARED_FORMULA_7_453_7_453_37">NA()</definedName>
    <definedName name="SHARED_FORMULA_7_457_7_457_30" localSheetId="8">+#REF!*#REF!*#REF!</definedName>
    <definedName name="SHARED_FORMULA_7_457_7_457_30">+#REF!*#REF!*#REF!</definedName>
    <definedName name="SHARED_FORMULA_7_46_7_46_22" localSheetId="8">#REF!*#REF!*#REF!*#REF!</definedName>
    <definedName name="SHARED_FORMULA_7_46_7_46_22">#REF!*#REF!*#REF!*#REF!</definedName>
    <definedName name="SHARED_FORMULA_7_472_7_472_37" localSheetId="8">+#REF!*#REF!*#REF!*#REF!</definedName>
    <definedName name="SHARED_FORMULA_7_472_7_472_37">+#REF!*#REF!*#REF!*#REF!</definedName>
    <definedName name="SHARED_FORMULA_7_473_7_473_22">NA()</definedName>
    <definedName name="SHARED_FORMULA_7_479_7_479_30" localSheetId="8">+#REF!*#REF!*#REF!</definedName>
    <definedName name="SHARED_FORMULA_7_479_7_479_30">+#REF!*#REF!*#REF!</definedName>
    <definedName name="SHARED_FORMULA_7_49_7_49_22">NA()</definedName>
    <definedName name="SHARED_FORMULA_7_494_7_494_37" localSheetId="8">+#REF!*#REF!*#REF!*#REF!</definedName>
    <definedName name="SHARED_FORMULA_7_494_7_494_37">+#REF!*#REF!*#REF!*#REF!</definedName>
    <definedName name="SHARED_FORMULA_7_5_7_5_22" localSheetId="8">#REF!*#REF!*#REF!*#REF!</definedName>
    <definedName name="SHARED_FORMULA_7_5_7_5_22">#REF!*#REF!*#REF!*#REF!</definedName>
    <definedName name="SHARED_FORMULA_7_500_7_500_22" localSheetId="8">#REF!*#REF!*#REF!*#REF!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8">#REF!*#REF!*#REF!*#REF!</definedName>
    <definedName name="SHARED_FORMULA_7_532_7_532_22">#REF!*#REF!*#REF!*#REF!</definedName>
    <definedName name="SHARED_FORMULA_7_538_7_538_22">NA()</definedName>
    <definedName name="SHARED_FORMULA_7_539_7_539_37" localSheetId="8">#REF!*#REF!*#REF!</definedName>
    <definedName name="SHARED_FORMULA_7_539_7_539_37">#REF!*#REF!*#REF!</definedName>
    <definedName name="SHARED_FORMULA_7_541_7_541_26" localSheetId="8">#REF!*#REF!</definedName>
    <definedName name="SHARED_FORMULA_7_541_7_541_26">#REF!*#REF!</definedName>
    <definedName name="SHARED_FORMULA_7_544_7_544_37">NA()</definedName>
    <definedName name="SHARED_FORMULA_7_549_7_549_22">NA()</definedName>
    <definedName name="SHARED_FORMULA_7_565_7_565_22" localSheetId="8">#REF!*#REF!*#REF!*#REF!</definedName>
    <definedName name="SHARED_FORMULA_7_565_7_565_22">#REF!*#REF!*#REF!*#REF!</definedName>
    <definedName name="SHARED_FORMULA_7_565_7_565_37" localSheetId="8">+#REF!*#REF!*#REF!</definedName>
    <definedName name="SHARED_FORMULA_7_565_7_565_37">+#REF!*#REF!*#REF!</definedName>
    <definedName name="SHARED_FORMULA_7_57_7_57_22" localSheetId="8">#REF!*#REF!*#REF!*#REF!</definedName>
    <definedName name="SHARED_FORMULA_7_57_7_57_22">#REF!*#REF!*#REF!*#REF!</definedName>
    <definedName name="SHARED_FORMULA_7_57_7_57_30" localSheetId="8">#REF!*#REF!*#REF!*#REF!</definedName>
    <definedName name="SHARED_FORMULA_7_57_7_57_30">#REF!*#REF!*#REF!*#REF!</definedName>
    <definedName name="SHARED_FORMULA_7_571_7_571_26">NA()</definedName>
    <definedName name="SHARED_FORMULA_7_577_7_577_22" localSheetId="8">#REF!*#REF!*#REF!*#REF!</definedName>
    <definedName name="SHARED_FORMULA_7_577_7_577_22">#REF!*#REF!*#REF!*#REF!</definedName>
    <definedName name="SHARED_FORMULA_7_581_7_581_22">NA()</definedName>
    <definedName name="SHARED_FORMULA_7_589_7_589_37" localSheetId="8">+#REF!*#REF!*#REF!*#REF!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8">#REF!*#REF!*#REF!*#REF!</definedName>
    <definedName name="SHARED_FORMULA_7_609_7_609_22">#REF!*#REF!*#REF!*#REF!</definedName>
    <definedName name="SHARED_FORMULA_7_609_7_609_26" localSheetId="8">#REF!*#REF!*#REF!*#REF!*#REF!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8">+#REF!*#REF!*#REF!*#REF!</definedName>
    <definedName name="SHARED_FORMULA_7_63_7_63_26">+#REF!*#REF!*#REF!*#REF!</definedName>
    <definedName name="SHARED_FORMULA_7_637_7_637_26" localSheetId="8">#REF!*#REF!*#REF!*#REF!</definedName>
    <definedName name="SHARED_FORMULA_7_637_7_637_26">#REF!*#REF!*#REF!*#REF!</definedName>
    <definedName name="SHARED_FORMULA_7_638_7_638_22" localSheetId="8">#REF!*#REF!*#REF!*#REF!</definedName>
    <definedName name="SHARED_FORMULA_7_638_7_638_22">#REF!*#REF!*#REF!*#REF!</definedName>
    <definedName name="SHARED_FORMULA_7_638_7_638_26">NA()</definedName>
    <definedName name="SHARED_FORMULA_7_640_7_640_22">NA()</definedName>
    <definedName name="SHARED_FORMULA_7_648_7_648_22" localSheetId="8">#REF!*#REF!*#REF!*#REF!</definedName>
    <definedName name="SHARED_FORMULA_7_648_7_648_22">#REF!*#REF!*#REF!*#REF!</definedName>
    <definedName name="SHARED_FORMULA_7_649_7_649_26" localSheetId="8">#REF!*#REF!*#REF!*#REF!*#REF!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8">#REF!*#REF!*#REF!</definedName>
    <definedName name="SHARED_FORMULA_7_660_7_660_22">#REF!*#REF!*#REF!</definedName>
    <definedName name="SHARED_FORMULA_7_664_7_664_22">NA()</definedName>
    <definedName name="SHARED_FORMULA_7_665_7_665_26">NA()</definedName>
    <definedName name="SHARED_FORMULA_7_666_7_666_26" localSheetId="8">+#REF!*#REF!*#REF!*#REF!</definedName>
    <definedName name="SHARED_FORMULA_7_666_7_666_26">+#REF!*#REF!*#REF!*#REF!</definedName>
    <definedName name="SHARED_FORMULA_7_67_7_67_30" localSheetId="8">+#REF!*#REF!*#REF!*#REF!</definedName>
    <definedName name="SHARED_FORMULA_7_67_7_67_30">+#REF!*#REF!*#REF!*#REF!</definedName>
    <definedName name="SHARED_FORMULA_7_674_7_674_26" localSheetId="8">#REF!*#REF!*#REF!*#REF!*#REF!</definedName>
    <definedName name="SHARED_FORMULA_7_674_7_674_26">#REF!*#REF!*#REF!*#REF!*#REF!</definedName>
    <definedName name="SHARED_FORMULA_7_677_7_677_22">NA()</definedName>
    <definedName name="SHARED_FORMULA_7_680_7_680_22" localSheetId="8">#REF!*#REF!*#REF!</definedName>
    <definedName name="SHARED_FORMULA_7_680_7_680_22">#REF!*#REF!*#REF!</definedName>
    <definedName name="SHARED_FORMULA_7_682_7_682_26">NA()</definedName>
    <definedName name="SHARED_FORMULA_7_691_7_691_26" localSheetId="8">+#REF!*#REF!*#REF!*#REF!</definedName>
    <definedName name="SHARED_FORMULA_7_691_7_691_26">+#REF!*#REF!*#REF!*#REF!</definedName>
    <definedName name="SHARED_FORMULA_7_697_7_697_26">NA()</definedName>
    <definedName name="SHARED_FORMULA_7_699_7_699_26" localSheetId="8">#REF!*#REF!*#REF!*#REF!*#REF!</definedName>
    <definedName name="SHARED_FORMULA_7_699_7_699_26">#REF!*#REF!*#REF!*#REF!*#REF!</definedName>
    <definedName name="SHARED_FORMULA_7_7_7_7_33" localSheetId="8">#REF!*#REF!*#REF!*#REF!</definedName>
    <definedName name="SHARED_FORMULA_7_7_7_7_33">#REF!*#REF!*#REF!*#REF!</definedName>
    <definedName name="SHARED_FORMULA_7_70_7_70_30">NA()</definedName>
    <definedName name="SHARED_FORMULA_7_707_7_707_22" localSheetId="8">#REF!*#REF!*#REF!*#REF!*#REF!</definedName>
    <definedName name="SHARED_FORMULA_7_707_7_707_22">#REF!*#REF!*#REF!*#REF!*#REF!</definedName>
    <definedName name="SHARED_FORMULA_7_716_7_716_26" localSheetId="8">#REF!*#REF!*#REF!*#REF!</definedName>
    <definedName name="SHARED_FORMULA_7_716_7_716_26">#REF!*#REF!*#REF!*#REF!</definedName>
    <definedName name="SHARED_FORMULA_7_72_7_72_22" localSheetId="8">#REF!*#REF!*#REF!*#REF!</definedName>
    <definedName name="SHARED_FORMULA_7_72_7_72_22">#REF!*#REF!*#REF!*#REF!</definedName>
    <definedName name="SHARED_FORMULA_7_720_7_720_22" localSheetId="8">#REF!*#REF!*#REF!*#REF!*#REF!</definedName>
    <definedName name="SHARED_FORMULA_7_720_7_720_22">#REF!*#REF!*#REF!*#REF!*#REF!</definedName>
    <definedName name="SHARED_FORMULA_7_722_7_722_26">NA()</definedName>
    <definedName name="SHARED_FORMULA_7_732_7_732_26" localSheetId="8">#REF!*#REF!*#REF!*#REF!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8">#REF!*#REF!*#REF!*#REF!</definedName>
    <definedName name="SHARED_FORMULA_7_757_7_757_26">#REF!*#REF!*#REF!*#REF!</definedName>
    <definedName name="SHARED_FORMULA_7_760_7_760_26">NA()</definedName>
    <definedName name="SHARED_FORMULA_7_769_7_769_22">NA()</definedName>
    <definedName name="SHARED_FORMULA_7_776_7_776_26" localSheetId="8">#REF!*#REF!*#REF!*#REF!</definedName>
    <definedName name="SHARED_FORMULA_7_776_7_776_26">#REF!*#REF!*#REF!*#REF!</definedName>
    <definedName name="SHARED_FORMULA_7_780_7_780_26">NA()</definedName>
    <definedName name="SHARED_FORMULA_7_792_7_792_26">NA()</definedName>
    <definedName name="SHARED_FORMULA_7_795_7_795_26" localSheetId="8">#REF!*#REF!*#REF!*#REF!</definedName>
    <definedName name="SHARED_FORMULA_7_795_7_795_26">#REF!*#REF!*#REF!*#REF!</definedName>
    <definedName name="SHARED_FORMULA_7_801_7_801_22">NA()</definedName>
    <definedName name="SHARED_FORMULA_7_803_7_803_26">NA()</definedName>
    <definedName name="SHARED_FORMULA_7_805_7_805_22" localSheetId="8">#REF!*#REF!*#REF!*#REF!</definedName>
    <definedName name="SHARED_FORMULA_7_805_7_805_22">#REF!*#REF!*#REF!*#REF!</definedName>
    <definedName name="SHARED_FORMULA_7_813_7_813_22">NA()</definedName>
    <definedName name="SHARED_FORMULA_7_814_7_814_26">NA()</definedName>
    <definedName name="SHARED_FORMULA_7_815_7_815_26" localSheetId="8">+#REF!*#REF!*#REF!*#REF!*#REF!</definedName>
    <definedName name="SHARED_FORMULA_7_815_7_815_26">+#REF!*#REF!*#REF!*#REF!*#REF!</definedName>
    <definedName name="SHARED_FORMULA_7_826_7_826_26">NA()</definedName>
    <definedName name="SHARED_FORMULA_7_827_7_827_26" localSheetId="8">+#REF!*#REF!*#REF!*#REF!*#REF!</definedName>
    <definedName name="SHARED_FORMULA_7_827_7_827_26">+#REF!*#REF!*#REF!*#REF!*#REF!</definedName>
    <definedName name="SHARED_FORMULA_7_828_7_828_22">NA()</definedName>
    <definedName name="SHARED_FORMULA_7_837_7_837_26" localSheetId="8">+#REF!*#REF!*#REF!*#REF!*#REF!</definedName>
    <definedName name="SHARED_FORMULA_7_837_7_837_26">+#REF!*#REF!*#REF!*#REF!*#REF!</definedName>
    <definedName name="SHARED_FORMULA_7_84_7_84_26" localSheetId="8">#REF!*#REF!*#REF!*#REF!</definedName>
    <definedName name="SHARED_FORMULA_7_84_7_84_26">#REF!*#REF!*#REF!*#REF!</definedName>
    <definedName name="SHARED_FORMULA_7_84_7_84_30" localSheetId="8">+#REF!*#REF!*#REF!*#REF!</definedName>
    <definedName name="SHARED_FORMULA_7_84_7_84_30">+#REF!*#REF!*#REF!*#REF!</definedName>
    <definedName name="SHARED_FORMULA_7_84_7_84_37">NA()</definedName>
    <definedName name="SHARED_FORMULA_7_843_7_843_22" localSheetId="8">#REF!*#REF!*#REF!*#REF!</definedName>
    <definedName name="SHARED_FORMULA_7_843_7_843_22">#REF!*#REF!*#REF!*#REF!</definedName>
    <definedName name="SHARED_FORMULA_7_847_7_847_26" localSheetId="8">+#REF!*#REF!*#REF!*#REF!*#REF!</definedName>
    <definedName name="SHARED_FORMULA_7_847_7_847_26">+#REF!*#REF!*#REF!*#REF!*#REF!</definedName>
    <definedName name="SHARED_FORMULA_7_850_7_850_26">NA()</definedName>
    <definedName name="SHARED_FORMULA_7_853_7_853_22" localSheetId="8">#REF!*#REF!*#REF!*#REF!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8">+#REF!*#REF!*#REF!</definedName>
    <definedName name="SHARED_FORMULA_7_869_7_869_26">+#REF!*#REF!*#REF!</definedName>
    <definedName name="SHARED_FORMULA_7_87_7_87_26">NA()</definedName>
    <definedName name="SHARED_FORMULA_7_87_7_87_37" localSheetId="8">#REF!*#REF!*#REF!*#REF!</definedName>
    <definedName name="SHARED_FORMULA_7_87_7_87_37">#REF!*#REF!*#REF!*#REF!</definedName>
    <definedName name="SHARED_FORMULA_7_870_7_870_22">NA()</definedName>
    <definedName name="SHARED_FORMULA_7_882_7_882_26">NA()</definedName>
    <definedName name="SHARED_FORMULA_7_893_7_893_26" localSheetId="8">+#REF!*#REF!*#REF!</definedName>
    <definedName name="SHARED_FORMULA_7_893_7_893_26">+#REF!*#REF!*#REF!</definedName>
    <definedName name="SHARED_FORMULA_7_895_7_895_22" localSheetId="8">#REF!*#REF!*#REF!*#REF!</definedName>
    <definedName name="SHARED_FORMULA_7_895_7_895_22">#REF!*#REF!*#REF!*#REF!</definedName>
    <definedName name="SHARED_FORMULA_7_9_7_9_37" localSheetId="8">#REF!*#REF!*#REF!*#REF!</definedName>
    <definedName name="SHARED_FORMULA_7_9_7_9_37">#REF!*#REF!*#REF!*#REF!</definedName>
    <definedName name="SHARED_FORMULA_7_900_7_900_22">NA()</definedName>
    <definedName name="SHARED_FORMULA_7_900_7_900_26">NA()</definedName>
    <definedName name="SHARED_FORMULA_7_906_7_906_22" localSheetId="8">#REF!*#REF!*#REF!*#REF!</definedName>
    <definedName name="SHARED_FORMULA_7_906_7_906_22">#REF!*#REF!*#REF!*#REF!</definedName>
    <definedName name="SHARED_FORMULA_7_909_7_909_26" localSheetId="8">+#REF!*#REF!*#REF!</definedName>
    <definedName name="SHARED_FORMULA_7_909_7_909_26">+#REF!*#REF!*#REF!</definedName>
    <definedName name="SHARED_FORMULA_7_91_7_91_37">NA()</definedName>
    <definedName name="SHARED_FORMULA_7_925_7_925_26" localSheetId="8">+#REF!*#REF!*#REF!</definedName>
    <definedName name="SHARED_FORMULA_7_925_7_925_26">+#REF!*#REF!*#REF!</definedName>
    <definedName name="SHARED_FORMULA_7_926_7_926_22" localSheetId="8">#REF!*#REF!*#REF!*#REF!</definedName>
    <definedName name="SHARED_FORMULA_7_926_7_926_22">#REF!*#REF!*#REF!*#REF!</definedName>
    <definedName name="SHARED_FORMULA_7_932_7_932_22">NA()</definedName>
    <definedName name="SHARED_FORMULA_7_932_7_932_26">NA()</definedName>
    <definedName name="SHARED_FORMULA_7_94_7_94_37" localSheetId="8">#REF!*#REF!*#REF!*#REF!</definedName>
    <definedName name="SHARED_FORMULA_7_94_7_94_37">#REF!*#REF!*#REF!*#REF!</definedName>
    <definedName name="SHARED_FORMULA_7_941_7_941_22">NA()</definedName>
    <definedName name="SHARED_FORMULA_7_945_7_945_26" localSheetId="8">#REF!*#REF!*#REF!*#REF!</definedName>
    <definedName name="SHARED_FORMULA_7_945_7_945_26">#REF!*#REF!*#REF!*#REF!</definedName>
    <definedName name="SHARED_FORMULA_7_947_7_947_22" localSheetId="8">#REF!*#REF!*#REF!*#REF!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8">#REF!*#REF!*#REF!*#REF!</definedName>
    <definedName name="SHARED_FORMULA_7_977_7_977_22">#REF!*#REF!*#REF!*#REF!</definedName>
    <definedName name="SHARED_FORMULA_7_982_7_982_26" localSheetId="8">#REF!*#REF!*#REF!*#REF!</definedName>
    <definedName name="SHARED_FORMULA_7_982_7_982_26">#REF!*#REF!*#REF!*#REF!</definedName>
    <definedName name="SHARED_FORMULA_7_988_7_988_22">NA()</definedName>
    <definedName name="SHARED_FORMULA_7_992_7_992_26" localSheetId="8">#REF!*#REF!*#REF!*#REF!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 localSheetId="8">#REF!</definedName>
    <definedName name="SIDEWALLSSEVENTOTHIRTEEN">#REF!</definedName>
    <definedName name="Siri" localSheetId="5">Scheduled_Payment+Extra_Payment</definedName>
    <definedName name="Siri" localSheetId="4">Scheduled_Payment+Extra_Payment</definedName>
    <definedName name="Siri" localSheetId="0">Scheduled_Payment+Extra_Payment</definedName>
    <definedName name="Siri" localSheetId="8">Scheduled_Payment+Extra_Payment</definedName>
    <definedName name="Siri" localSheetId="2">Scheduled_Payment+Extra_Payment</definedName>
    <definedName name="Siri" localSheetId="3">Scheduled_Payment+Extra_Payment</definedName>
    <definedName name="Siri">Scheduled_Payment+Extra_Payment</definedName>
    <definedName name="SITE" localSheetId="4">#REF!</definedName>
    <definedName name="SITE" localSheetId="0">#REF!</definedName>
    <definedName name="SITE" localSheetId="8">#REF!</definedName>
    <definedName name="SITE" localSheetId="3">#REF!</definedName>
    <definedName name="SITE">#REF!</definedName>
    <definedName name="SIXTOTHIRTEEN" localSheetId="8">#REF!</definedName>
    <definedName name="SIXTOTHIRTEEN" localSheetId="3">#REF!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 localSheetId="8">'[50]Road data'!#REF!</definedName>
    <definedName name="SP_BM">'[50]Road data'!#REF!</definedName>
    <definedName name="SP_Diversion_Road" localSheetId="8">'[130]Road data'!#REF!</definedName>
    <definedName name="SP_Diversion_Road">'[130]Road data'!#REF!</definedName>
    <definedName name="sp_eew">'[43]Road data'!$C$316</definedName>
    <definedName name="SP_EW_Car" localSheetId="8">'[50]Road data'!#REF!</definedName>
    <definedName name="SP_EW_Car">'[50]Road data'!#REF!</definedName>
    <definedName name="SP_EW_FMC_Side">'[130]Road data'!$C$15</definedName>
    <definedName name="SP_EW_Form_OMC">'[43]Road data'!$C$32</definedName>
    <definedName name="SP_EW_Man" localSheetId="8">'[130]Road data'!#REF!</definedName>
    <definedName name="SP_EW_Man">'[130]Road data'!#REF!</definedName>
    <definedName name="SP_EW_OMC_Car" localSheetId="8">'[50]Road data'!#REF!</definedName>
    <definedName name="SP_EW_OMC_Car">'[50]Road data'!#REF!</definedName>
    <definedName name="SP_EW_OMC_Side" localSheetId="8">'[50]Road data'!#REF!</definedName>
    <definedName name="SP_EW_OMC_Side">'[50]Road data'!#REF!</definedName>
    <definedName name="sp_EW_side_OMC">'[43]Road data'!$C$7</definedName>
    <definedName name="SP_Gravel_Bedding">'[43]Road data'!$C$336</definedName>
    <definedName name="SP_Gravel_Quardrent" localSheetId="8">'[130]Road data'!#REF!</definedName>
    <definedName name="SP_Gravel_Quardrent">'[130]Road data'!#REF!</definedName>
    <definedName name="Sp_GSB">'[43]Road data'!$C$60</definedName>
    <definedName name="SP_HP_600" localSheetId="8">'[50]Road data'!#REF!</definedName>
    <definedName name="SP_HP_600">'[50]Road data'!#REF!</definedName>
    <definedName name="Sp_HPC">'[43]Road data'!$C$404</definedName>
    <definedName name="SP_HPL_600" localSheetId="8">'[50]Road data'!#REF!</definedName>
    <definedName name="SP_HPL_600">'[50]Road data'!#REF!</definedName>
    <definedName name="SP_HYSD_Super" localSheetId="8">'[50]Road data'!#REF!</definedName>
    <definedName name="SP_HYSD_Super">'[50]Road data'!#REF!</definedName>
    <definedName name="SP_M10_base" localSheetId="8">'[130]Road data'!#REF!</definedName>
    <definedName name="SP_M10_base">'[130]Road data'!#REF!</definedName>
    <definedName name="sp_M10_bCC" localSheetId="8">'[50]Road data'!#REF!</definedName>
    <definedName name="sp_M10_bCC">'[50]Road data'!#REF!</definedName>
    <definedName name="SP_M10_drainS" localSheetId="8">'[130]Road data'!#REF!</definedName>
    <definedName name="SP_M10_drainS">'[130]Road data'!#REF!</definedName>
    <definedName name="SP_M15_deviders" localSheetId="8">'[130]Road data'!#REF!</definedName>
    <definedName name="SP_M15_deviders">'[130]Road data'!#REF!</definedName>
    <definedName name="SP_M15_footing" localSheetId="8">'[50]Road data'!#REF!</definedName>
    <definedName name="SP_M15_footing">'[50]Road data'!#REF!</definedName>
    <definedName name="SP_M15_SUB" localSheetId="8">'[50]Road data'!#REF!</definedName>
    <definedName name="SP_M15_SUB">'[50]Road data'!#REF!</definedName>
    <definedName name="Sp_M20_Bed">'[43]Road data'!$C$559</definedName>
    <definedName name="SP_M20_BedBack" localSheetId="8">'[50]Road data'!#REF!</definedName>
    <definedName name="SP_M20_BedBack">'[50]Road data'!#REF!</definedName>
    <definedName name="SP_M20_COVER" localSheetId="8">'[50]Road data'!#REF!</definedName>
    <definedName name="SP_M20_COVER">'[50]Road data'!#REF!</definedName>
    <definedName name="SP_M20_Slab" localSheetId="8">'[50]Road data'!#REF!</definedName>
    <definedName name="SP_M20_Slab">'[50]Road data'!#REF!</definedName>
    <definedName name="SP_M25_ApproachSlab" localSheetId="8">'[50]Road data'!#REF!</definedName>
    <definedName name="SP_M25_ApproachSlab">'[50]Road data'!#REF!</definedName>
    <definedName name="SP_M30_WC" localSheetId="8">'[50]Road data'!#REF!</definedName>
    <definedName name="SP_M30_WC">'[50]Road data'!#REF!</definedName>
    <definedName name="SP_M35_CC" localSheetId="8">'[130]Road data'!#REF!</definedName>
    <definedName name="SP_M35_CC">'[130]Road data'!#REF!</definedName>
    <definedName name="SP_M35_FlyAsh" localSheetId="8">'[50]Road data'!#REF!</definedName>
    <definedName name="SP_M35_FlyAsh">'[50]Road data'!#REF!</definedName>
    <definedName name="SP_Mild" localSheetId="8">'[50]Road data'!#REF!</definedName>
    <definedName name="SP_Mild">'[50]Road data'!#REF!</definedName>
    <definedName name="Sp_MSS">'[43]Road data'!$C$220</definedName>
    <definedName name="SP_Painting" localSheetId="8">'[50]Road data'!#REF!</definedName>
    <definedName name="SP_Painting">'[50]Road data'!#REF!</definedName>
    <definedName name="SP_Pick">'[130]Road data'!$C$79</definedName>
    <definedName name="SP_Plastering" localSheetId="8">'[50]Road data'!#REF!</definedName>
    <definedName name="SP_Plastering">'[50]Road data'!#REF!</definedName>
    <definedName name="SP_Rev_A300" localSheetId="8">'[130]Road data'!#REF!</definedName>
    <definedName name="SP_Rev_A300">'[130]Road data'!#REF!</definedName>
    <definedName name="SP_Rev_Q300" localSheetId="8">'[130]Road data'!#REF!</definedName>
    <definedName name="SP_Rev_Q300">'[130]Road data'!#REF!</definedName>
    <definedName name="SP_Sandfilling" localSheetId="8">'[50]Road data'!#REF!</definedName>
    <definedName name="SP_Sandfilling">'[50]Road data'!#REF!</definedName>
    <definedName name="SP_Scar_BT" localSheetId="8">'[50]Road data'!#REF!</definedName>
    <definedName name="SP_Scar_BT">'[50]Road data'!#REF!</definedName>
    <definedName name="SP_Scar_GSB" localSheetId="8">'[50]Road data'!#REF!</definedName>
    <definedName name="SP_Scar_GSB">'[50]Road data'!#REF!</definedName>
    <definedName name="Sp_Scarf">'[43]Road data'!$C$84</definedName>
    <definedName name="SP_SCSD">'[43]Road data'!$C$174</definedName>
    <definedName name="SP_SCSD_80100" localSheetId="8">'[50]Road data'!#REF!</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 localSheetId="8">'[50]Road data'!#REF!</definedName>
    <definedName name="SP_WBM2">'[50]Road data'!#REF!</definedName>
    <definedName name="SP_WBM2_HVR" localSheetId="8">'[50]Road data'!#REF!</definedName>
    <definedName name="SP_WBM2_HVR">'[50]Road data'!#REF!</definedName>
    <definedName name="SP_WBM2_MCS" localSheetId="8">'[50]Road data'!#REF!</definedName>
    <definedName name="SP_WBM2_MCS">'[50]Road data'!#REF!</definedName>
    <definedName name="SP_WBM2_MVR" localSheetId="8">'[50]Road data'!#REF!</definedName>
    <definedName name="SP_WBM2_MVR">'[50]Road data'!#REF!</definedName>
    <definedName name="SP_WBM3" localSheetId="8">'[50]Road data'!#REF!</definedName>
    <definedName name="SP_WBM3">'[50]Road data'!#REF!</definedName>
    <definedName name="SP_WBM3_HVR" localSheetId="8">'[50]Road data'!#REF!</definedName>
    <definedName name="SP_WBM3_HVR">'[50]Road data'!#REF!</definedName>
    <definedName name="SP_WBM3_MCS" localSheetId="8">'[50]Road data'!#REF!</definedName>
    <definedName name="SP_WBM3_MCS">'[50]Road data'!#REF!</definedName>
    <definedName name="SP_Weepholes" localSheetId="8">'[50]Road data'!#REF!</definedName>
    <definedName name="SP_Weepholes">'[50]Road data'!#REF!</definedName>
    <definedName name="SP_WMM" localSheetId="8">'[50]Road data'!#REF!</definedName>
    <definedName name="SP_WMM">'[50]Road data'!#REF!</definedName>
    <definedName name="SpecialPrice" localSheetId="4" hidden="1">#REF!</definedName>
    <definedName name="SpecialPrice" localSheetId="0" hidden="1">#REF!</definedName>
    <definedName name="SpecialPrice" localSheetId="8" hidden="1">#REF!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 localSheetId="4">#REF!</definedName>
    <definedName name="sss" localSheetId="0">#REF!</definedName>
    <definedName name="sss" localSheetId="8">#REF!</definedName>
    <definedName name="sss">#REF!</definedName>
    <definedName name="ssssss">'[144]Lead statement'!$P$13</definedName>
    <definedName name="SSTACK">[29]MRATES!$AD$12</definedName>
    <definedName name="st">'[33]Lead statement'!$P$22</definedName>
    <definedName name="stack" localSheetId="8">#REF!</definedName>
    <definedName name="stack">#REF!</definedName>
    <definedName name="stack1" localSheetId="8">#REF!</definedName>
    <definedName name="stack1">#REF!</definedName>
    <definedName name="stack4" localSheetId="8">#REF!</definedName>
    <definedName name="stack4">#REF!</definedName>
    <definedName name="staf" localSheetId="8">[58]v!#REF!</definedName>
    <definedName name="staf">[58]v!#REF!</definedName>
    <definedName name="staff" localSheetId="8">[58]v!#REF!</definedName>
    <definedName name="staff">[58]v!#REF!</definedName>
    <definedName name="State" localSheetId="4">#REF!</definedName>
    <definedName name="State" localSheetId="0">#REF!</definedName>
    <definedName name="State" localSheetId="8">#REF!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 localSheetId="8">[48]data!#REF!</definedName>
    <definedName name="summar">[48]data!#REF!</definedName>
    <definedName name="summary" localSheetId="8">[48]data!#REF!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 localSheetId="4">#REF!</definedName>
    <definedName name="SWARE" localSheetId="0">#REF!</definedName>
    <definedName name="SWARE" localSheetId="8">#REF!</definedName>
    <definedName name="SWARE">#REF!</definedName>
    <definedName name="sware2" localSheetId="4">#REF!</definedName>
    <definedName name="sware2" localSheetId="0">#REF!</definedName>
    <definedName name="sware2" localSheetId="8">#REF!</definedName>
    <definedName name="sware2">#REF!</definedName>
    <definedName name="t_beam">[72]DATA_PRG!$H$166</definedName>
    <definedName name="TAEW" localSheetId="8">'[50]abs road'!#REF!</definedName>
    <definedName name="TAEW">'[50]abs road'!#REF!</definedName>
    <definedName name="tailpiece">[63]maya!$B$343:$B$348</definedName>
    <definedName name="tbl_ProdInfo" localSheetId="4" hidden="1">#REF!</definedName>
    <definedName name="tbl_ProdInfo" localSheetId="0" hidden="1">#REF!</definedName>
    <definedName name="tbl_ProdInfo" localSheetId="8" hidden="1">#REF!</definedName>
    <definedName name="tbl_ProdInfo" hidden="1">#REF!</definedName>
    <definedName name="tekmal" localSheetId="4">#REF!</definedName>
    <definedName name="tekmal" localSheetId="0">#REF!</definedName>
    <definedName name="tekmal" localSheetId="8">#REF!</definedName>
    <definedName name="tekmal">#REF!</definedName>
    <definedName name="temp">[6]r!$F$2</definedName>
    <definedName name="TOPDOME">'[76]DATA-ABSTRACT'!$A$11:$B$13</definedName>
    <definedName name="TOPDOMEONETOSIX" localSheetId="4">#REF!</definedName>
    <definedName name="TOPDOMEONETOSIX" localSheetId="0">#REF!</definedName>
    <definedName name="TOPDOMEONETOSIX" localSheetId="8">#REF!</definedName>
    <definedName name="TOPDOMEONETOSIX">#REF!</definedName>
    <definedName name="TOPDOMESEVENTOTHIRTEEN" localSheetId="4">#REF!</definedName>
    <definedName name="TOPDOMESEVENTOTHIRTEEN" localSheetId="0">#REF!</definedName>
    <definedName name="TOPDOMESEVENTOTHIRTEEN" localSheetId="8">#REF!</definedName>
    <definedName name="TOPDOMESEVENTOTHIRTEEN">#REF!</definedName>
    <definedName name="TOPRINGGIRDERONETOSIX" localSheetId="4">#REF!</definedName>
    <definedName name="TOPRINGGIRDERONETOSIX" localSheetId="0">#REF!</definedName>
    <definedName name="TOPRINGGIRDERONETOSIX" localSheetId="8">#REF!</definedName>
    <definedName name="TOPRINGGIRDERONETOSIX">#REF!</definedName>
    <definedName name="TOPRINGGIRDERSEVENTOTHIRTEEN" localSheetId="8">#REF!</definedName>
    <definedName name="TOPRINGGIRDERSEVENTOTHIRTEEN">#REF!</definedName>
    <definedName name="TOWER_BOLTS">'[53]BASIC DATA'!$B$631:$B$648</definedName>
    <definedName name="TQWBM" localSheetId="8">[127]R_Det!#REF!</definedName>
    <definedName name="TQWBM">[127]R_Det!#REF!</definedName>
    <definedName name="uetyyuwefgyusdhj" localSheetId="4">#REF!</definedName>
    <definedName name="uetyyuwefgyusdhj" localSheetId="0">#REF!</definedName>
    <definedName name="uetyyuwefgyusdhj" localSheetId="8">#REF!</definedName>
    <definedName name="uetyyuwefgyusdhj">#REF!</definedName>
    <definedName name="uil" localSheetId="4">#REF!</definedName>
    <definedName name="uil" localSheetId="0">#REF!</definedName>
    <definedName name="uil" localSheetId="8">#REF!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 localSheetId="4">#REF!</definedName>
    <definedName name="US" localSheetId="0">#REF!</definedName>
    <definedName name="US" localSheetId="8">#REF!</definedName>
    <definedName name="US">#REF!</definedName>
    <definedName name="usd" localSheetId="8">[147]Summary!#REF!</definedName>
    <definedName name="usd">[147]Summary!#REF!</definedName>
    <definedName name="utgg.jk.b." localSheetId="5">Scheduled_Payment+Extra_Payment</definedName>
    <definedName name="utgg.jk.b." localSheetId="4">Scheduled_Payment+Extra_Payment</definedName>
    <definedName name="utgg.jk.b." localSheetId="0">Scheduled_Payment+Extra_Payment</definedName>
    <definedName name="utgg.jk.b." localSheetId="8">Scheduled_Payment+Extra_Payment</definedName>
    <definedName name="utgg.jk.b." localSheetId="2">Scheduled_Payment+Extra_Payment</definedName>
    <definedName name="utgg.jk.b." localSheetId="3">Scheduled_Payment+Extra_Payment</definedName>
    <definedName name="utgg.jk.b.">Scheduled_Payment+Extra_Payment</definedName>
    <definedName name="Values_Entered">#N/A</definedName>
    <definedName name="valve">[63]maya!$A$247:$A$273</definedName>
    <definedName name="var" localSheetId="4">#REF!</definedName>
    <definedName name="var" localSheetId="0">#REF!</definedName>
    <definedName name="var" localSheetId="8">#REF!</definedName>
    <definedName name="var">#REF!</definedName>
    <definedName name="VAT">[29]MRATES!$C$37</definedName>
    <definedName name="ver" localSheetId="8">#REF!</definedName>
    <definedName name="ver">#REF!</definedName>
    <definedName name="ver.con">[148]detls!$A$3:$O$18</definedName>
    <definedName name="vertical">[92]detls!$A$3:$O$18</definedName>
    <definedName name="VGFSS" localSheetId="4">#REF!</definedName>
    <definedName name="VGFSS" localSheetId="0">#REF!</definedName>
    <definedName name="VGFSS" localSheetId="8">#REF!</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 localSheetId="8">#REF!</definedName>
    <definedName name="w">#REF!</definedName>
    <definedName name="water">'[33]SSR 2014-15 Rates'!$E$61</definedName>
    <definedName name="wc">[62]r!$F$48</definedName>
    <definedName name="we" localSheetId="4">#REF!</definedName>
    <definedName name="we" localSheetId="0">#REF!</definedName>
    <definedName name="we" localSheetId="8">#REF!</definedName>
    <definedName name="we">#REF!</definedName>
    <definedName name="WOOD_TYPE">'[53]BASIC DATA'!$B$586:$B$601</definedName>
    <definedName name="wrn.detailed." localSheetId="4" hidden="1">{#N/A,#N/A,FALSE,"no"}</definedName>
    <definedName name="wrn.detailed." localSheetId="0" hidden="1">{#N/A,#N/A,FALSE,"no"}</definedName>
    <definedName name="wrn.detailed." localSheetId="3" hidden="1">{#N/A,#N/A,FALSE,"no"}</definedName>
    <definedName name="wrn.detailed." hidden="1">{#N/A,#N/A,FALSE,"no"}</definedName>
    <definedName name="ws">[72]DATA_PRG!$F$371</definedName>
    <definedName name="wsss" localSheetId="4">#REF!</definedName>
    <definedName name="wsss" localSheetId="0">#REF!</definedName>
    <definedName name="wsss" localSheetId="8">#REF!</definedName>
    <definedName name="wsss">#REF!</definedName>
    <definedName name="ww">[73]DATA_PRG!$H$328</definedName>
    <definedName name="WWEEW" localSheetId="4">#REF!</definedName>
    <definedName name="WWEEW" localSheetId="0">#REF!</definedName>
    <definedName name="WWEEW" localSheetId="8">#REF!</definedName>
    <definedName name="WWEEW">#REF!</definedName>
    <definedName name="wwknr" localSheetId="4">#REF!</definedName>
    <definedName name="wwknr" localSheetId="0">#REF!</definedName>
    <definedName name="wwknr" localSheetId="8">#REF!</definedName>
    <definedName name="wwknr">#REF!</definedName>
    <definedName name="x" localSheetId="4" hidden="1">'[39]final abstract'!#REF!</definedName>
    <definedName name="x" localSheetId="0" hidden="1">'[39]final abstract'!#REF!</definedName>
    <definedName name="x" localSheetId="8" hidden="1">'[39]final abstract'!#REF!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 localSheetId="4">#REF!</definedName>
    <definedName name="XOTOXSIX" localSheetId="0">#REF!</definedName>
    <definedName name="XOTOXSIX" localSheetId="8">#REF!</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 localSheetId="4">#REF!</definedName>
    <definedName name="XSIXTOXTHIRTEEN" localSheetId="0">#REF!</definedName>
    <definedName name="XSIXTOXTHIRTEEN" localSheetId="8">#REF!</definedName>
    <definedName name="XSIXTOXTHIRTEEN">#REF!</definedName>
    <definedName name="xx" localSheetId="4">#REF!</definedName>
    <definedName name="xx" localSheetId="0">#REF!</definedName>
    <definedName name="xx" localSheetId="8">#REF!</definedName>
    <definedName name="xx">#REF!</definedName>
    <definedName name="xxx" localSheetId="4">#REF!</definedName>
    <definedName name="xxx" localSheetId="0">#REF!</definedName>
    <definedName name="xxx" localSheetId="8">#REF!</definedName>
    <definedName name="xxx">#REF!</definedName>
    <definedName name="xxxx" localSheetId="8">#REF!</definedName>
    <definedName name="xxxx">#REF!</definedName>
    <definedName name="ycode">'[150]0000000000000'!$D$3</definedName>
    <definedName name="yearssr">[145]index!$A$1:$M$2</definedName>
    <definedName name="YTR">[72]DATA_PRG!$B$4</definedName>
    <definedName name="yturtyhfh" localSheetId="4">#REF!</definedName>
    <definedName name="yturtyhfh" localSheetId="0">#REF!</definedName>
    <definedName name="yturtyhfh" localSheetId="8">#REF!</definedName>
    <definedName name="yturtyhfh">#REF!</definedName>
    <definedName name="YY">[72]DATA_PRG!$H$5</definedName>
    <definedName name="YYYY" localSheetId="4">#REF!</definedName>
    <definedName name="YYYY" localSheetId="0">#REF!</definedName>
    <definedName name="YYYY" localSheetId="8">#REF!</definedName>
    <definedName name="YYYY">#REF!</definedName>
    <definedName name="z" localSheetId="8" hidden="1">'[39]final abstract'!#REF!</definedName>
    <definedName name="z" hidden="1">'[39]final abstract'!#REF!</definedName>
    <definedName name="Zip" localSheetId="8">#REF!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3" l="1"/>
  <c r="I86" i="13"/>
  <c r="I448" i="13"/>
  <c r="I6" i="13"/>
  <c r="O13" i="27" l="1"/>
  <c r="O6" i="25"/>
  <c r="O7" i="24"/>
  <c r="O8" i="23"/>
  <c r="O81" i="22"/>
  <c r="O43" i="21"/>
  <c r="O27" i="20"/>
  <c r="O38" i="19"/>
  <c r="O14" i="18"/>
  <c r="O9" i="17"/>
  <c r="O87" i="16"/>
  <c r="O23" i="15"/>
  <c r="O103" i="14"/>
  <c r="P553" i="13"/>
  <c r="P554" i="13" s="1"/>
  <c r="P550" i="13"/>
  <c r="P549" i="13"/>
  <c r="P548" i="13"/>
  <c r="P545" i="13"/>
  <c r="P544" i="13"/>
  <c r="U16" i="13" s="1"/>
  <c r="P541" i="13"/>
  <c r="P540" i="13"/>
  <c r="P539" i="13"/>
  <c r="P538" i="13"/>
  <c r="P537" i="13"/>
  <c r="P536" i="13"/>
  <c r="P535" i="13"/>
  <c r="P534" i="13"/>
  <c r="U18" i="13" s="1"/>
  <c r="P531" i="13"/>
  <c r="P530" i="13"/>
  <c r="P529" i="13"/>
  <c r="P528" i="13"/>
  <c r="P527" i="13"/>
  <c r="P526" i="13"/>
  <c r="P525" i="13"/>
  <c r="P524" i="13"/>
  <c r="P523" i="13"/>
  <c r="P522" i="13"/>
  <c r="P521" i="13"/>
  <c r="P520" i="13"/>
  <c r="P519" i="13"/>
  <c r="P518" i="13"/>
  <c r="P517" i="13"/>
  <c r="P516" i="13"/>
  <c r="U14" i="13" s="1"/>
  <c r="P515" i="13"/>
  <c r="P514" i="13"/>
  <c r="P505" i="13"/>
  <c r="M505" i="13"/>
  <c r="N505" i="13" s="1"/>
  <c r="L505" i="13"/>
  <c r="J505" i="13"/>
  <c r="M503" i="13"/>
  <c r="N503" i="13" s="1"/>
  <c r="L503" i="13"/>
  <c r="P500" i="13"/>
  <c r="M500" i="13"/>
  <c r="N500" i="13" s="1"/>
  <c r="L500" i="13"/>
  <c r="J500" i="13"/>
  <c r="P499" i="13"/>
  <c r="P498" i="13"/>
  <c r="M498" i="13"/>
  <c r="N498" i="13" s="1"/>
  <c r="L498" i="13"/>
  <c r="J498" i="13"/>
  <c r="P496" i="13"/>
  <c r="M496" i="13"/>
  <c r="N496" i="13" s="1"/>
  <c r="L496" i="13"/>
  <c r="J496" i="13"/>
  <c r="P494" i="13"/>
  <c r="M494" i="13"/>
  <c r="N494" i="13" s="1"/>
  <c r="L494" i="13"/>
  <c r="J494" i="13"/>
  <c r="P492" i="13"/>
  <c r="M492" i="13"/>
  <c r="N492" i="13" s="1"/>
  <c r="L492" i="13"/>
  <c r="J492" i="13"/>
  <c r="P490" i="13"/>
  <c r="M490" i="13"/>
  <c r="N490" i="13" s="1"/>
  <c r="L490" i="13"/>
  <c r="J490" i="13"/>
  <c r="P488" i="13"/>
  <c r="M488" i="13"/>
  <c r="N488" i="13" s="1"/>
  <c r="L488" i="13"/>
  <c r="J488" i="13"/>
  <c r="P486" i="13"/>
  <c r="M486" i="13"/>
  <c r="N486" i="13" s="1"/>
  <c r="L486" i="13"/>
  <c r="J486" i="13"/>
  <c r="P484" i="13"/>
  <c r="M484" i="13"/>
  <c r="N484" i="13" s="1"/>
  <c r="L484" i="13"/>
  <c r="J484" i="13"/>
  <c r="P483" i="13"/>
  <c r="P482" i="13"/>
  <c r="M482" i="13"/>
  <c r="N482" i="13" s="1"/>
  <c r="L482" i="13"/>
  <c r="J482" i="13"/>
  <c r="P480" i="13"/>
  <c r="M480" i="13"/>
  <c r="N480" i="13" s="1"/>
  <c r="L480" i="13"/>
  <c r="J480" i="13"/>
  <c r="P479" i="13"/>
  <c r="P478" i="13"/>
  <c r="M478" i="13"/>
  <c r="N478" i="13" s="1"/>
  <c r="L478" i="13"/>
  <c r="J478" i="13"/>
  <c r="P476" i="13"/>
  <c r="M476" i="13"/>
  <c r="N476" i="13" s="1"/>
  <c r="L476" i="13"/>
  <c r="J476" i="13"/>
  <c r="P475" i="13"/>
  <c r="P474" i="13"/>
  <c r="M474" i="13"/>
  <c r="N474" i="13" s="1"/>
  <c r="L474" i="13"/>
  <c r="J474" i="13"/>
  <c r="P473" i="13"/>
  <c r="P472" i="13"/>
  <c r="M472" i="13"/>
  <c r="N472" i="13" s="1"/>
  <c r="L472" i="13"/>
  <c r="J472" i="13"/>
  <c r="P470" i="13"/>
  <c r="M470" i="13"/>
  <c r="N470" i="13" s="1"/>
  <c r="L470" i="13"/>
  <c r="J470" i="13"/>
  <c r="P468" i="13"/>
  <c r="M468" i="13"/>
  <c r="N468" i="13" s="1"/>
  <c r="L468" i="13"/>
  <c r="J468" i="13"/>
  <c r="P466" i="13"/>
  <c r="M466" i="13"/>
  <c r="N466" i="13" s="1"/>
  <c r="L466" i="13"/>
  <c r="J466" i="13"/>
  <c r="P465" i="13"/>
  <c r="P464" i="13"/>
  <c r="M464" i="13"/>
  <c r="N464" i="13" s="1"/>
  <c r="L464" i="13"/>
  <c r="J464" i="13"/>
  <c r="P462" i="13"/>
  <c r="M462" i="13"/>
  <c r="N462" i="13" s="1"/>
  <c r="L462" i="13"/>
  <c r="J462" i="13"/>
  <c r="P460" i="13"/>
  <c r="M460" i="13"/>
  <c r="N460" i="13" s="1"/>
  <c r="L460" i="13"/>
  <c r="J460" i="13"/>
  <c r="P459" i="13"/>
  <c r="P458" i="13"/>
  <c r="M458" i="13"/>
  <c r="N458" i="13" s="1"/>
  <c r="L458" i="13"/>
  <c r="J458" i="13"/>
  <c r="P456" i="13"/>
  <c r="M456" i="13"/>
  <c r="N456" i="13" s="1"/>
  <c r="L456" i="13"/>
  <c r="J456" i="13"/>
  <c r="P454" i="13"/>
  <c r="M454" i="13"/>
  <c r="N454" i="13" s="1"/>
  <c r="L454" i="13"/>
  <c r="J454" i="13"/>
  <c r="P453" i="13"/>
  <c r="P452" i="13"/>
  <c r="M452" i="13"/>
  <c r="N452" i="13" s="1"/>
  <c r="L452" i="13"/>
  <c r="J452" i="13"/>
  <c r="P450" i="13"/>
  <c r="M450" i="13"/>
  <c r="N450" i="13" s="1"/>
  <c r="L450" i="13"/>
  <c r="J450" i="13"/>
  <c r="P449" i="13"/>
  <c r="P448" i="13"/>
  <c r="L448" i="13"/>
  <c r="J448" i="13"/>
  <c r="M448" i="13"/>
  <c r="N448" i="13" s="1"/>
  <c r="P447" i="13"/>
  <c r="P446" i="13"/>
  <c r="M446" i="13"/>
  <c r="N446" i="13" s="1"/>
  <c r="L446" i="13"/>
  <c r="J446" i="13"/>
  <c r="P444" i="13"/>
  <c r="M444" i="13"/>
  <c r="N444" i="13" s="1"/>
  <c r="L444" i="13"/>
  <c r="J444" i="13"/>
  <c r="P443" i="13"/>
  <c r="P442" i="13"/>
  <c r="M442" i="13"/>
  <c r="N442" i="13" s="1"/>
  <c r="L442" i="13"/>
  <c r="J442" i="13"/>
  <c r="P440" i="13"/>
  <c r="M440" i="13"/>
  <c r="N440" i="13" s="1"/>
  <c r="L440" i="13"/>
  <c r="J440" i="13"/>
  <c r="P438" i="13"/>
  <c r="M438" i="13"/>
  <c r="N438" i="13" s="1"/>
  <c r="L438" i="13"/>
  <c r="J438" i="13"/>
  <c r="P437" i="13"/>
  <c r="P436" i="13"/>
  <c r="M436" i="13"/>
  <c r="N436" i="13" s="1"/>
  <c r="L436" i="13"/>
  <c r="J436" i="13"/>
  <c r="P435" i="13"/>
  <c r="P434" i="13"/>
  <c r="M434" i="13"/>
  <c r="N434" i="13" s="1"/>
  <c r="L434" i="13"/>
  <c r="J434" i="13"/>
  <c r="P433" i="13"/>
  <c r="P432" i="13"/>
  <c r="M432" i="13"/>
  <c r="N432" i="13" s="1"/>
  <c r="L432" i="13"/>
  <c r="J432" i="13"/>
  <c r="P431" i="13"/>
  <c r="P430" i="13"/>
  <c r="M430" i="13"/>
  <c r="N430" i="13" s="1"/>
  <c r="L430" i="13"/>
  <c r="J430" i="13"/>
  <c r="P429" i="13"/>
  <c r="P428" i="13"/>
  <c r="M428" i="13"/>
  <c r="N428" i="13" s="1"/>
  <c r="L428" i="13"/>
  <c r="J428" i="13"/>
  <c r="P427" i="13"/>
  <c r="P426" i="13"/>
  <c r="M426" i="13"/>
  <c r="N426" i="13" s="1"/>
  <c r="L426" i="13"/>
  <c r="J426" i="13"/>
  <c r="P422" i="13"/>
  <c r="M422" i="13"/>
  <c r="N422" i="13" s="1"/>
  <c r="L422" i="13"/>
  <c r="J422" i="13"/>
  <c r="P420" i="13"/>
  <c r="M420" i="13"/>
  <c r="N420" i="13" s="1"/>
  <c r="L420" i="13"/>
  <c r="J420" i="13"/>
  <c r="P419" i="13"/>
  <c r="P418" i="13"/>
  <c r="M418" i="13"/>
  <c r="N418" i="13" s="1"/>
  <c r="L418" i="13"/>
  <c r="J418" i="13"/>
  <c r="P416" i="13"/>
  <c r="M416" i="13"/>
  <c r="N416" i="13" s="1"/>
  <c r="L416" i="13"/>
  <c r="J416" i="13"/>
  <c r="P414" i="13"/>
  <c r="M414" i="13"/>
  <c r="N414" i="13" s="1"/>
  <c r="L414" i="13"/>
  <c r="J414" i="13"/>
  <c r="P413" i="13"/>
  <c r="P412" i="13"/>
  <c r="M412" i="13"/>
  <c r="N412" i="13" s="1"/>
  <c r="L412" i="13"/>
  <c r="J412" i="13"/>
  <c r="P410" i="13"/>
  <c r="M410" i="13"/>
  <c r="N410" i="13" s="1"/>
  <c r="L410" i="13"/>
  <c r="J410" i="13"/>
  <c r="P409" i="13"/>
  <c r="P408" i="13"/>
  <c r="M408" i="13"/>
  <c r="N408" i="13" s="1"/>
  <c r="L408" i="13"/>
  <c r="J408" i="13"/>
  <c r="P407" i="13"/>
  <c r="P406" i="13"/>
  <c r="M406" i="13"/>
  <c r="N406" i="13" s="1"/>
  <c r="L406" i="13"/>
  <c r="J406" i="13"/>
  <c r="P405" i="13"/>
  <c r="P404" i="13"/>
  <c r="M404" i="13"/>
  <c r="N404" i="13" s="1"/>
  <c r="L404" i="13"/>
  <c r="J404" i="13"/>
  <c r="P402" i="13"/>
  <c r="M402" i="13"/>
  <c r="N402" i="13" s="1"/>
  <c r="L402" i="13"/>
  <c r="J402" i="13"/>
  <c r="P400" i="13"/>
  <c r="M400" i="13"/>
  <c r="N400" i="13" s="1"/>
  <c r="L400" i="13"/>
  <c r="J400" i="13"/>
  <c r="P398" i="13"/>
  <c r="M398" i="13"/>
  <c r="N398" i="13" s="1"/>
  <c r="L398" i="13"/>
  <c r="J398" i="13"/>
  <c r="P396" i="13"/>
  <c r="M396" i="13"/>
  <c r="N396" i="13" s="1"/>
  <c r="L396" i="13"/>
  <c r="J396" i="13"/>
  <c r="P394" i="13"/>
  <c r="M394" i="13"/>
  <c r="N394" i="13" s="1"/>
  <c r="L394" i="13"/>
  <c r="J394" i="13"/>
  <c r="P392" i="13"/>
  <c r="M392" i="13"/>
  <c r="N392" i="13" s="1"/>
  <c r="L392" i="13"/>
  <c r="J392" i="13"/>
  <c r="P390" i="13"/>
  <c r="M390" i="13"/>
  <c r="N390" i="13" s="1"/>
  <c r="L390" i="13"/>
  <c r="J390" i="13"/>
  <c r="P388" i="13"/>
  <c r="M388" i="13"/>
  <c r="N388" i="13" s="1"/>
  <c r="L388" i="13"/>
  <c r="J388" i="13"/>
  <c r="P387" i="13"/>
  <c r="P386" i="13"/>
  <c r="M386" i="13"/>
  <c r="N386" i="13" s="1"/>
  <c r="L386" i="13"/>
  <c r="J386" i="13"/>
  <c r="P382" i="13"/>
  <c r="M382" i="13"/>
  <c r="N382" i="13" s="1"/>
  <c r="L382" i="13"/>
  <c r="J382" i="13"/>
  <c r="P380" i="13"/>
  <c r="M380" i="13"/>
  <c r="N380" i="13" s="1"/>
  <c r="L380" i="13"/>
  <c r="J380" i="13"/>
  <c r="P379" i="13"/>
  <c r="P378" i="13"/>
  <c r="M378" i="13"/>
  <c r="N378" i="13" s="1"/>
  <c r="L378" i="13"/>
  <c r="J378" i="13"/>
  <c r="P376" i="13"/>
  <c r="M376" i="13"/>
  <c r="N376" i="13" s="1"/>
  <c r="L376" i="13"/>
  <c r="J376" i="13"/>
  <c r="P375" i="13"/>
  <c r="P374" i="13"/>
  <c r="M374" i="13"/>
  <c r="N374" i="13" s="1"/>
  <c r="L374" i="13"/>
  <c r="J374" i="13"/>
  <c r="P372" i="13"/>
  <c r="M372" i="13"/>
  <c r="N372" i="13" s="1"/>
  <c r="L372" i="13"/>
  <c r="J372" i="13"/>
  <c r="P371" i="13"/>
  <c r="P370" i="13"/>
  <c r="M370" i="13"/>
  <c r="N370" i="13" s="1"/>
  <c r="L370" i="13"/>
  <c r="J370" i="13"/>
  <c r="P368" i="13"/>
  <c r="M368" i="13"/>
  <c r="N368" i="13" s="1"/>
  <c r="L368" i="13"/>
  <c r="J368" i="13"/>
  <c r="P367" i="13"/>
  <c r="P366" i="13"/>
  <c r="M366" i="13"/>
  <c r="N366" i="13" s="1"/>
  <c r="L366" i="13"/>
  <c r="J366" i="13"/>
  <c r="P364" i="13"/>
  <c r="M364" i="13"/>
  <c r="N364" i="13" s="1"/>
  <c r="L364" i="13"/>
  <c r="J364" i="13"/>
  <c r="P362" i="13"/>
  <c r="M362" i="13"/>
  <c r="N362" i="13" s="1"/>
  <c r="L362" i="13"/>
  <c r="J362" i="13"/>
  <c r="P360" i="13"/>
  <c r="M360" i="13"/>
  <c r="N360" i="13" s="1"/>
  <c r="L360" i="13"/>
  <c r="J360" i="13"/>
  <c r="P359" i="13"/>
  <c r="P358" i="13"/>
  <c r="M358" i="13"/>
  <c r="N358" i="13" s="1"/>
  <c r="L358" i="13"/>
  <c r="J358" i="13"/>
  <c r="P356" i="13"/>
  <c r="M356" i="13"/>
  <c r="N356" i="13" s="1"/>
  <c r="L356" i="13"/>
  <c r="J356" i="13"/>
  <c r="P355" i="13"/>
  <c r="P354" i="13"/>
  <c r="M354" i="13"/>
  <c r="N354" i="13" s="1"/>
  <c r="L354" i="13"/>
  <c r="J354" i="13"/>
  <c r="P353" i="13"/>
  <c r="P352" i="13"/>
  <c r="M352" i="13"/>
  <c r="N352" i="13" s="1"/>
  <c r="L352" i="13"/>
  <c r="J352" i="13"/>
  <c r="P350" i="13"/>
  <c r="M350" i="13"/>
  <c r="N350" i="13" s="1"/>
  <c r="L350" i="13"/>
  <c r="J350" i="13"/>
  <c r="P349" i="13"/>
  <c r="P348" i="13"/>
  <c r="M348" i="13"/>
  <c r="N348" i="13" s="1"/>
  <c r="L348" i="13"/>
  <c r="J348" i="13"/>
  <c r="P346" i="13"/>
  <c r="M346" i="13"/>
  <c r="N346" i="13" s="1"/>
  <c r="L346" i="13"/>
  <c r="J346" i="13"/>
  <c r="P344" i="13"/>
  <c r="M344" i="13"/>
  <c r="N344" i="13" s="1"/>
  <c r="L344" i="13"/>
  <c r="J344" i="13"/>
  <c r="P342" i="13"/>
  <c r="M342" i="13"/>
  <c r="N342" i="13" s="1"/>
  <c r="L342" i="13"/>
  <c r="J342" i="13"/>
  <c r="P341" i="13"/>
  <c r="P340" i="13"/>
  <c r="M340" i="13"/>
  <c r="N340" i="13" s="1"/>
  <c r="L340" i="13"/>
  <c r="J340" i="13"/>
  <c r="P339" i="13"/>
  <c r="P338" i="13"/>
  <c r="M338" i="13"/>
  <c r="N338" i="13" s="1"/>
  <c r="L338" i="13"/>
  <c r="J338" i="13"/>
  <c r="P336" i="13"/>
  <c r="M336" i="13"/>
  <c r="N336" i="13" s="1"/>
  <c r="L336" i="13"/>
  <c r="J336" i="13"/>
  <c r="P334" i="13"/>
  <c r="M334" i="13"/>
  <c r="N334" i="13" s="1"/>
  <c r="L334" i="13"/>
  <c r="J334" i="13"/>
  <c r="P333" i="13"/>
  <c r="P332" i="13"/>
  <c r="M332" i="13"/>
  <c r="N332" i="13" s="1"/>
  <c r="L332" i="13"/>
  <c r="J332" i="13"/>
  <c r="P330" i="13"/>
  <c r="M330" i="13"/>
  <c r="N330" i="13" s="1"/>
  <c r="L330" i="13"/>
  <c r="J330" i="13"/>
  <c r="P328" i="13"/>
  <c r="M328" i="13"/>
  <c r="N328" i="13" s="1"/>
  <c r="L328" i="13"/>
  <c r="J328" i="13"/>
  <c r="P326" i="13"/>
  <c r="M326" i="13"/>
  <c r="N326" i="13" s="1"/>
  <c r="L326" i="13"/>
  <c r="J326" i="13"/>
  <c r="P324" i="13"/>
  <c r="M324" i="13"/>
  <c r="N324" i="13" s="1"/>
  <c r="L324" i="13"/>
  <c r="J324" i="13"/>
  <c r="P323" i="13"/>
  <c r="P322" i="13"/>
  <c r="M322" i="13"/>
  <c r="N322" i="13" s="1"/>
  <c r="L322" i="13"/>
  <c r="J322" i="13"/>
  <c r="P320" i="13"/>
  <c r="M320" i="13"/>
  <c r="N320" i="13" s="1"/>
  <c r="L320" i="13"/>
  <c r="J320" i="13"/>
  <c r="P318" i="13"/>
  <c r="M318" i="13"/>
  <c r="N318" i="13" s="1"/>
  <c r="L318" i="13"/>
  <c r="J318" i="13"/>
  <c r="P317" i="13"/>
  <c r="P316" i="13"/>
  <c r="M316" i="13"/>
  <c r="N316" i="13" s="1"/>
  <c r="L316" i="13"/>
  <c r="J316" i="13"/>
  <c r="P315" i="13"/>
  <c r="P314" i="13"/>
  <c r="M314" i="13"/>
  <c r="N314" i="13" s="1"/>
  <c r="L314" i="13"/>
  <c r="J314" i="13"/>
  <c r="P313" i="13"/>
  <c r="P312" i="13"/>
  <c r="M312" i="13"/>
  <c r="N312" i="13" s="1"/>
  <c r="L312" i="13"/>
  <c r="J312" i="13"/>
  <c r="P311" i="13"/>
  <c r="P310" i="13"/>
  <c r="M310" i="13"/>
  <c r="N310" i="13" s="1"/>
  <c r="L310" i="13"/>
  <c r="J310" i="13"/>
  <c r="P309" i="13"/>
  <c r="P308" i="13"/>
  <c r="M308" i="13"/>
  <c r="N308" i="13" s="1"/>
  <c r="L308" i="13"/>
  <c r="J308" i="13"/>
  <c r="P307" i="13"/>
  <c r="P306" i="13"/>
  <c r="M306" i="13"/>
  <c r="N306" i="13" s="1"/>
  <c r="L306" i="13"/>
  <c r="J306" i="13"/>
  <c r="P304" i="13"/>
  <c r="M304" i="13"/>
  <c r="N304" i="13" s="1"/>
  <c r="L304" i="13"/>
  <c r="J304" i="13"/>
  <c r="P301" i="13"/>
  <c r="P300" i="13"/>
  <c r="M300" i="13"/>
  <c r="N300" i="13" s="1"/>
  <c r="L300" i="13"/>
  <c r="J300" i="13"/>
  <c r="P298" i="13"/>
  <c r="M298" i="13"/>
  <c r="N298" i="13" s="1"/>
  <c r="L298" i="13"/>
  <c r="J298" i="13"/>
  <c r="P296" i="13"/>
  <c r="U8" i="13" s="1"/>
  <c r="M296" i="13"/>
  <c r="N296" i="13" s="1"/>
  <c r="L296" i="13"/>
  <c r="Z8" i="13" s="1"/>
  <c r="J296" i="13"/>
  <c r="Y8" i="13" s="1"/>
  <c r="P293" i="13"/>
  <c r="P292" i="13"/>
  <c r="M292" i="13"/>
  <c r="N292" i="13" s="1"/>
  <c r="L292" i="13"/>
  <c r="J292" i="13"/>
  <c r="P290" i="13"/>
  <c r="M290" i="13"/>
  <c r="N290" i="13" s="1"/>
  <c r="L290" i="13"/>
  <c r="J290" i="13"/>
  <c r="P288" i="13"/>
  <c r="M288" i="13"/>
  <c r="N288" i="13" s="1"/>
  <c r="L288" i="13"/>
  <c r="J288" i="13"/>
  <c r="P286" i="13"/>
  <c r="M286" i="13"/>
  <c r="N286" i="13" s="1"/>
  <c r="L286" i="13"/>
  <c r="J286" i="13"/>
  <c r="P284" i="13"/>
  <c r="M284" i="13"/>
  <c r="N284" i="13" s="1"/>
  <c r="L284" i="13"/>
  <c r="J284" i="13"/>
  <c r="P282" i="13"/>
  <c r="M282" i="13"/>
  <c r="N282" i="13" s="1"/>
  <c r="L282" i="13"/>
  <c r="J282" i="13"/>
  <c r="P280" i="13"/>
  <c r="M280" i="13"/>
  <c r="N280" i="13" s="1"/>
  <c r="L280" i="13"/>
  <c r="J280" i="13"/>
  <c r="P278" i="13"/>
  <c r="M278" i="13"/>
  <c r="N278" i="13" s="1"/>
  <c r="L278" i="13"/>
  <c r="Z9" i="13" s="1"/>
  <c r="J278" i="13"/>
  <c r="P275" i="13"/>
  <c r="P274" i="13"/>
  <c r="M274" i="13"/>
  <c r="N274" i="13" s="1"/>
  <c r="L274" i="13"/>
  <c r="J274" i="13"/>
  <c r="P273" i="13"/>
  <c r="P272" i="13"/>
  <c r="M272" i="13"/>
  <c r="N272" i="13" s="1"/>
  <c r="L272" i="13"/>
  <c r="J272" i="13"/>
  <c r="P270" i="13"/>
  <c r="M270" i="13"/>
  <c r="N270" i="13" s="1"/>
  <c r="L270" i="13"/>
  <c r="J270" i="13"/>
  <c r="P269" i="13"/>
  <c r="P268" i="13"/>
  <c r="M268" i="13"/>
  <c r="N268" i="13" s="1"/>
  <c r="L268" i="13"/>
  <c r="J268" i="13"/>
  <c r="P267" i="13"/>
  <c r="P266" i="13"/>
  <c r="M266" i="13"/>
  <c r="N266" i="13" s="1"/>
  <c r="L266" i="13"/>
  <c r="J266" i="13"/>
  <c r="P265" i="13"/>
  <c r="P264" i="13"/>
  <c r="M264" i="13"/>
  <c r="N264" i="13" s="1"/>
  <c r="L264" i="13"/>
  <c r="J264" i="13"/>
  <c r="P263" i="13"/>
  <c r="P262" i="13"/>
  <c r="M262" i="13"/>
  <c r="N262" i="13" s="1"/>
  <c r="L262" i="13"/>
  <c r="J262" i="13"/>
  <c r="P258" i="13"/>
  <c r="M258" i="13"/>
  <c r="N258" i="13" s="1"/>
  <c r="L258" i="13"/>
  <c r="J258" i="13"/>
  <c r="P257" i="13"/>
  <c r="P256" i="13"/>
  <c r="M256" i="13"/>
  <c r="N256" i="13" s="1"/>
  <c r="L256" i="13"/>
  <c r="J256" i="13"/>
  <c r="P255" i="13"/>
  <c r="P254" i="13"/>
  <c r="M254" i="13"/>
  <c r="N254" i="13" s="1"/>
  <c r="L254" i="13"/>
  <c r="J254" i="13"/>
  <c r="P253" i="13"/>
  <c r="P252" i="13"/>
  <c r="M252" i="13"/>
  <c r="N252" i="13" s="1"/>
  <c r="L252" i="13"/>
  <c r="J252" i="13"/>
  <c r="P250" i="13"/>
  <c r="M250" i="13"/>
  <c r="N250" i="13" s="1"/>
  <c r="L250" i="13"/>
  <c r="J250" i="13"/>
  <c r="P248" i="13"/>
  <c r="M248" i="13"/>
  <c r="N248" i="13" s="1"/>
  <c r="L248" i="13"/>
  <c r="J248" i="13"/>
  <c r="P246" i="13"/>
  <c r="M246" i="13"/>
  <c r="N246" i="13" s="1"/>
  <c r="L246" i="13"/>
  <c r="J246" i="13"/>
  <c r="P244" i="13"/>
  <c r="M244" i="13"/>
  <c r="N244" i="13" s="1"/>
  <c r="L244" i="13"/>
  <c r="J244" i="13"/>
  <c r="P242" i="13"/>
  <c r="M242" i="13"/>
  <c r="N242" i="13" s="1"/>
  <c r="L242" i="13"/>
  <c r="J242" i="13"/>
  <c r="P240" i="13"/>
  <c r="M240" i="13"/>
  <c r="N240" i="13" s="1"/>
  <c r="L240" i="13"/>
  <c r="J240" i="13"/>
  <c r="P238" i="13"/>
  <c r="M238" i="13"/>
  <c r="N238" i="13" s="1"/>
  <c r="L238" i="13"/>
  <c r="J238" i="13"/>
  <c r="P236" i="13"/>
  <c r="M236" i="13"/>
  <c r="N236" i="13" s="1"/>
  <c r="L236" i="13"/>
  <c r="J236" i="13"/>
  <c r="P234" i="13"/>
  <c r="M234" i="13"/>
  <c r="N234" i="13" s="1"/>
  <c r="L234" i="13"/>
  <c r="J234" i="13"/>
  <c r="P232" i="13"/>
  <c r="M232" i="13"/>
  <c r="N232" i="13" s="1"/>
  <c r="L232" i="13"/>
  <c r="J232" i="13"/>
  <c r="P230" i="13"/>
  <c r="M230" i="13"/>
  <c r="N230" i="13" s="1"/>
  <c r="L230" i="13"/>
  <c r="J230" i="13"/>
  <c r="P228" i="13"/>
  <c r="M228" i="13"/>
  <c r="N228" i="13" s="1"/>
  <c r="L228" i="13"/>
  <c r="J228" i="13"/>
  <c r="P226" i="13"/>
  <c r="M226" i="13"/>
  <c r="N226" i="13" s="1"/>
  <c r="L226" i="13"/>
  <c r="J226" i="13"/>
  <c r="P224" i="13"/>
  <c r="M224" i="13"/>
  <c r="N224" i="13" s="1"/>
  <c r="L224" i="13"/>
  <c r="J224" i="13"/>
  <c r="P222" i="13"/>
  <c r="M222" i="13"/>
  <c r="N222" i="13" s="1"/>
  <c r="L222" i="13"/>
  <c r="J222" i="13"/>
  <c r="P220" i="13"/>
  <c r="M220" i="13"/>
  <c r="N220" i="13" s="1"/>
  <c r="L220" i="13"/>
  <c r="J220" i="13"/>
  <c r="P218" i="13"/>
  <c r="M218" i="13"/>
  <c r="N218" i="13" s="1"/>
  <c r="L218" i="13"/>
  <c r="J218" i="13"/>
  <c r="P216" i="13"/>
  <c r="M216" i="13"/>
  <c r="N216" i="13" s="1"/>
  <c r="L216" i="13"/>
  <c r="J216" i="13"/>
  <c r="P214" i="13"/>
  <c r="M214" i="13"/>
  <c r="N214" i="13" s="1"/>
  <c r="L214" i="13"/>
  <c r="J214" i="13"/>
  <c r="P212" i="13"/>
  <c r="M212" i="13"/>
  <c r="N212" i="13" s="1"/>
  <c r="L212" i="13"/>
  <c r="J212" i="13"/>
  <c r="P210" i="13"/>
  <c r="M210" i="13"/>
  <c r="N210" i="13" s="1"/>
  <c r="L210" i="13"/>
  <c r="J210" i="13"/>
  <c r="P208" i="13"/>
  <c r="M208" i="13"/>
  <c r="N208" i="13" s="1"/>
  <c r="L208" i="13"/>
  <c r="J208" i="13"/>
  <c r="P206" i="13"/>
  <c r="M206" i="13"/>
  <c r="N206" i="13" s="1"/>
  <c r="L206" i="13"/>
  <c r="J206" i="13"/>
  <c r="P204" i="13"/>
  <c r="M204" i="13"/>
  <c r="N204" i="13" s="1"/>
  <c r="L204" i="13"/>
  <c r="J204" i="13"/>
  <c r="P202" i="13"/>
  <c r="M202" i="13"/>
  <c r="N202" i="13" s="1"/>
  <c r="L202" i="13"/>
  <c r="J202" i="13"/>
  <c r="P200" i="13"/>
  <c r="M200" i="13"/>
  <c r="N200" i="13" s="1"/>
  <c r="L200" i="13"/>
  <c r="J200" i="13"/>
  <c r="P198" i="13"/>
  <c r="M198" i="13"/>
  <c r="N198" i="13" s="1"/>
  <c r="L198" i="13"/>
  <c r="J198" i="13"/>
  <c r="P196" i="13"/>
  <c r="M196" i="13"/>
  <c r="N196" i="13" s="1"/>
  <c r="L196" i="13"/>
  <c r="J196" i="13"/>
  <c r="P194" i="13"/>
  <c r="M194" i="13"/>
  <c r="N194" i="13" s="1"/>
  <c r="L194" i="13"/>
  <c r="J194" i="13"/>
  <c r="P192" i="13"/>
  <c r="M192" i="13"/>
  <c r="N192" i="13" s="1"/>
  <c r="L192" i="13"/>
  <c r="J192" i="13"/>
  <c r="P190" i="13"/>
  <c r="M190" i="13"/>
  <c r="N190" i="13" s="1"/>
  <c r="L190" i="13"/>
  <c r="J190" i="13"/>
  <c r="P188" i="13"/>
  <c r="M188" i="13"/>
  <c r="N188" i="13" s="1"/>
  <c r="L188" i="13"/>
  <c r="J188" i="13"/>
  <c r="P186" i="13"/>
  <c r="M186" i="13"/>
  <c r="N186" i="13" s="1"/>
  <c r="L186" i="13"/>
  <c r="J186" i="13"/>
  <c r="P184" i="13"/>
  <c r="M184" i="13"/>
  <c r="N184" i="13" s="1"/>
  <c r="L184" i="13"/>
  <c r="J184" i="13"/>
  <c r="P182" i="13"/>
  <c r="M182" i="13"/>
  <c r="N182" i="13" s="1"/>
  <c r="L182" i="13"/>
  <c r="J182" i="13"/>
  <c r="P180" i="13"/>
  <c r="M180" i="13"/>
  <c r="N180" i="13" s="1"/>
  <c r="L180" i="13"/>
  <c r="J180" i="13"/>
  <c r="P178" i="13"/>
  <c r="M178" i="13"/>
  <c r="N178" i="13" s="1"/>
  <c r="L178" i="13"/>
  <c r="J178" i="13"/>
  <c r="P176" i="13"/>
  <c r="M176" i="13"/>
  <c r="N176" i="13" s="1"/>
  <c r="L176" i="13"/>
  <c r="J176" i="13"/>
  <c r="P174" i="13"/>
  <c r="M174" i="13"/>
  <c r="N174" i="13" s="1"/>
  <c r="L174" i="13"/>
  <c r="J174" i="13"/>
  <c r="P172" i="13"/>
  <c r="M172" i="13"/>
  <c r="N172" i="13" s="1"/>
  <c r="L172" i="13"/>
  <c r="J172" i="13"/>
  <c r="P170" i="13"/>
  <c r="M170" i="13"/>
  <c r="N170" i="13" s="1"/>
  <c r="L170" i="13"/>
  <c r="J170" i="13"/>
  <c r="P168" i="13"/>
  <c r="M168" i="13"/>
  <c r="N168" i="13" s="1"/>
  <c r="L168" i="13"/>
  <c r="J168" i="13"/>
  <c r="P166" i="13"/>
  <c r="M166" i="13"/>
  <c r="N166" i="13" s="1"/>
  <c r="L166" i="13"/>
  <c r="J166" i="13"/>
  <c r="P164" i="13"/>
  <c r="M164" i="13"/>
  <c r="N164" i="13" s="1"/>
  <c r="L164" i="13"/>
  <c r="J164" i="13"/>
  <c r="P162" i="13"/>
  <c r="M162" i="13"/>
  <c r="N162" i="13" s="1"/>
  <c r="L162" i="13"/>
  <c r="J162" i="13"/>
  <c r="P160" i="13"/>
  <c r="M160" i="13"/>
  <c r="N160" i="13" s="1"/>
  <c r="L160" i="13"/>
  <c r="J160" i="13"/>
  <c r="P158" i="13"/>
  <c r="M158" i="13"/>
  <c r="N158" i="13" s="1"/>
  <c r="L158" i="13"/>
  <c r="J158" i="13"/>
  <c r="P156" i="13"/>
  <c r="M156" i="13"/>
  <c r="N156" i="13" s="1"/>
  <c r="L156" i="13"/>
  <c r="J156" i="13"/>
  <c r="P154" i="13"/>
  <c r="M154" i="13"/>
  <c r="N154" i="13" s="1"/>
  <c r="L154" i="13"/>
  <c r="J154" i="13"/>
  <c r="P152" i="13"/>
  <c r="M152" i="13"/>
  <c r="N152" i="13" s="1"/>
  <c r="L152" i="13"/>
  <c r="J152" i="13"/>
  <c r="P150" i="13"/>
  <c r="M150" i="13"/>
  <c r="N150" i="13" s="1"/>
  <c r="L150" i="13"/>
  <c r="J150" i="13"/>
  <c r="P148" i="13"/>
  <c r="M148" i="13"/>
  <c r="N148" i="13" s="1"/>
  <c r="L148" i="13"/>
  <c r="J148" i="13"/>
  <c r="P146" i="13"/>
  <c r="M146" i="13"/>
  <c r="N146" i="13" s="1"/>
  <c r="L146" i="13"/>
  <c r="J146" i="13"/>
  <c r="P144" i="13"/>
  <c r="M144" i="13"/>
  <c r="N144" i="13" s="1"/>
  <c r="L144" i="13"/>
  <c r="J144" i="13"/>
  <c r="P142" i="13"/>
  <c r="M142" i="13"/>
  <c r="N142" i="13" s="1"/>
  <c r="L142" i="13"/>
  <c r="J142" i="13"/>
  <c r="P140" i="13"/>
  <c r="M140" i="13"/>
  <c r="N140" i="13" s="1"/>
  <c r="L140" i="13"/>
  <c r="J140" i="13"/>
  <c r="P138" i="13"/>
  <c r="M138" i="13"/>
  <c r="N138" i="13" s="1"/>
  <c r="L138" i="13"/>
  <c r="J138" i="13"/>
  <c r="P136" i="13"/>
  <c r="M136" i="13"/>
  <c r="N136" i="13" s="1"/>
  <c r="L136" i="13"/>
  <c r="J136" i="13"/>
  <c r="P134" i="13"/>
  <c r="M134" i="13"/>
  <c r="N134" i="13" s="1"/>
  <c r="L134" i="13"/>
  <c r="J134" i="13"/>
  <c r="P132" i="13"/>
  <c r="M132" i="13"/>
  <c r="N132" i="13" s="1"/>
  <c r="L132" i="13"/>
  <c r="J132" i="13"/>
  <c r="P130" i="13"/>
  <c r="M130" i="13"/>
  <c r="N130" i="13" s="1"/>
  <c r="L130" i="13"/>
  <c r="J130" i="13"/>
  <c r="P128" i="13"/>
  <c r="M128" i="13"/>
  <c r="N128" i="13" s="1"/>
  <c r="L128" i="13"/>
  <c r="J128" i="13"/>
  <c r="P126" i="13"/>
  <c r="M126" i="13"/>
  <c r="N126" i="13" s="1"/>
  <c r="L126" i="13"/>
  <c r="J126" i="13"/>
  <c r="P124" i="13"/>
  <c r="M124" i="13"/>
  <c r="N124" i="13" s="1"/>
  <c r="L124" i="13"/>
  <c r="J124" i="13"/>
  <c r="P122" i="13"/>
  <c r="M122" i="13"/>
  <c r="N122" i="13" s="1"/>
  <c r="L122" i="13"/>
  <c r="J122" i="13"/>
  <c r="P120" i="13"/>
  <c r="M120" i="13"/>
  <c r="N120" i="13" s="1"/>
  <c r="L120" i="13"/>
  <c r="J120" i="13"/>
  <c r="P118" i="13"/>
  <c r="M118" i="13"/>
  <c r="N118" i="13" s="1"/>
  <c r="L118" i="13"/>
  <c r="J118" i="13"/>
  <c r="P115" i="13"/>
  <c r="P114" i="13"/>
  <c r="M114" i="13"/>
  <c r="N114" i="13" s="1"/>
  <c r="L114" i="13"/>
  <c r="J114" i="13"/>
  <c r="P113" i="13"/>
  <c r="P112" i="13"/>
  <c r="M112" i="13"/>
  <c r="N112" i="13" s="1"/>
  <c r="L112" i="13"/>
  <c r="J112" i="13"/>
  <c r="P110" i="13"/>
  <c r="M110" i="13"/>
  <c r="N110" i="13" s="1"/>
  <c r="L110" i="13"/>
  <c r="J110" i="13"/>
  <c r="P108" i="13"/>
  <c r="M108" i="13"/>
  <c r="N108" i="13" s="1"/>
  <c r="L108" i="13"/>
  <c r="J108" i="13"/>
  <c r="P106" i="13"/>
  <c r="M106" i="13"/>
  <c r="N106" i="13" s="1"/>
  <c r="L106" i="13"/>
  <c r="J106" i="13"/>
  <c r="P104" i="13"/>
  <c r="M104" i="13"/>
  <c r="N104" i="13" s="1"/>
  <c r="L104" i="13"/>
  <c r="J104" i="13"/>
  <c r="P102" i="13"/>
  <c r="M102" i="13"/>
  <c r="N102" i="13" s="1"/>
  <c r="L102" i="13"/>
  <c r="J102" i="13"/>
  <c r="P100" i="13"/>
  <c r="M100" i="13"/>
  <c r="N100" i="13" s="1"/>
  <c r="L100" i="13"/>
  <c r="J100" i="13"/>
  <c r="P99" i="13"/>
  <c r="P98" i="13"/>
  <c r="M98" i="13"/>
  <c r="N98" i="13" s="1"/>
  <c r="L98" i="13"/>
  <c r="J98" i="13"/>
  <c r="P96" i="13"/>
  <c r="M96" i="13"/>
  <c r="N96" i="13" s="1"/>
  <c r="L96" i="13"/>
  <c r="J96" i="13"/>
  <c r="P94" i="13"/>
  <c r="M94" i="13"/>
  <c r="N94" i="13" s="1"/>
  <c r="L94" i="13"/>
  <c r="J94" i="13"/>
  <c r="P92" i="13"/>
  <c r="M92" i="13"/>
  <c r="N92" i="13" s="1"/>
  <c r="L92" i="13"/>
  <c r="J92" i="13"/>
  <c r="P91" i="13"/>
  <c r="P90" i="13"/>
  <c r="M90" i="13"/>
  <c r="N90" i="13" s="1"/>
  <c r="L90" i="13"/>
  <c r="J90" i="13"/>
  <c r="P88" i="13"/>
  <c r="M88" i="13"/>
  <c r="N88" i="13" s="1"/>
  <c r="L88" i="13"/>
  <c r="J88" i="13"/>
  <c r="P87" i="13"/>
  <c r="P86" i="13"/>
  <c r="L86" i="13"/>
  <c r="M86" i="13"/>
  <c r="N86" i="13" s="1"/>
  <c r="P85" i="13"/>
  <c r="P84" i="13"/>
  <c r="M84" i="13"/>
  <c r="N84" i="13" s="1"/>
  <c r="L84" i="13"/>
  <c r="J84" i="13"/>
  <c r="P80" i="13"/>
  <c r="M80" i="13"/>
  <c r="N80" i="13" s="1"/>
  <c r="L80" i="13"/>
  <c r="J80" i="13"/>
  <c r="P78" i="13"/>
  <c r="M78" i="13"/>
  <c r="N78" i="13" s="1"/>
  <c r="L78" i="13"/>
  <c r="J78" i="13"/>
  <c r="P76" i="13"/>
  <c r="M76" i="13"/>
  <c r="N76" i="13" s="1"/>
  <c r="L76" i="13"/>
  <c r="J76" i="13"/>
  <c r="P74" i="13"/>
  <c r="M74" i="13"/>
  <c r="N74" i="13" s="1"/>
  <c r="L74" i="13"/>
  <c r="J74" i="13"/>
  <c r="P72" i="13"/>
  <c r="M72" i="13"/>
  <c r="N72" i="13" s="1"/>
  <c r="L72" i="13"/>
  <c r="J72" i="13"/>
  <c r="P70" i="13"/>
  <c r="M70" i="13"/>
  <c r="N70" i="13" s="1"/>
  <c r="L70" i="13"/>
  <c r="J70" i="13"/>
  <c r="P68" i="13"/>
  <c r="M68" i="13"/>
  <c r="N68" i="13" s="1"/>
  <c r="L68" i="13"/>
  <c r="J68" i="13"/>
  <c r="P66" i="13"/>
  <c r="M66" i="13"/>
  <c r="N66" i="13" s="1"/>
  <c r="L66" i="13"/>
  <c r="J66" i="13"/>
  <c r="P64" i="13"/>
  <c r="M64" i="13"/>
  <c r="N64" i="13" s="1"/>
  <c r="L64" i="13"/>
  <c r="J64" i="13"/>
  <c r="P62" i="13"/>
  <c r="M62" i="13"/>
  <c r="N62" i="13" s="1"/>
  <c r="L62" i="13"/>
  <c r="J62" i="13"/>
  <c r="P60" i="13"/>
  <c r="M60" i="13"/>
  <c r="N60" i="13" s="1"/>
  <c r="L60" i="13"/>
  <c r="J60" i="13"/>
  <c r="P58" i="13"/>
  <c r="M58" i="13"/>
  <c r="N58" i="13" s="1"/>
  <c r="L58" i="13"/>
  <c r="J58" i="13"/>
  <c r="P56" i="13"/>
  <c r="M56" i="13"/>
  <c r="N56" i="13" s="1"/>
  <c r="L56" i="13"/>
  <c r="J56" i="13"/>
  <c r="P54" i="13"/>
  <c r="M54" i="13"/>
  <c r="N54" i="13" s="1"/>
  <c r="L54" i="13"/>
  <c r="J54" i="13"/>
  <c r="P52" i="13"/>
  <c r="M52" i="13"/>
  <c r="N52" i="13" s="1"/>
  <c r="L52" i="13"/>
  <c r="J52" i="13"/>
  <c r="P51" i="13"/>
  <c r="P50" i="13"/>
  <c r="M50" i="13"/>
  <c r="N50" i="13" s="1"/>
  <c r="L50" i="13"/>
  <c r="J50" i="13"/>
  <c r="P49" i="13"/>
  <c r="P48" i="13"/>
  <c r="M48" i="13"/>
  <c r="N48" i="13" s="1"/>
  <c r="L48" i="13"/>
  <c r="J48" i="13"/>
  <c r="P46" i="13"/>
  <c r="M46" i="13"/>
  <c r="N46" i="13" s="1"/>
  <c r="L46" i="13"/>
  <c r="J46" i="13"/>
  <c r="P44" i="13"/>
  <c r="M44" i="13"/>
  <c r="N44" i="13" s="1"/>
  <c r="L44" i="13"/>
  <c r="J44" i="13"/>
  <c r="P42" i="13"/>
  <c r="M42" i="13"/>
  <c r="N42" i="13" s="1"/>
  <c r="L42" i="13"/>
  <c r="J42" i="13"/>
  <c r="P40" i="13"/>
  <c r="M40" i="13"/>
  <c r="N40" i="13" s="1"/>
  <c r="L40" i="13"/>
  <c r="J40" i="13"/>
  <c r="P39" i="13"/>
  <c r="P38" i="13"/>
  <c r="M38" i="13"/>
  <c r="N38" i="13" s="1"/>
  <c r="L38" i="13"/>
  <c r="J38" i="13"/>
  <c r="P37" i="13"/>
  <c r="P36" i="13"/>
  <c r="M36" i="13"/>
  <c r="N36" i="13" s="1"/>
  <c r="L36" i="13"/>
  <c r="J36" i="13"/>
  <c r="P35" i="13"/>
  <c r="P34" i="13"/>
  <c r="M34" i="13"/>
  <c r="N34" i="13" s="1"/>
  <c r="L34" i="13"/>
  <c r="J34" i="13"/>
  <c r="P32" i="13"/>
  <c r="M32" i="13"/>
  <c r="N32" i="13" s="1"/>
  <c r="L32" i="13"/>
  <c r="J32" i="13"/>
  <c r="P31" i="13"/>
  <c r="P30" i="13"/>
  <c r="M30" i="13"/>
  <c r="N30" i="13" s="1"/>
  <c r="L30" i="13"/>
  <c r="J30" i="13"/>
  <c r="P28" i="13"/>
  <c r="M28" i="13"/>
  <c r="N28" i="13" s="1"/>
  <c r="L28" i="13"/>
  <c r="J28" i="13"/>
  <c r="P27" i="13"/>
  <c r="P26" i="13"/>
  <c r="M26" i="13"/>
  <c r="N26" i="13" s="1"/>
  <c r="L26" i="13"/>
  <c r="J26" i="13"/>
  <c r="P24" i="13"/>
  <c r="M24" i="13"/>
  <c r="N24" i="13" s="1"/>
  <c r="L24" i="13"/>
  <c r="J24" i="13"/>
  <c r="P22" i="13"/>
  <c r="M22" i="13"/>
  <c r="N22" i="13" s="1"/>
  <c r="L22" i="13"/>
  <c r="J22" i="13"/>
  <c r="P21" i="13"/>
  <c r="P20" i="13"/>
  <c r="M20" i="13"/>
  <c r="N20" i="13" s="1"/>
  <c r="L20" i="13"/>
  <c r="J20" i="13"/>
  <c r="Z18" i="13"/>
  <c r="Y18" i="13"/>
  <c r="X18" i="13"/>
  <c r="V18" i="13"/>
  <c r="P18" i="13"/>
  <c r="M18" i="13"/>
  <c r="N18" i="13" s="1"/>
  <c r="L18" i="13"/>
  <c r="J18" i="13"/>
  <c r="Z17" i="13"/>
  <c r="Y17" i="13"/>
  <c r="X17" i="13"/>
  <c r="V17" i="13"/>
  <c r="U17" i="13"/>
  <c r="Z16" i="13"/>
  <c r="Y16" i="13"/>
  <c r="X16" i="13"/>
  <c r="V16" i="13"/>
  <c r="P16" i="13"/>
  <c r="M16" i="13"/>
  <c r="N16" i="13" s="1"/>
  <c r="L16" i="13"/>
  <c r="J16" i="13"/>
  <c r="Z15" i="13"/>
  <c r="Y15" i="13"/>
  <c r="X15" i="13"/>
  <c r="V15" i="13"/>
  <c r="U15" i="13"/>
  <c r="Z14" i="13"/>
  <c r="Y14" i="13"/>
  <c r="X14" i="13"/>
  <c r="V14" i="13"/>
  <c r="P14" i="13"/>
  <c r="M14" i="13"/>
  <c r="N14" i="13" s="1"/>
  <c r="L14" i="13"/>
  <c r="J14" i="13"/>
  <c r="P12" i="13"/>
  <c r="M12" i="13"/>
  <c r="N12" i="13" s="1"/>
  <c r="L12" i="13"/>
  <c r="J12" i="13"/>
  <c r="P10" i="13"/>
  <c r="M10" i="13"/>
  <c r="N10" i="13" s="1"/>
  <c r="L10" i="13"/>
  <c r="J10" i="13"/>
  <c r="U9" i="13"/>
  <c r="P8" i="13"/>
  <c r="L8" i="13"/>
  <c r="M8" i="13"/>
  <c r="N8" i="13" s="1"/>
  <c r="P6" i="13"/>
  <c r="M6" i="13"/>
  <c r="N6" i="13" s="1"/>
  <c r="L6" i="13"/>
  <c r="J6" i="13"/>
  <c r="Z11" i="13" l="1"/>
  <c r="U13" i="13"/>
  <c r="Y9" i="13"/>
  <c r="J8" i="13"/>
  <c r="Y13" i="13"/>
  <c r="U11" i="13"/>
  <c r="Z13" i="13"/>
  <c r="Y11" i="13"/>
  <c r="Z7" i="13"/>
  <c r="Y7" i="13"/>
  <c r="Z12" i="13"/>
  <c r="Y12" i="13"/>
  <c r="U7" i="13"/>
  <c r="U12" i="13"/>
  <c r="U6" i="13"/>
  <c r="Z10" i="13"/>
  <c r="Y10" i="13"/>
  <c r="U10" i="13"/>
  <c r="P82" i="13"/>
  <c r="J86" i="13"/>
  <c r="Y6" i="13" s="1"/>
  <c r="P384" i="13"/>
  <c r="P551" i="13"/>
  <c r="P260" i="13"/>
  <c r="P502" i="13"/>
  <c r="W15" i="13"/>
  <c r="W17" i="13"/>
  <c r="P294" i="13"/>
  <c r="P424" i="13"/>
  <c r="P546" i="13"/>
  <c r="L507" i="13"/>
  <c r="L556" i="13" s="1"/>
  <c r="P276" i="13"/>
  <c r="P302" i="13"/>
  <c r="V12" i="13"/>
  <c r="V10" i="13"/>
  <c r="V11" i="13"/>
  <c r="V7" i="13"/>
  <c r="V9" i="13"/>
  <c r="V8" i="13"/>
  <c r="V13" i="13"/>
  <c r="N507" i="13"/>
  <c r="N556" i="13" s="1"/>
  <c r="W11" i="13"/>
  <c r="V6" i="13"/>
  <c r="Z6" i="13"/>
  <c r="W13" i="13"/>
  <c r="W14" i="13"/>
  <c r="P532" i="13"/>
  <c r="W16" i="13"/>
  <c r="P116" i="13"/>
  <c r="P542" i="13"/>
  <c r="X13" i="13"/>
  <c r="C398" i="11"/>
  <c r="C386" i="11"/>
  <c r="B332" i="11"/>
  <c r="B334" i="11"/>
  <c r="B336" i="11"/>
  <c r="B338" i="11"/>
  <c r="B340" i="11"/>
  <c r="B342" i="11"/>
  <c r="B346" i="11"/>
  <c r="B349" i="11"/>
  <c r="B351" i="11"/>
  <c r="B354" i="11"/>
  <c r="B358" i="11"/>
  <c r="B362" i="11"/>
  <c r="B367" i="11"/>
  <c r="B369" i="11"/>
  <c r="B372" i="11"/>
  <c r="B375" i="11"/>
  <c r="B384" i="11"/>
  <c r="C325" i="11"/>
  <c r="B301" i="11"/>
  <c r="B311" i="11"/>
  <c r="B313" i="11"/>
  <c r="B315" i="11"/>
  <c r="B318" i="11"/>
  <c r="B322" i="11"/>
  <c r="C295" i="11"/>
  <c r="B276" i="11"/>
  <c r="B281" i="11"/>
  <c r="B283" i="11"/>
  <c r="B285" i="11"/>
  <c r="B287" i="11"/>
  <c r="B289" i="11"/>
  <c r="B292" i="11"/>
  <c r="B294" i="11"/>
  <c r="C263" i="11"/>
  <c r="B234" i="11"/>
  <c r="B237" i="11"/>
  <c r="B239" i="11"/>
  <c r="B242" i="11"/>
  <c r="B244" i="11"/>
  <c r="B261" i="11"/>
  <c r="C226" i="11"/>
  <c r="C213" i="11"/>
  <c r="C207" i="11"/>
  <c r="C199" i="11"/>
  <c r="C192" i="11"/>
  <c r="B114" i="11"/>
  <c r="B186" i="11"/>
  <c r="B188" i="11"/>
  <c r="B190" i="11"/>
  <c r="C108" i="11"/>
  <c r="C86" i="11"/>
  <c r="B51" i="11"/>
  <c r="B55" i="11"/>
  <c r="B57" i="11"/>
  <c r="B62" i="11"/>
  <c r="B65" i="11"/>
  <c r="B67" i="11"/>
  <c r="B74" i="11"/>
  <c r="B77" i="11"/>
  <c r="B80" i="11"/>
  <c r="B83" i="11"/>
  <c r="M34" i="9"/>
  <c r="H30" i="9"/>
  <c r="I30" i="9" s="1"/>
  <c r="H29" i="9"/>
  <c r="J29" i="9" s="1"/>
  <c r="H28" i="9"/>
  <c r="J28" i="9" s="1"/>
  <c r="F20" i="9"/>
  <c r="E20" i="9"/>
  <c r="L34" i="6"/>
  <c r="I35" i="6"/>
  <c r="H35" i="6"/>
  <c r="C27" i="10" l="1"/>
  <c r="C26" i="10"/>
  <c r="C25" i="10"/>
  <c r="J507" i="13"/>
  <c r="J556" i="13" s="1"/>
  <c r="P507" i="13"/>
  <c r="S507" i="13" s="1"/>
  <c r="X9" i="13"/>
  <c r="X8" i="13"/>
  <c r="X11" i="13"/>
  <c r="X10" i="13"/>
  <c r="W9" i="13"/>
  <c r="X7" i="13"/>
  <c r="W12" i="13"/>
  <c r="X6" i="13"/>
  <c r="W6" i="13"/>
  <c r="W8" i="13"/>
  <c r="W10" i="13"/>
  <c r="W18" i="13"/>
  <c r="W7" i="13"/>
  <c r="P555" i="13"/>
  <c r="X12" i="13"/>
  <c r="J30" i="9"/>
  <c r="I28" i="9"/>
  <c r="I29" i="9"/>
  <c r="P113" i="1"/>
  <c r="Q113" i="1" s="1"/>
  <c r="P556" i="13" l="1"/>
  <c r="P558" i="13" s="1"/>
  <c r="P559" i="13" s="1"/>
  <c r="C6" i="8"/>
  <c r="P557" i="13" l="1"/>
  <c r="F36" i="6"/>
  <c r="G29" i="6"/>
  <c r="G28" i="6"/>
  <c r="G27" i="6"/>
  <c r="E19" i="6"/>
  <c r="I28" i="6" l="1"/>
  <c r="H28" i="6"/>
  <c r="I29" i="6"/>
  <c r="H29" i="6"/>
  <c r="I27" i="6"/>
  <c r="H27" i="6"/>
  <c r="F19" i="6"/>
  <c r="P31" i="1" l="1"/>
  <c r="AB14" i="1" l="1"/>
  <c r="AB15" i="1"/>
  <c r="AB16" i="1"/>
  <c r="AB17" i="1"/>
  <c r="AB18" i="1"/>
  <c r="AA14" i="1"/>
  <c r="AA15" i="1"/>
  <c r="AA16" i="1"/>
  <c r="AA17" i="1"/>
  <c r="AA18" i="1"/>
  <c r="P531" i="1" l="1"/>
  <c r="Q531" i="1" s="1"/>
  <c r="P530" i="1"/>
  <c r="R530" i="1" s="1"/>
  <c r="Q543" i="1"/>
  <c r="Q547" i="1"/>
  <c r="Q552" i="1"/>
  <c r="M10" i="1"/>
  <c r="M12" i="1"/>
  <c r="M14" i="1"/>
  <c r="M112" i="1"/>
  <c r="M16" i="1"/>
  <c r="M18" i="1"/>
  <c r="M20" i="1"/>
  <c r="M22" i="1"/>
  <c r="M24" i="1"/>
  <c r="M26" i="1"/>
  <c r="M28" i="1"/>
  <c r="M30" i="1"/>
  <c r="M32" i="1"/>
  <c r="M34" i="1"/>
  <c r="M36" i="1"/>
  <c r="M38" i="1"/>
  <c r="M40" i="1"/>
  <c r="M42" i="1"/>
  <c r="M44" i="1"/>
  <c r="M46" i="1"/>
  <c r="M48" i="1"/>
  <c r="M50" i="1"/>
  <c r="M52" i="1"/>
  <c r="M54" i="1"/>
  <c r="M56" i="1"/>
  <c r="M58" i="1"/>
  <c r="M60" i="1"/>
  <c r="M62" i="1"/>
  <c r="M64" i="1"/>
  <c r="M66" i="1"/>
  <c r="M68" i="1"/>
  <c r="M70" i="1"/>
  <c r="M72" i="1"/>
  <c r="M74" i="1"/>
  <c r="M76" i="1"/>
  <c r="M78" i="1"/>
  <c r="M80" i="1"/>
  <c r="M84" i="1"/>
  <c r="M88" i="1"/>
  <c r="M90" i="1"/>
  <c r="M92" i="1"/>
  <c r="M94" i="1"/>
  <c r="M96" i="1"/>
  <c r="M98" i="1"/>
  <c r="M100" i="1"/>
  <c r="M102" i="1"/>
  <c r="M104" i="1"/>
  <c r="M106" i="1"/>
  <c r="M108" i="1"/>
  <c r="M110" i="1"/>
  <c r="M114" i="1"/>
  <c r="M118" i="1"/>
  <c r="M120" i="1"/>
  <c r="M122" i="1"/>
  <c r="M124" i="1"/>
  <c r="M126" i="1"/>
  <c r="M128" i="1"/>
  <c r="M130" i="1"/>
  <c r="M132" i="1"/>
  <c r="M134" i="1"/>
  <c r="M136" i="1"/>
  <c r="M138" i="1"/>
  <c r="M140" i="1"/>
  <c r="M142" i="1"/>
  <c r="M144" i="1"/>
  <c r="M146" i="1"/>
  <c r="M148" i="1"/>
  <c r="M150" i="1"/>
  <c r="M152" i="1"/>
  <c r="M154" i="1"/>
  <c r="M156" i="1"/>
  <c r="M158" i="1"/>
  <c r="M160" i="1"/>
  <c r="M162" i="1"/>
  <c r="M164" i="1"/>
  <c r="M166" i="1"/>
  <c r="M168" i="1"/>
  <c r="M170" i="1"/>
  <c r="M172" i="1"/>
  <c r="M174" i="1"/>
  <c r="M176" i="1"/>
  <c r="M178" i="1"/>
  <c r="M180" i="1"/>
  <c r="M182" i="1"/>
  <c r="M184" i="1"/>
  <c r="M186" i="1"/>
  <c r="M188" i="1"/>
  <c r="M190" i="1"/>
  <c r="M192" i="1"/>
  <c r="M194" i="1"/>
  <c r="M196" i="1"/>
  <c r="M198" i="1"/>
  <c r="M200" i="1"/>
  <c r="M202" i="1"/>
  <c r="M204" i="1"/>
  <c r="M206" i="1"/>
  <c r="M208" i="1"/>
  <c r="M210" i="1"/>
  <c r="M212" i="1"/>
  <c r="M214" i="1"/>
  <c r="M216" i="1"/>
  <c r="M218" i="1"/>
  <c r="M220" i="1"/>
  <c r="M222" i="1"/>
  <c r="M224" i="1"/>
  <c r="M226" i="1"/>
  <c r="M228" i="1"/>
  <c r="M230" i="1"/>
  <c r="M232" i="1"/>
  <c r="M234" i="1"/>
  <c r="M236" i="1"/>
  <c r="M238" i="1"/>
  <c r="M240" i="1"/>
  <c r="M242" i="1"/>
  <c r="M244" i="1"/>
  <c r="M246" i="1"/>
  <c r="M248" i="1"/>
  <c r="M250" i="1"/>
  <c r="M252" i="1"/>
  <c r="M254" i="1"/>
  <c r="M256" i="1"/>
  <c r="M258" i="1"/>
  <c r="M262" i="1"/>
  <c r="M264" i="1"/>
  <c r="M266" i="1"/>
  <c r="M268" i="1"/>
  <c r="M270" i="1"/>
  <c r="M272" i="1"/>
  <c r="M274" i="1"/>
  <c r="M278" i="1"/>
  <c r="M280" i="1"/>
  <c r="M282" i="1"/>
  <c r="M284" i="1"/>
  <c r="M286" i="1"/>
  <c r="M288" i="1"/>
  <c r="M290" i="1"/>
  <c r="M292" i="1"/>
  <c r="M296" i="1"/>
  <c r="M298" i="1"/>
  <c r="M300" i="1"/>
  <c r="M304" i="1"/>
  <c r="M306" i="1"/>
  <c r="M308" i="1"/>
  <c r="M310" i="1"/>
  <c r="M312" i="1"/>
  <c r="M314" i="1"/>
  <c r="M316" i="1"/>
  <c r="M318" i="1"/>
  <c r="M320" i="1"/>
  <c r="M322" i="1"/>
  <c r="M324" i="1"/>
  <c r="M326" i="1"/>
  <c r="M328" i="1"/>
  <c r="M330" i="1"/>
  <c r="M332" i="1"/>
  <c r="M334" i="1"/>
  <c r="M336" i="1"/>
  <c r="M338" i="1"/>
  <c r="M340" i="1"/>
  <c r="M342" i="1"/>
  <c r="M344" i="1"/>
  <c r="M346" i="1"/>
  <c r="M348" i="1"/>
  <c r="M350" i="1"/>
  <c r="M352" i="1"/>
  <c r="M354" i="1"/>
  <c r="M356" i="1"/>
  <c r="M358" i="1"/>
  <c r="M360" i="1"/>
  <c r="M362" i="1"/>
  <c r="M364" i="1"/>
  <c r="M366" i="1"/>
  <c r="M368" i="1"/>
  <c r="M370" i="1"/>
  <c r="M372" i="1"/>
  <c r="M374" i="1"/>
  <c r="M376" i="1"/>
  <c r="M378" i="1"/>
  <c r="M380" i="1"/>
  <c r="M382" i="1"/>
  <c r="M386" i="1"/>
  <c r="M388" i="1"/>
  <c r="M390" i="1"/>
  <c r="M392" i="1"/>
  <c r="M394" i="1"/>
  <c r="M396" i="1"/>
  <c r="M398" i="1"/>
  <c r="M400" i="1"/>
  <c r="M402" i="1"/>
  <c r="M404" i="1"/>
  <c r="M406" i="1"/>
  <c r="M408" i="1"/>
  <c r="M410" i="1"/>
  <c r="M412" i="1"/>
  <c r="M414" i="1"/>
  <c r="M416" i="1"/>
  <c r="M418" i="1"/>
  <c r="M420" i="1"/>
  <c r="M422" i="1"/>
  <c r="M426" i="1"/>
  <c r="M428" i="1"/>
  <c r="M430" i="1"/>
  <c r="M432" i="1"/>
  <c r="M434" i="1"/>
  <c r="M436" i="1"/>
  <c r="M438" i="1"/>
  <c r="M440" i="1"/>
  <c r="M442" i="1"/>
  <c r="M444" i="1"/>
  <c r="M446" i="1"/>
  <c r="M450" i="1"/>
  <c r="M452" i="1"/>
  <c r="M454" i="1"/>
  <c r="M456" i="1"/>
  <c r="M458" i="1"/>
  <c r="M460" i="1"/>
  <c r="M462" i="1"/>
  <c r="M464" i="1"/>
  <c r="M466" i="1"/>
  <c r="M468" i="1"/>
  <c r="M470" i="1"/>
  <c r="M472" i="1"/>
  <c r="M474" i="1"/>
  <c r="M476" i="1"/>
  <c r="M478" i="1"/>
  <c r="M480" i="1"/>
  <c r="M482" i="1"/>
  <c r="M484" i="1"/>
  <c r="M486" i="1"/>
  <c r="M488" i="1"/>
  <c r="M490" i="1"/>
  <c r="M492" i="1"/>
  <c r="M494" i="1"/>
  <c r="M496" i="1"/>
  <c r="M498" i="1"/>
  <c r="M500" i="1"/>
  <c r="M503" i="1"/>
  <c r="M505" i="1"/>
  <c r="M6" i="1"/>
  <c r="R531" i="1" l="1"/>
  <c r="Q530" i="1"/>
  <c r="P549" i="1"/>
  <c r="Q549" i="1" s="1"/>
  <c r="R7" i="1" l="1"/>
  <c r="R9" i="1"/>
  <c r="R11" i="1"/>
  <c r="R13" i="1"/>
  <c r="R15" i="1"/>
  <c r="R17" i="1"/>
  <c r="R19" i="1"/>
  <c r="R23" i="1"/>
  <c r="R25" i="1"/>
  <c r="R29" i="1"/>
  <c r="R31" i="1"/>
  <c r="R33" i="1"/>
  <c r="R41" i="1"/>
  <c r="R43" i="1"/>
  <c r="R45" i="1"/>
  <c r="R47" i="1"/>
  <c r="R53" i="1"/>
  <c r="R55" i="1"/>
  <c r="R57" i="1"/>
  <c r="R59" i="1"/>
  <c r="R61" i="1"/>
  <c r="R63" i="1"/>
  <c r="R65" i="1"/>
  <c r="R67" i="1"/>
  <c r="R69" i="1"/>
  <c r="R71" i="1"/>
  <c r="R73" i="1"/>
  <c r="R75" i="1"/>
  <c r="R77" i="1"/>
  <c r="R79" i="1"/>
  <c r="R81" i="1"/>
  <c r="R83" i="1"/>
  <c r="R89" i="1"/>
  <c r="R93" i="1"/>
  <c r="R95" i="1"/>
  <c r="R97" i="1"/>
  <c r="R101" i="1"/>
  <c r="R103" i="1"/>
  <c r="R105" i="1"/>
  <c r="R107" i="1"/>
  <c r="R109" i="1"/>
  <c r="R111" i="1"/>
  <c r="R117" i="1"/>
  <c r="R119" i="1"/>
  <c r="R121" i="1"/>
  <c r="R123" i="1"/>
  <c r="R125" i="1"/>
  <c r="R127" i="1"/>
  <c r="R129" i="1"/>
  <c r="R131" i="1"/>
  <c r="R133" i="1"/>
  <c r="R135" i="1"/>
  <c r="R137" i="1"/>
  <c r="R139" i="1"/>
  <c r="R141" i="1"/>
  <c r="R143" i="1"/>
  <c r="R145" i="1"/>
  <c r="R147" i="1"/>
  <c r="R149" i="1"/>
  <c r="R151" i="1"/>
  <c r="R153" i="1"/>
  <c r="R155" i="1"/>
  <c r="R157" i="1"/>
  <c r="R159" i="1"/>
  <c r="R161" i="1"/>
  <c r="R163" i="1"/>
  <c r="R165" i="1"/>
  <c r="R167" i="1"/>
  <c r="R169" i="1"/>
  <c r="R171" i="1"/>
  <c r="R173" i="1"/>
  <c r="R175" i="1"/>
  <c r="R177" i="1"/>
  <c r="R179" i="1"/>
  <c r="R181" i="1"/>
  <c r="R183" i="1"/>
  <c r="R185" i="1"/>
  <c r="R187" i="1"/>
  <c r="R189" i="1"/>
  <c r="R191" i="1"/>
  <c r="R193" i="1"/>
  <c r="R195" i="1"/>
  <c r="R197" i="1"/>
  <c r="R199" i="1"/>
  <c r="R201" i="1"/>
  <c r="R203" i="1"/>
  <c r="R205" i="1"/>
  <c r="R207" i="1"/>
  <c r="R209" i="1"/>
  <c r="R211" i="1"/>
  <c r="R213" i="1"/>
  <c r="R215" i="1"/>
  <c r="R217" i="1"/>
  <c r="R219" i="1"/>
  <c r="R221" i="1"/>
  <c r="R223" i="1"/>
  <c r="R225" i="1"/>
  <c r="R227" i="1"/>
  <c r="R229" i="1"/>
  <c r="R231" i="1"/>
  <c r="R233" i="1"/>
  <c r="R235" i="1"/>
  <c r="R237" i="1"/>
  <c r="R239" i="1"/>
  <c r="R241" i="1"/>
  <c r="R243" i="1"/>
  <c r="R245" i="1"/>
  <c r="R247" i="1"/>
  <c r="R249" i="1"/>
  <c r="R251" i="1"/>
  <c r="R259" i="1"/>
  <c r="R261" i="1"/>
  <c r="R271" i="1"/>
  <c r="R277" i="1"/>
  <c r="R279" i="1"/>
  <c r="R281" i="1"/>
  <c r="R283" i="1"/>
  <c r="R285" i="1"/>
  <c r="R287" i="1"/>
  <c r="R289" i="1"/>
  <c r="R291" i="1"/>
  <c r="R295" i="1"/>
  <c r="R297" i="1"/>
  <c r="R299" i="1"/>
  <c r="R303" i="1"/>
  <c r="R305" i="1"/>
  <c r="R319" i="1"/>
  <c r="R321" i="1"/>
  <c r="R325" i="1"/>
  <c r="R327" i="1"/>
  <c r="R329" i="1"/>
  <c r="R331" i="1"/>
  <c r="R335" i="1"/>
  <c r="R337" i="1"/>
  <c r="R343" i="1"/>
  <c r="R345" i="1"/>
  <c r="R347" i="1"/>
  <c r="R351" i="1"/>
  <c r="R357" i="1"/>
  <c r="R361" i="1"/>
  <c r="R363" i="1"/>
  <c r="R365" i="1"/>
  <c r="R369" i="1"/>
  <c r="R373" i="1"/>
  <c r="R377" i="1"/>
  <c r="R381" i="1"/>
  <c r="R383" i="1"/>
  <c r="R385" i="1"/>
  <c r="R389" i="1"/>
  <c r="R391" i="1"/>
  <c r="R393" i="1"/>
  <c r="R395" i="1"/>
  <c r="R397" i="1"/>
  <c r="R399" i="1"/>
  <c r="R401" i="1"/>
  <c r="R403" i="1"/>
  <c r="R411" i="1"/>
  <c r="R415" i="1"/>
  <c r="R417" i="1"/>
  <c r="R421" i="1"/>
  <c r="R423" i="1"/>
  <c r="R425" i="1"/>
  <c r="R439" i="1"/>
  <c r="R441" i="1"/>
  <c r="R445" i="1"/>
  <c r="R451" i="1"/>
  <c r="R455" i="1"/>
  <c r="R457" i="1"/>
  <c r="R461" i="1"/>
  <c r="R463" i="1"/>
  <c r="R467" i="1"/>
  <c r="R469" i="1"/>
  <c r="R471" i="1"/>
  <c r="R477" i="1"/>
  <c r="R481" i="1"/>
  <c r="R485" i="1"/>
  <c r="R487" i="1"/>
  <c r="R489" i="1"/>
  <c r="R491" i="1"/>
  <c r="R493" i="1"/>
  <c r="R495" i="1"/>
  <c r="R497" i="1"/>
  <c r="R501" i="1"/>
  <c r="R504" i="1"/>
  <c r="R506" i="1"/>
  <c r="R512" i="1"/>
  <c r="R513" i="1"/>
  <c r="R533" i="1"/>
  <c r="R543" i="1"/>
  <c r="R547" i="1"/>
  <c r="R552" i="1"/>
  <c r="Q7" i="1"/>
  <c r="Q9" i="1"/>
  <c r="Q11" i="1"/>
  <c r="Q13" i="1"/>
  <c r="Q15" i="1"/>
  <c r="Q17" i="1"/>
  <c r="Q19" i="1"/>
  <c r="Q23" i="1"/>
  <c r="Q25" i="1"/>
  <c r="Q29" i="1"/>
  <c r="Q31" i="1"/>
  <c r="Q33" i="1"/>
  <c r="Q41" i="1"/>
  <c r="Q43" i="1"/>
  <c r="Q45" i="1"/>
  <c r="Q47" i="1"/>
  <c r="Q53" i="1"/>
  <c r="Q55" i="1"/>
  <c r="Q57" i="1"/>
  <c r="Q59" i="1"/>
  <c r="Q61" i="1"/>
  <c r="Q63" i="1"/>
  <c r="Q65" i="1"/>
  <c r="Q67" i="1"/>
  <c r="Q69" i="1"/>
  <c r="Q71" i="1"/>
  <c r="Q73" i="1"/>
  <c r="Q75" i="1"/>
  <c r="Q77" i="1"/>
  <c r="Q79" i="1"/>
  <c r="Q81" i="1"/>
  <c r="Q83" i="1"/>
  <c r="Q89" i="1"/>
  <c r="Q93" i="1"/>
  <c r="Q95" i="1"/>
  <c r="Q97" i="1"/>
  <c r="Q101" i="1"/>
  <c r="Q103" i="1"/>
  <c r="Q105" i="1"/>
  <c r="Q107" i="1"/>
  <c r="Q109" i="1"/>
  <c r="Q111" i="1"/>
  <c r="Q117" i="1"/>
  <c r="Q119" i="1"/>
  <c r="Q121" i="1"/>
  <c r="Q123" i="1"/>
  <c r="Q125" i="1"/>
  <c r="Q127" i="1"/>
  <c r="Q129" i="1"/>
  <c r="Q131" i="1"/>
  <c r="Q133" i="1"/>
  <c r="Q135" i="1"/>
  <c r="Q137" i="1"/>
  <c r="Q139" i="1"/>
  <c r="Q141" i="1"/>
  <c r="Q143" i="1"/>
  <c r="Q145" i="1"/>
  <c r="Q147" i="1"/>
  <c r="Q149" i="1"/>
  <c r="Q151" i="1"/>
  <c r="Q153" i="1"/>
  <c r="Q155" i="1"/>
  <c r="Q157" i="1"/>
  <c r="Q159" i="1"/>
  <c r="Q161" i="1"/>
  <c r="Q163" i="1"/>
  <c r="Q165" i="1"/>
  <c r="Q167" i="1"/>
  <c r="Q169" i="1"/>
  <c r="Q171" i="1"/>
  <c r="Q173" i="1"/>
  <c r="Q175" i="1"/>
  <c r="Q177" i="1"/>
  <c r="Q179" i="1"/>
  <c r="Q181" i="1"/>
  <c r="Q183" i="1"/>
  <c r="Q185" i="1"/>
  <c r="Q187" i="1"/>
  <c r="Q189" i="1"/>
  <c r="Q191" i="1"/>
  <c r="Q193" i="1"/>
  <c r="Q195" i="1"/>
  <c r="Q197" i="1"/>
  <c r="Q199" i="1"/>
  <c r="Q201" i="1"/>
  <c r="Q203" i="1"/>
  <c r="Q205" i="1"/>
  <c r="Q207" i="1"/>
  <c r="Q209" i="1"/>
  <c r="Q211" i="1"/>
  <c r="Q213" i="1"/>
  <c r="Q215" i="1"/>
  <c r="Q217" i="1"/>
  <c r="Q219" i="1"/>
  <c r="Q221" i="1"/>
  <c r="Q223" i="1"/>
  <c r="Q225" i="1"/>
  <c r="Q227" i="1"/>
  <c r="Q229" i="1"/>
  <c r="Q231" i="1"/>
  <c r="Q233" i="1"/>
  <c r="Q235" i="1"/>
  <c r="Q237" i="1"/>
  <c r="Q239" i="1"/>
  <c r="Q241" i="1"/>
  <c r="Q243" i="1"/>
  <c r="Q245" i="1"/>
  <c r="Q247" i="1"/>
  <c r="Q249" i="1"/>
  <c r="Q251" i="1"/>
  <c r="Q259" i="1"/>
  <c r="Q261" i="1"/>
  <c r="Q271" i="1"/>
  <c r="Q277" i="1"/>
  <c r="Q279" i="1"/>
  <c r="Q281" i="1"/>
  <c r="Q283" i="1"/>
  <c r="Q285" i="1"/>
  <c r="Q287" i="1"/>
  <c r="Q289" i="1"/>
  <c r="Q291" i="1"/>
  <c r="Q295" i="1"/>
  <c r="Q297" i="1"/>
  <c r="Q299" i="1"/>
  <c r="Q303" i="1"/>
  <c r="Q305" i="1"/>
  <c r="Q319" i="1"/>
  <c r="Q321" i="1"/>
  <c r="Q325" i="1"/>
  <c r="Q327" i="1"/>
  <c r="Q329" i="1"/>
  <c r="Q331" i="1"/>
  <c r="Q335" i="1"/>
  <c r="Q337" i="1"/>
  <c r="Q343" i="1"/>
  <c r="Q345" i="1"/>
  <c r="Q347" i="1"/>
  <c r="Q351" i="1"/>
  <c r="Q357" i="1"/>
  <c r="Q361" i="1"/>
  <c r="Q363" i="1"/>
  <c r="Q365" i="1"/>
  <c r="Q369" i="1"/>
  <c r="Q373" i="1"/>
  <c r="Q377" i="1"/>
  <c r="Q381" i="1"/>
  <c r="Q383" i="1"/>
  <c r="Q385" i="1"/>
  <c r="Q389" i="1"/>
  <c r="Q391" i="1"/>
  <c r="Q393" i="1"/>
  <c r="Q395" i="1"/>
  <c r="Q397" i="1"/>
  <c r="Q399" i="1"/>
  <c r="Q401" i="1"/>
  <c r="Q403" i="1"/>
  <c r="Q411" i="1"/>
  <c r="Q415" i="1"/>
  <c r="Q417" i="1"/>
  <c r="Q421" i="1"/>
  <c r="Q423" i="1"/>
  <c r="Q425" i="1"/>
  <c r="Q439" i="1"/>
  <c r="Q441" i="1"/>
  <c r="Q445" i="1"/>
  <c r="Q451" i="1"/>
  <c r="Q455" i="1"/>
  <c r="Q457" i="1"/>
  <c r="Q461" i="1"/>
  <c r="Q463" i="1"/>
  <c r="Q467" i="1"/>
  <c r="Q469" i="1"/>
  <c r="Q471" i="1"/>
  <c r="Q477" i="1"/>
  <c r="Q481" i="1"/>
  <c r="Q485" i="1"/>
  <c r="Q487" i="1"/>
  <c r="Q489" i="1"/>
  <c r="Q491" i="1"/>
  <c r="Q493" i="1"/>
  <c r="Q495" i="1"/>
  <c r="Q497" i="1"/>
  <c r="Q501" i="1"/>
  <c r="Q504" i="1"/>
  <c r="Q506" i="1"/>
  <c r="Q512" i="1"/>
  <c r="Q513" i="1"/>
  <c r="Q533" i="1"/>
  <c r="S59" i="3"/>
  <c r="R59" i="3"/>
  <c r="Q59" i="3"/>
  <c r="P59" i="3"/>
  <c r="R58" i="3"/>
  <c r="Q58" i="3"/>
  <c r="P58" i="3"/>
  <c r="S58" i="3" s="1"/>
  <c r="R57" i="3"/>
  <c r="Q57" i="3"/>
  <c r="P57" i="3"/>
  <c r="S57" i="3" s="1"/>
  <c r="R56" i="3"/>
  <c r="Q56" i="3"/>
  <c r="P56" i="3"/>
  <c r="S56" i="3" s="1"/>
  <c r="R55" i="3"/>
  <c r="Q55" i="3"/>
  <c r="P55" i="3"/>
  <c r="S55" i="3" s="1"/>
  <c r="R54" i="3"/>
  <c r="Q54" i="3"/>
  <c r="P54" i="3"/>
  <c r="S54" i="3" s="1"/>
  <c r="R53" i="3"/>
  <c r="Q53" i="3"/>
  <c r="P53" i="3"/>
  <c r="S53" i="3" s="1"/>
  <c r="R52" i="3"/>
  <c r="Q52" i="3"/>
  <c r="T52" i="3" s="1"/>
  <c r="P52" i="3"/>
  <c r="S52" i="3" s="1"/>
  <c r="R51" i="3"/>
  <c r="Q51" i="3"/>
  <c r="P51" i="3"/>
  <c r="S51" i="3" s="1"/>
  <c r="R50" i="3"/>
  <c r="Q50" i="3"/>
  <c r="P50" i="3"/>
  <c r="S50" i="3" s="1"/>
  <c r="R49" i="3"/>
  <c r="Q49" i="3"/>
  <c r="P49" i="3"/>
  <c r="S49" i="3" s="1"/>
  <c r="T49" i="3" s="1"/>
  <c r="R48" i="3"/>
  <c r="Q48" i="3"/>
  <c r="P48" i="3"/>
  <c r="S48" i="3" s="1"/>
  <c r="R47" i="3"/>
  <c r="Q47" i="3"/>
  <c r="P47" i="3"/>
  <c r="S47" i="3" s="1"/>
  <c r="R46" i="3"/>
  <c r="Q46" i="3"/>
  <c r="P46" i="3"/>
  <c r="S46" i="3" s="1"/>
  <c r="R45" i="3"/>
  <c r="Q45" i="3"/>
  <c r="P45" i="3"/>
  <c r="S45" i="3" s="1"/>
  <c r="R44" i="3"/>
  <c r="Q44" i="3"/>
  <c r="P44" i="3"/>
  <c r="S44" i="3" s="1"/>
  <c r="R43" i="3"/>
  <c r="Q43" i="3"/>
  <c r="P43" i="3"/>
  <c r="S43" i="3" s="1"/>
  <c r="R42" i="3"/>
  <c r="Q42" i="3"/>
  <c r="P42" i="3"/>
  <c r="S42" i="3" s="1"/>
  <c r="R41" i="3"/>
  <c r="Q41" i="3"/>
  <c r="P41" i="3"/>
  <c r="S41" i="3" s="1"/>
  <c r="R40" i="3"/>
  <c r="Q40" i="3"/>
  <c r="P40" i="3"/>
  <c r="S40" i="3" s="1"/>
  <c r="R39" i="3"/>
  <c r="Q39" i="3"/>
  <c r="P39" i="3"/>
  <c r="S39" i="3" s="1"/>
  <c r="R38" i="3"/>
  <c r="Q38" i="3"/>
  <c r="P38" i="3"/>
  <c r="S38" i="3" s="1"/>
  <c r="R37" i="3"/>
  <c r="Q37" i="3"/>
  <c r="P37" i="3"/>
  <c r="S37" i="3" s="1"/>
  <c r="R36" i="3"/>
  <c r="Q36" i="3"/>
  <c r="P36" i="3"/>
  <c r="S36" i="3" s="1"/>
  <c r="R35" i="3"/>
  <c r="Q35" i="3"/>
  <c r="P35" i="3"/>
  <c r="S35" i="3" s="1"/>
  <c r="R34" i="3"/>
  <c r="Q34" i="3"/>
  <c r="P34" i="3"/>
  <c r="S34" i="3" s="1"/>
  <c r="R33" i="3"/>
  <c r="Q33" i="3"/>
  <c r="P33" i="3"/>
  <c r="S33" i="3" s="1"/>
  <c r="R32" i="3"/>
  <c r="Q32" i="3"/>
  <c r="P32" i="3"/>
  <c r="S32" i="3" s="1"/>
  <c r="R31" i="3"/>
  <c r="Q31" i="3"/>
  <c r="P31" i="3"/>
  <c r="S31" i="3" s="1"/>
  <c r="R30" i="3"/>
  <c r="Q30" i="3"/>
  <c r="P30" i="3"/>
  <c r="S30" i="3" s="1"/>
  <c r="R29" i="3"/>
  <c r="Q29" i="3"/>
  <c r="P29" i="3"/>
  <c r="S29" i="3" s="1"/>
  <c r="R28" i="3"/>
  <c r="Q28" i="3"/>
  <c r="P28" i="3"/>
  <c r="S28" i="3" s="1"/>
  <c r="R27" i="3"/>
  <c r="Q27" i="3"/>
  <c r="P27" i="3"/>
  <c r="S27" i="3" s="1"/>
  <c r="R26" i="3"/>
  <c r="Q26" i="3"/>
  <c r="T26" i="3" s="1"/>
  <c r="P26" i="3"/>
  <c r="S26" i="3" s="1"/>
  <c r="R25" i="3"/>
  <c r="Q25" i="3"/>
  <c r="P25" i="3"/>
  <c r="S25" i="3" s="1"/>
  <c r="R24" i="3"/>
  <c r="Q24" i="3"/>
  <c r="P24" i="3"/>
  <c r="S24" i="3" s="1"/>
  <c r="R23" i="3"/>
  <c r="Q23" i="3"/>
  <c r="P23" i="3"/>
  <c r="S23" i="3" s="1"/>
  <c r="R22" i="3"/>
  <c r="Q22" i="3"/>
  <c r="P22" i="3"/>
  <c r="S22" i="3" s="1"/>
  <c r="T22" i="3" s="1"/>
  <c r="R21" i="3"/>
  <c r="Q21" i="3"/>
  <c r="P21" i="3"/>
  <c r="S21" i="3" s="1"/>
  <c r="R20" i="3"/>
  <c r="Q20" i="3"/>
  <c r="P20" i="3"/>
  <c r="S20" i="3" s="1"/>
  <c r="R19" i="3"/>
  <c r="Q19" i="3"/>
  <c r="P19" i="3"/>
  <c r="S19" i="3" s="1"/>
  <c r="R18" i="3"/>
  <c r="Q18" i="3"/>
  <c r="P18" i="3"/>
  <c r="S18" i="3" s="1"/>
  <c r="R17" i="3"/>
  <c r="Q17" i="3"/>
  <c r="P17" i="3"/>
  <c r="S17" i="3" s="1"/>
  <c r="R16" i="3"/>
  <c r="Q16" i="3"/>
  <c r="P16" i="3"/>
  <c r="S16" i="3" s="1"/>
  <c r="R15" i="3"/>
  <c r="Q15" i="3"/>
  <c r="P15" i="3"/>
  <c r="S15" i="3" s="1"/>
  <c r="R14" i="3"/>
  <c r="Q14" i="3"/>
  <c r="P14" i="3"/>
  <c r="S14" i="3" s="1"/>
  <c r="R13" i="3"/>
  <c r="Q13" i="3"/>
  <c r="P13" i="3"/>
  <c r="S13" i="3" s="1"/>
  <c r="P12" i="3"/>
  <c r="S12" i="3" s="1"/>
  <c r="I12" i="3"/>
  <c r="R12" i="3" s="1"/>
  <c r="H12" i="3"/>
  <c r="Q12" i="3" s="1"/>
  <c r="P11" i="3"/>
  <c r="S11" i="3" s="1"/>
  <c r="I11" i="3"/>
  <c r="R11" i="3" s="1"/>
  <c r="H11" i="3"/>
  <c r="Q11" i="3" s="1"/>
  <c r="P10" i="3"/>
  <c r="S10" i="3" s="1"/>
  <c r="I10" i="3"/>
  <c r="R10" i="3" s="1"/>
  <c r="H10" i="3"/>
  <c r="Q10" i="3" s="1"/>
  <c r="R9" i="3"/>
  <c r="Q9" i="3"/>
  <c r="P9" i="3"/>
  <c r="S9" i="3" s="1"/>
  <c r="R8" i="3"/>
  <c r="Q8" i="3"/>
  <c r="P8" i="3"/>
  <c r="S8" i="3" s="1"/>
  <c r="R7" i="3"/>
  <c r="Q7" i="3"/>
  <c r="P7" i="3"/>
  <c r="S7" i="3" s="1"/>
  <c r="R6" i="3"/>
  <c r="Q6" i="3"/>
  <c r="P6" i="3"/>
  <c r="S6" i="3" s="1"/>
  <c r="R5" i="3"/>
  <c r="Q5" i="3"/>
  <c r="P5" i="3"/>
  <c r="S5" i="3" s="1"/>
  <c r="R4" i="3"/>
  <c r="Q4" i="3"/>
  <c r="P4" i="3"/>
  <c r="S4" i="3" s="1"/>
  <c r="Z17" i="1"/>
  <c r="Z18" i="1"/>
  <c r="X14" i="1"/>
  <c r="G15" i="9" s="1"/>
  <c r="X15" i="1"/>
  <c r="G16" i="9" s="1"/>
  <c r="X16" i="1"/>
  <c r="G17" i="9" s="1"/>
  <c r="X17" i="1"/>
  <c r="G18" i="9" s="1"/>
  <c r="X18" i="1"/>
  <c r="G19" i="9" s="1"/>
  <c r="T36" i="3" l="1"/>
  <c r="T7" i="3"/>
  <c r="T34" i="3"/>
  <c r="T44" i="3"/>
  <c r="T6" i="3"/>
  <c r="T25" i="3"/>
  <c r="T29" i="3"/>
  <c r="T37" i="3"/>
  <c r="T56" i="3"/>
  <c r="T20" i="3"/>
  <c r="T32" i="3"/>
  <c r="T58" i="3"/>
  <c r="G20" i="9"/>
  <c r="T17" i="3"/>
  <c r="T4" i="3"/>
  <c r="T23" i="3"/>
  <c r="T30" i="3"/>
  <c r="T50" i="3"/>
  <c r="T47" i="3"/>
  <c r="T14" i="3"/>
  <c r="T24" i="3"/>
  <c r="T27" i="3"/>
  <c r="T41" i="3"/>
  <c r="T54" i="3"/>
  <c r="T46" i="3"/>
  <c r="T40" i="3"/>
  <c r="T51" i="3"/>
  <c r="T11" i="3"/>
  <c r="T18" i="3"/>
  <c r="T15" i="3"/>
  <c r="T35" i="3"/>
  <c r="T9" i="3"/>
  <c r="T42" i="3"/>
  <c r="T39" i="3"/>
  <c r="T53" i="3"/>
  <c r="T59" i="3"/>
  <c r="T13" i="3"/>
  <c r="T57" i="3"/>
  <c r="T8" i="3"/>
  <c r="T31" i="3"/>
  <c r="T21" i="3"/>
  <c r="T28" i="3"/>
  <c r="T38" i="3"/>
  <c r="T48" i="3"/>
  <c r="T55" i="3"/>
  <c r="T5" i="3"/>
  <c r="T12" i="3"/>
  <c r="T45" i="3"/>
  <c r="T10" i="3"/>
  <c r="T16" i="3"/>
  <c r="T19" i="3"/>
  <c r="T43" i="3"/>
  <c r="T33" i="3"/>
  <c r="T60" i="3" l="1"/>
  <c r="Z16" i="1"/>
  <c r="Z15" i="1"/>
  <c r="Z14" i="1"/>
  <c r="P499" i="1"/>
  <c r="P483" i="1"/>
  <c r="P479" i="1"/>
  <c r="P475" i="1"/>
  <c r="P473" i="1"/>
  <c r="P465" i="1"/>
  <c r="P459" i="1"/>
  <c r="P453" i="1"/>
  <c r="P449" i="1"/>
  <c r="P447" i="1"/>
  <c r="P443" i="1"/>
  <c r="P437" i="1"/>
  <c r="P435" i="1"/>
  <c r="P433" i="1"/>
  <c r="P431" i="1"/>
  <c r="P429" i="1"/>
  <c r="P427" i="1"/>
  <c r="P419" i="1"/>
  <c r="P413" i="1"/>
  <c r="P409" i="1"/>
  <c r="P407" i="1"/>
  <c r="P405" i="1"/>
  <c r="P387" i="1"/>
  <c r="P379" i="1"/>
  <c r="P375" i="1"/>
  <c r="P371" i="1"/>
  <c r="P367" i="1"/>
  <c r="P359" i="1"/>
  <c r="P355" i="1"/>
  <c r="P353" i="1"/>
  <c r="P349" i="1"/>
  <c r="P341" i="1"/>
  <c r="P339" i="1"/>
  <c r="P333" i="1"/>
  <c r="P323" i="1"/>
  <c r="P317" i="1"/>
  <c r="P315" i="1"/>
  <c r="P313" i="1"/>
  <c r="P311" i="1"/>
  <c r="P309" i="1"/>
  <c r="P307" i="1"/>
  <c r="P301" i="1"/>
  <c r="P293" i="1"/>
  <c r="P275" i="1"/>
  <c r="P273" i="1"/>
  <c r="P269" i="1"/>
  <c r="P267" i="1"/>
  <c r="P265" i="1"/>
  <c r="P263" i="1"/>
  <c r="P257" i="1"/>
  <c r="P255" i="1"/>
  <c r="P253" i="1"/>
  <c r="P115" i="1"/>
  <c r="P99" i="1"/>
  <c r="P91" i="1"/>
  <c r="P87" i="1"/>
  <c r="P85" i="1"/>
  <c r="P51" i="1"/>
  <c r="P49" i="1"/>
  <c r="P39" i="1"/>
  <c r="P37" i="1"/>
  <c r="P35" i="1"/>
  <c r="P27" i="1"/>
  <c r="P21" i="1"/>
  <c r="Q317" i="1" l="1"/>
  <c r="R317" i="1"/>
  <c r="R269" i="1"/>
  <c r="Q269" i="1"/>
  <c r="R447" i="1"/>
  <c r="Q447" i="1"/>
  <c r="R275" i="1"/>
  <c r="Q275" i="1"/>
  <c r="Q99" i="1"/>
  <c r="R99" i="1"/>
  <c r="R459" i="1"/>
  <c r="Q459" i="1"/>
  <c r="R301" i="1"/>
  <c r="Q301" i="1"/>
  <c r="Q353" i="1"/>
  <c r="R353" i="1"/>
  <c r="R419" i="1"/>
  <c r="Q419" i="1"/>
  <c r="Q465" i="1"/>
  <c r="R465" i="1"/>
  <c r="Q49" i="1"/>
  <c r="R49" i="1"/>
  <c r="Q85" i="1"/>
  <c r="R85" i="1"/>
  <c r="Q87" i="1"/>
  <c r="R87" i="1"/>
  <c r="R91" i="1"/>
  <c r="Q91" i="1"/>
  <c r="Q341" i="1"/>
  <c r="R341" i="1"/>
  <c r="R293" i="1"/>
  <c r="Q293" i="1"/>
  <c r="R349" i="1"/>
  <c r="Q349" i="1"/>
  <c r="R355" i="1"/>
  <c r="Q355" i="1"/>
  <c r="R427" i="1"/>
  <c r="Q427" i="1"/>
  <c r="R473" i="1"/>
  <c r="Q473" i="1"/>
  <c r="R379" i="1"/>
  <c r="Q379" i="1"/>
  <c r="Q405" i="1"/>
  <c r="R405" i="1"/>
  <c r="R449" i="1"/>
  <c r="Q449" i="1"/>
  <c r="R27" i="1"/>
  <c r="Q27" i="1"/>
  <c r="R265" i="1"/>
  <c r="Q265" i="1"/>
  <c r="R333" i="1"/>
  <c r="Q333" i="1"/>
  <c r="Q273" i="1"/>
  <c r="R273" i="1"/>
  <c r="Q453" i="1"/>
  <c r="R453" i="1"/>
  <c r="R307" i="1"/>
  <c r="Q307" i="1"/>
  <c r="R359" i="1"/>
  <c r="Q359" i="1"/>
  <c r="R475" i="1"/>
  <c r="Q475" i="1"/>
  <c r="Q255" i="1"/>
  <c r="R255" i="1"/>
  <c r="R311" i="1"/>
  <c r="Q311" i="1"/>
  <c r="R431" i="1"/>
  <c r="Q431" i="1"/>
  <c r="R257" i="1"/>
  <c r="Q257" i="1"/>
  <c r="R313" i="1"/>
  <c r="Q313" i="1"/>
  <c r="R371" i="1"/>
  <c r="Q371" i="1"/>
  <c r="R433" i="1"/>
  <c r="Q433" i="1"/>
  <c r="R483" i="1"/>
  <c r="Q483" i="1"/>
  <c r="R437" i="1"/>
  <c r="Q437" i="1"/>
  <c r="Q339" i="1"/>
  <c r="R339" i="1"/>
  <c r="R407" i="1"/>
  <c r="Q407" i="1"/>
  <c r="R409" i="1"/>
  <c r="Q409" i="1"/>
  <c r="R413" i="1"/>
  <c r="Q413" i="1"/>
  <c r="R115" i="1"/>
  <c r="Q115" i="1"/>
  <c r="R21" i="1"/>
  <c r="Q21" i="1"/>
  <c r="Q253" i="1"/>
  <c r="R253" i="1"/>
  <c r="R309" i="1"/>
  <c r="Q309" i="1"/>
  <c r="Q429" i="1"/>
  <c r="R429" i="1"/>
  <c r="Q35" i="1"/>
  <c r="R35" i="1"/>
  <c r="R367" i="1"/>
  <c r="Q367" i="1"/>
  <c r="R479" i="1"/>
  <c r="Q479" i="1"/>
  <c r="Q37" i="1"/>
  <c r="R37" i="1"/>
  <c r="R39" i="1"/>
  <c r="Q39" i="1"/>
  <c r="R263" i="1"/>
  <c r="Q263" i="1"/>
  <c r="Q315" i="1"/>
  <c r="R315" i="1"/>
  <c r="Q375" i="1"/>
  <c r="R375" i="1"/>
  <c r="R435" i="1"/>
  <c r="Q435" i="1"/>
  <c r="R499" i="1"/>
  <c r="Q499" i="1"/>
  <c r="R51" i="1"/>
  <c r="Q51" i="1"/>
  <c r="R267" i="1"/>
  <c r="Q267" i="1"/>
  <c r="R323" i="1"/>
  <c r="Q323" i="1"/>
  <c r="R387" i="1"/>
  <c r="Q387" i="1"/>
  <c r="R443" i="1"/>
  <c r="Q443" i="1"/>
  <c r="P527" i="1" l="1"/>
  <c r="R527" i="1" l="1"/>
  <c r="Q527" i="1"/>
  <c r="P526" i="1"/>
  <c r="R526" i="1" l="1"/>
  <c r="Q526" i="1"/>
  <c r="P525" i="1"/>
  <c r="P524" i="1"/>
  <c r="P523" i="1"/>
  <c r="P529" i="1"/>
  <c r="P528" i="1"/>
  <c r="P550" i="1"/>
  <c r="Q550" i="1" s="1"/>
  <c r="Q528" i="1" l="1"/>
  <c r="R528" i="1"/>
  <c r="R550" i="1"/>
  <c r="Q529" i="1"/>
  <c r="R529" i="1"/>
  <c r="R523" i="1"/>
  <c r="Q523" i="1"/>
  <c r="R524" i="1"/>
  <c r="Q524" i="1"/>
  <c r="R525" i="1"/>
  <c r="Q525" i="1"/>
  <c r="J6" i="1"/>
  <c r="L6" i="1"/>
  <c r="N6" i="1"/>
  <c r="I8" i="1"/>
  <c r="M8" i="1" s="1"/>
  <c r="L8" i="1"/>
  <c r="J10" i="1"/>
  <c r="L10" i="1"/>
  <c r="P10" i="1"/>
  <c r="J12" i="1"/>
  <c r="L12" i="1"/>
  <c r="N12" i="1"/>
  <c r="J14" i="1"/>
  <c r="L14" i="1"/>
  <c r="N14" i="1"/>
  <c r="J16" i="1"/>
  <c r="L16" i="1"/>
  <c r="P16" i="1"/>
  <c r="J18" i="1"/>
  <c r="L18" i="1"/>
  <c r="P18" i="1"/>
  <c r="J20" i="1"/>
  <c r="L20" i="1"/>
  <c r="P20" i="1"/>
  <c r="J22" i="1"/>
  <c r="L22" i="1"/>
  <c r="P22" i="1"/>
  <c r="J24" i="1"/>
  <c r="L24" i="1"/>
  <c r="P24" i="1"/>
  <c r="J26" i="1"/>
  <c r="L26" i="1"/>
  <c r="P26" i="1"/>
  <c r="J28" i="1"/>
  <c r="L28" i="1"/>
  <c r="P28" i="1"/>
  <c r="J30" i="1"/>
  <c r="L30" i="1"/>
  <c r="P30" i="1"/>
  <c r="J32" i="1"/>
  <c r="L32" i="1"/>
  <c r="P32" i="1"/>
  <c r="J34" i="1"/>
  <c r="L34" i="1"/>
  <c r="P34" i="1"/>
  <c r="J36" i="1"/>
  <c r="L36" i="1"/>
  <c r="P36" i="1"/>
  <c r="J38" i="1"/>
  <c r="L38" i="1"/>
  <c r="P38" i="1"/>
  <c r="J40" i="1"/>
  <c r="L40" i="1"/>
  <c r="P40" i="1"/>
  <c r="J42" i="1"/>
  <c r="L42" i="1"/>
  <c r="P42" i="1"/>
  <c r="J44" i="1"/>
  <c r="L44" i="1"/>
  <c r="P44" i="1"/>
  <c r="J46" i="1"/>
  <c r="L46" i="1"/>
  <c r="P46" i="1"/>
  <c r="J48" i="1"/>
  <c r="L48" i="1"/>
  <c r="P48" i="1"/>
  <c r="J50" i="1"/>
  <c r="L50" i="1"/>
  <c r="P50" i="1"/>
  <c r="J52" i="1"/>
  <c r="L52" i="1"/>
  <c r="P52" i="1"/>
  <c r="J54" i="1"/>
  <c r="L54" i="1"/>
  <c r="P54" i="1"/>
  <c r="J56" i="1"/>
  <c r="L56" i="1"/>
  <c r="P56" i="1"/>
  <c r="J58" i="1"/>
  <c r="L58" i="1"/>
  <c r="P58" i="1"/>
  <c r="J60" i="1"/>
  <c r="L60" i="1"/>
  <c r="P60" i="1"/>
  <c r="J62" i="1"/>
  <c r="L62" i="1"/>
  <c r="P62" i="1"/>
  <c r="J64" i="1"/>
  <c r="L64" i="1"/>
  <c r="P64" i="1"/>
  <c r="J66" i="1"/>
  <c r="L66" i="1"/>
  <c r="P66" i="1"/>
  <c r="J68" i="1"/>
  <c r="L68" i="1"/>
  <c r="P68" i="1"/>
  <c r="J70" i="1"/>
  <c r="L70" i="1"/>
  <c r="P70" i="1"/>
  <c r="J72" i="1"/>
  <c r="L72" i="1"/>
  <c r="P72" i="1"/>
  <c r="J74" i="1"/>
  <c r="L74" i="1"/>
  <c r="P74" i="1"/>
  <c r="J76" i="1"/>
  <c r="L76" i="1"/>
  <c r="P76" i="1"/>
  <c r="J78" i="1"/>
  <c r="L78" i="1"/>
  <c r="P78" i="1"/>
  <c r="J80" i="1"/>
  <c r="L80" i="1"/>
  <c r="P80" i="1"/>
  <c r="J84" i="1"/>
  <c r="L84" i="1"/>
  <c r="N84" i="1"/>
  <c r="I86" i="1"/>
  <c r="L86" i="1"/>
  <c r="J88" i="1"/>
  <c r="L88" i="1"/>
  <c r="N88" i="1"/>
  <c r="J90" i="1"/>
  <c r="L90" i="1"/>
  <c r="N90" i="1"/>
  <c r="J92" i="1"/>
  <c r="L92" i="1"/>
  <c r="P92" i="1"/>
  <c r="J94" i="1"/>
  <c r="L94" i="1"/>
  <c r="P94" i="1"/>
  <c r="J96" i="1"/>
  <c r="L96" i="1"/>
  <c r="P96" i="1"/>
  <c r="J98" i="1"/>
  <c r="L98" i="1"/>
  <c r="P98" i="1"/>
  <c r="J100" i="1"/>
  <c r="L100" i="1"/>
  <c r="P100" i="1"/>
  <c r="J102" i="1"/>
  <c r="L102" i="1"/>
  <c r="P102" i="1"/>
  <c r="J104" i="1"/>
  <c r="L104" i="1"/>
  <c r="P104" i="1"/>
  <c r="J106" i="1"/>
  <c r="L106" i="1"/>
  <c r="P106" i="1"/>
  <c r="J108" i="1"/>
  <c r="L108" i="1"/>
  <c r="P108" i="1"/>
  <c r="J110" i="1"/>
  <c r="L110" i="1"/>
  <c r="P110" i="1"/>
  <c r="J112" i="1"/>
  <c r="L112" i="1"/>
  <c r="P112" i="1"/>
  <c r="J114" i="1"/>
  <c r="L114" i="1"/>
  <c r="P114" i="1"/>
  <c r="J118" i="1"/>
  <c r="L118" i="1"/>
  <c r="P118" i="1"/>
  <c r="J120" i="1"/>
  <c r="L120" i="1"/>
  <c r="N120" i="1"/>
  <c r="J122" i="1"/>
  <c r="L122" i="1"/>
  <c r="N122" i="1"/>
  <c r="J124" i="1"/>
  <c r="L124" i="1"/>
  <c r="N124" i="1"/>
  <c r="J126" i="1"/>
  <c r="L126" i="1"/>
  <c r="N126" i="1"/>
  <c r="J128" i="1"/>
  <c r="L128" i="1"/>
  <c r="N128" i="1"/>
  <c r="J130" i="1"/>
  <c r="L130" i="1"/>
  <c r="N130" i="1"/>
  <c r="J132" i="1"/>
  <c r="L132" i="1"/>
  <c r="N132" i="1"/>
  <c r="J134" i="1"/>
  <c r="L134" i="1"/>
  <c r="N134" i="1"/>
  <c r="J136" i="1"/>
  <c r="L136" i="1"/>
  <c r="N136" i="1"/>
  <c r="J138" i="1"/>
  <c r="L138" i="1"/>
  <c r="N138" i="1"/>
  <c r="J140" i="1"/>
  <c r="L140" i="1"/>
  <c r="N140" i="1"/>
  <c r="J142" i="1"/>
  <c r="L142" i="1"/>
  <c r="N142" i="1"/>
  <c r="J144" i="1"/>
  <c r="L144" i="1"/>
  <c r="N144" i="1"/>
  <c r="J146" i="1"/>
  <c r="L146" i="1"/>
  <c r="N146" i="1"/>
  <c r="J148" i="1"/>
  <c r="L148" i="1"/>
  <c r="N148" i="1"/>
  <c r="J150" i="1"/>
  <c r="L150" i="1"/>
  <c r="N150" i="1"/>
  <c r="J152" i="1"/>
  <c r="L152" i="1"/>
  <c r="N152" i="1"/>
  <c r="J154" i="1"/>
  <c r="L154" i="1"/>
  <c r="N154" i="1"/>
  <c r="J156" i="1"/>
  <c r="L156" i="1"/>
  <c r="N156" i="1"/>
  <c r="J158" i="1"/>
  <c r="L158" i="1"/>
  <c r="N158" i="1"/>
  <c r="J160" i="1"/>
  <c r="L160" i="1"/>
  <c r="N160" i="1"/>
  <c r="J162" i="1"/>
  <c r="L162" i="1"/>
  <c r="N162" i="1"/>
  <c r="J164" i="1"/>
  <c r="L164" i="1"/>
  <c r="N164" i="1"/>
  <c r="J166" i="1"/>
  <c r="L166" i="1"/>
  <c r="N166" i="1"/>
  <c r="J168" i="1"/>
  <c r="L168" i="1"/>
  <c r="N168" i="1"/>
  <c r="J170" i="1"/>
  <c r="L170" i="1"/>
  <c r="N170" i="1"/>
  <c r="J172" i="1"/>
  <c r="L172" i="1"/>
  <c r="N172" i="1"/>
  <c r="J174" i="1"/>
  <c r="L174" i="1"/>
  <c r="N174" i="1"/>
  <c r="J176" i="1"/>
  <c r="L176" i="1"/>
  <c r="N176" i="1"/>
  <c r="J178" i="1"/>
  <c r="L178" i="1"/>
  <c r="N178" i="1"/>
  <c r="J180" i="1"/>
  <c r="L180" i="1"/>
  <c r="N180" i="1"/>
  <c r="J182" i="1"/>
  <c r="L182" i="1"/>
  <c r="N182" i="1"/>
  <c r="J184" i="1"/>
  <c r="L184" i="1"/>
  <c r="N184" i="1"/>
  <c r="J186" i="1"/>
  <c r="L186" i="1"/>
  <c r="N186" i="1"/>
  <c r="J188" i="1"/>
  <c r="L188" i="1"/>
  <c r="N188" i="1"/>
  <c r="J190" i="1"/>
  <c r="L190" i="1"/>
  <c r="N190" i="1"/>
  <c r="J192" i="1"/>
  <c r="L192" i="1"/>
  <c r="N192" i="1"/>
  <c r="J194" i="1"/>
  <c r="L194" i="1"/>
  <c r="N194" i="1"/>
  <c r="J196" i="1"/>
  <c r="L196" i="1"/>
  <c r="N196" i="1"/>
  <c r="J198" i="1"/>
  <c r="L198" i="1"/>
  <c r="N198" i="1"/>
  <c r="J200" i="1"/>
  <c r="L200" i="1"/>
  <c r="N200" i="1"/>
  <c r="J202" i="1"/>
  <c r="L202" i="1"/>
  <c r="N202" i="1"/>
  <c r="J204" i="1"/>
  <c r="L204" i="1"/>
  <c r="N204" i="1"/>
  <c r="J206" i="1"/>
  <c r="L206" i="1"/>
  <c r="N206" i="1"/>
  <c r="J208" i="1"/>
  <c r="L208" i="1"/>
  <c r="N208" i="1"/>
  <c r="J210" i="1"/>
  <c r="L210" i="1"/>
  <c r="N210" i="1"/>
  <c r="J212" i="1"/>
  <c r="L212" i="1"/>
  <c r="N212" i="1"/>
  <c r="J214" i="1"/>
  <c r="L214" i="1"/>
  <c r="N214" i="1"/>
  <c r="J216" i="1"/>
  <c r="L216" i="1"/>
  <c r="N216" i="1"/>
  <c r="J218" i="1"/>
  <c r="L218" i="1"/>
  <c r="N218" i="1"/>
  <c r="J220" i="1"/>
  <c r="L220" i="1"/>
  <c r="N220" i="1"/>
  <c r="J222" i="1"/>
  <c r="L222" i="1"/>
  <c r="N222" i="1"/>
  <c r="J224" i="1"/>
  <c r="L224" i="1"/>
  <c r="N224" i="1"/>
  <c r="J226" i="1"/>
  <c r="L226" i="1"/>
  <c r="N226" i="1"/>
  <c r="J228" i="1"/>
  <c r="L228" i="1"/>
  <c r="N228" i="1"/>
  <c r="J230" i="1"/>
  <c r="L230" i="1"/>
  <c r="N230" i="1"/>
  <c r="J232" i="1"/>
  <c r="L232" i="1"/>
  <c r="N232" i="1"/>
  <c r="J234" i="1"/>
  <c r="L234" i="1"/>
  <c r="N234" i="1"/>
  <c r="J236" i="1"/>
  <c r="L236" i="1"/>
  <c r="N236" i="1"/>
  <c r="J238" i="1"/>
  <c r="L238" i="1"/>
  <c r="N238" i="1"/>
  <c r="J240" i="1"/>
  <c r="L240" i="1"/>
  <c r="N240" i="1"/>
  <c r="J242" i="1"/>
  <c r="L242" i="1"/>
  <c r="N242" i="1"/>
  <c r="J244" i="1"/>
  <c r="L244" i="1"/>
  <c r="N244" i="1"/>
  <c r="J246" i="1"/>
  <c r="L246" i="1"/>
  <c r="N246" i="1"/>
  <c r="J248" i="1"/>
  <c r="L248" i="1"/>
  <c r="N248" i="1"/>
  <c r="J250" i="1"/>
  <c r="L250" i="1"/>
  <c r="P250" i="1"/>
  <c r="J252" i="1"/>
  <c r="L252" i="1"/>
  <c r="P252" i="1"/>
  <c r="J254" i="1"/>
  <c r="L254" i="1"/>
  <c r="P254" i="1"/>
  <c r="J256" i="1"/>
  <c r="L256" i="1"/>
  <c r="P256" i="1"/>
  <c r="J258" i="1"/>
  <c r="L258" i="1"/>
  <c r="N258" i="1"/>
  <c r="J262" i="1"/>
  <c r="L262" i="1"/>
  <c r="P262" i="1"/>
  <c r="J264" i="1"/>
  <c r="L264" i="1"/>
  <c r="P264" i="1"/>
  <c r="J266" i="1"/>
  <c r="L266" i="1"/>
  <c r="P266" i="1"/>
  <c r="J268" i="1"/>
  <c r="L268" i="1"/>
  <c r="P268" i="1"/>
  <c r="J270" i="1"/>
  <c r="L270" i="1"/>
  <c r="P270" i="1"/>
  <c r="J272" i="1"/>
  <c r="L272" i="1"/>
  <c r="P272" i="1"/>
  <c r="J274" i="1"/>
  <c r="L274" i="1"/>
  <c r="P274" i="1"/>
  <c r="J278" i="1"/>
  <c r="L278" i="1"/>
  <c r="P278" i="1"/>
  <c r="J280" i="1"/>
  <c r="L280" i="1"/>
  <c r="P280" i="1"/>
  <c r="J282" i="1"/>
  <c r="L282" i="1"/>
  <c r="P282" i="1"/>
  <c r="J284" i="1"/>
  <c r="L284" i="1"/>
  <c r="P284" i="1"/>
  <c r="J286" i="1"/>
  <c r="L286" i="1"/>
  <c r="P286" i="1"/>
  <c r="J288" i="1"/>
  <c r="L288" i="1"/>
  <c r="P288" i="1"/>
  <c r="J290" i="1"/>
  <c r="L290" i="1"/>
  <c r="P290" i="1"/>
  <c r="J292" i="1"/>
  <c r="L292" i="1"/>
  <c r="P292" i="1"/>
  <c r="J296" i="1"/>
  <c r="L296" i="1"/>
  <c r="P296" i="1"/>
  <c r="J298" i="1"/>
  <c r="L298" i="1"/>
  <c r="P298" i="1"/>
  <c r="J300" i="1"/>
  <c r="L300" i="1"/>
  <c r="P300" i="1"/>
  <c r="J304" i="1"/>
  <c r="L304" i="1"/>
  <c r="P304" i="1"/>
  <c r="J306" i="1"/>
  <c r="L306" i="1"/>
  <c r="N306" i="1"/>
  <c r="J308" i="1"/>
  <c r="L308" i="1"/>
  <c r="N308" i="1"/>
  <c r="J310" i="1"/>
  <c r="L310" i="1"/>
  <c r="N310" i="1"/>
  <c r="J312" i="1"/>
  <c r="L312" i="1"/>
  <c r="P312" i="1"/>
  <c r="J314" i="1"/>
  <c r="L314" i="1"/>
  <c r="N314" i="1"/>
  <c r="J316" i="1"/>
  <c r="L316" i="1"/>
  <c r="N316" i="1"/>
  <c r="J318" i="1"/>
  <c r="L318" i="1"/>
  <c r="N318" i="1"/>
  <c r="J320" i="1"/>
  <c r="L320" i="1"/>
  <c r="N320" i="1"/>
  <c r="J322" i="1"/>
  <c r="L322" i="1"/>
  <c r="N322" i="1"/>
  <c r="J324" i="1"/>
  <c r="L324" i="1"/>
  <c r="N324" i="1"/>
  <c r="J326" i="1"/>
  <c r="L326" i="1"/>
  <c r="N326" i="1"/>
  <c r="J328" i="1"/>
  <c r="L328" i="1"/>
  <c r="N328" i="1"/>
  <c r="J330" i="1"/>
  <c r="L330" i="1"/>
  <c r="N330" i="1"/>
  <c r="J332" i="1"/>
  <c r="L332" i="1"/>
  <c r="N332" i="1"/>
  <c r="J334" i="1"/>
  <c r="L334" i="1"/>
  <c r="N334" i="1"/>
  <c r="J336" i="1"/>
  <c r="L336" i="1"/>
  <c r="N336" i="1"/>
  <c r="J338" i="1"/>
  <c r="L338" i="1"/>
  <c r="N338" i="1"/>
  <c r="J340" i="1"/>
  <c r="L340" i="1"/>
  <c r="P340" i="1"/>
  <c r="J342" i="1"/>
  <c r="L342" i="1"/>
  <c r="N342" i="1"/>
  <c r="J344" i="1"/>
  <c r="L344" i="1"/>
  <c r="N344" i="1"/>
  <c r="J346" i="1"/>
  <c r="L346" i="1"/>
  <c r="P346" i="1"/>
  <c r="J348" i="1"/>
  <c r="L348" i="1"/>
  <c r="N348" i="1"/>
  <c r="J350" i="1"/>
  <c r="L350" i="1"/>
  <c r="N350" i="1"/>
  <c r="J352" i="1"/>
  <c r="L352" i="1"/>
  <c r="N352" i="1"/>
  <c r="J354" i="1"/>
  <c r="L354" i="1"/>
  <c r="N354" i="1"/>
  <c r="J356" i="1"/>
  <c r="L356" i="1"/>
  <c r="N356" i="1"/>
  <c r="J358" i="1"/>
  <c r="L358" i="1"/>
  <c r="P358" i="1"/>
  <c r="J360" i="1"/>
  <c r="L360" i="1"/>
  <c r="P360" i="1"/>
  <c r="J362" i="1"/>
  <c r="L362" i="1"/>
  <c r="P362" i="1"/>
  <c r="J364" i="1"/>
  <c r="L364" i="1"/>
  <c r="N364" i="1"/>
  <c r="J366" i="1"/>
  <c r="L366" i="1"/>
  <c r="P366" i="1"/>
  <c r="J368" i="1"/>
  <c r="L368" i="1"/>
  <c r="P368" i="1"/>
  <c r="J370" i="1"/>
  <c r="L370" i="1"/>
  <c r="P370" i="1"/>
  <c r="J372" i="1"/>
  <c r="L372" i="1"/>
  <c r="N372" i="1"/>
  <c r="J374" i="1"/>
  <c r="L374" i="1"/>
  <c r="P374" i="1"/>
  <c r="J376" i="1"/>
  <c r="L376" i="1"/>
  <c r="N376" i="1"/>
  <c r="J378" i="1"/>
  <c r="L378" i="1"/>
  <c r="P378" i="1"/>
  <c r="J380" i="1"/>
  <c r="L380" i="1"/>
  <c r="P380" i="1"/>
  <c r="J382" i="1"/>
  <c r="L382" i="1"/>
  <c r="P382" i="1"/>
  <c r="J386" i="1"/>
  <c r="L386" i="1"/>
  <c r="P386" i="1"/>
  <c r="J388" i="1"/>
  <c r="L388" i="1"/>
  <c r="P388" i="1"/>
  <c r="J390" i="1"/>
  <c r="L390" i="1"/>
  <c r="P390" i="1"/>
  <c r="J392" i="1"/>
  <c r="L392" i="1"/>
  <c r="P392" i="1"/>
  <c r="J394" i="1"/>
  <c r="L394" i="1"/>
  <c r="P394" i="1"/>
  <c r="J396" i="1"/>
  <c r="L396" i="1"/>
  <c r="P396" i="1"/>
  <c r="J398" i="1"/>
  <c r="L398" i="1"/>
  <c r="P398" i="1"/>
  <c r="J400" i="1"/>
  <c r="L400" i="1"/>
  <c r="P400" i="1"/>
  <c r="J402" i="1"/>
  <c r="L402" i="1"/>
  <c r="P402" i="1"/>
  <c r="J404" i="1"/>
  <c r="L404" i="1"/>
  <c r="P404" i="1"/>
  <c r="J406" i="1"/>
  <c r="L406" i="1"/>
  <c r="N406" i="1"/>
  <c r="J408" i="1"/>
  <c r="L408" i="1"/>
  <c r="N408" i="1"/>
  <c r="J410" i="1"/>
  <c r="L410" i="1"/>
  <c r="N410" i="1"/>
  <c r="J412" i="1"/>
  <c r="L412" i="1"/>
  <c r="P412" i="1"/>
  <c r="J414" i="1"/>
  <c r="L414" i="1"/>
  <c r="N414" i="1"/>
  <c r="J416" i="1"/>
  <c r="L416" i="1"/>
  <c r="N416" i="1"/>
  <c r="J418" i="1"/>
  <c r="L418" i="1"/>
  <c r="P418" i="1"/>
  <c r="J420" i="1"/>
  <c r="L420" i="1"/>
  <c r="P420" i="1"/>
  <c r="J422" i="1"/>
  <c r="L422" i="1"/>
  <c r="P422" i="1"/>
  <c r="J426" i="1"/>
  <c r="L426" i="1"/>
  <c r="P426" i="1"/>
  <c r="J428" i="1"/>
  <c r="L428" i="1"/>
  <c r="P428" i="1"/>
  <c r="J430" i="1"/>
  <c r="L430" i="1"/>
  <c r="P430" i="1"/>
  <c r="J432" i="1"/>
  <c r="L432" i="1"/>
  <c r="P432" i="1"/>
  <c r="J434" i="1"/>
  <c r="L434" i="1"/>
  <c r="P434" i="1"/>
  <c r="J436" i="1"/>
  <c r="L436" i="1"/>
  <c r="P436" i="1"/>
  <c r="J438" i="1"/>
  <c r="L438" i="1"/>
  <c r="P438" i="1"/>
  <c r="J440" i="1"/>
  <c r="L440" i="1"/>
  <c r="P440" i="1"/>
  <c r="J442" i="1"/>
  <c r="L442" i="1"/>
  <c r="N442" i="1"/>
  <c r="J444" i="1"/>
  <c r="L444" i="1"/>
  <c r="N444" i="1"/>
  <c r="J446" i="1"/>
  <c r="L446" i="1"/>
  <c r="P446" i="1"/>
  <c r="I448" i="1"/>
  <c r="M448" i="1" s="1"/>
  <c r="L448" i="1"/>
  <c r="P448" i="1"/>
  <c r="J450" i="1"/>
  <c r="L450" i="1"/>
  <c r="N450" i="1"/>
  <c r="J452" i="1"/>
  <c r="L452" i="1"/>
  <c r="N452" i="1"/>
  <c r="J454" i="1"/>
  <c r="L454" i="1"/>
  <c r="N454" i="1"/>
  <c r="J456" i="1"/>
  <c r="L456" i="1"/>
  <c r="N456" i="1"/>
  <c r="J458" i="1"/>
  <c r="L458" i="1"/>
  <c r="N458" i="1"/>
  <c r="J460" i="1"/>
  <c r="L460" i="1"/>
  <c r="N460" i="1"/>
  <c r="J462" i="1"/>
  <c r="L462" i="1"/>
  <c r="N462" i="1"/>
  <c r="J464" i="1"/>
  <c r="L464" i="1"/>
  <c r="P464" i="1"/>
  <c r="J466" i="1"/>
  <c r="L466" i="1"/>
  <c r="P466" i="1"/>
  <c r="J468" i="1"/>
  <c r="L468" i="1"/>
  <c r="P468" i="1"/>
  <c r="J470" i="1"/>
  <c r="L470" i="1"/>
  <c r="N470" i="1"/>
  <c r="J472" i="1"/>
  <c r="L472" i="1"/>
  <c r="P472" i="1"/>
  <c r="J474" i="1"/>
  <c r="L474" i="1"/>
  <c r="N474" i="1"/>
  <c r="J476" i="1"/>
  <c r="L476" i="1"/>
  <c r="N476" i="1"/>
  <c r="J478" i="1"/>
  <c r="L478" i="1"/>
  <c r="N478" i="1"/>
  <c r="J480" i="1"/>
  <c r="L480" i="1"/>
  <c r="P480" i="1"/>
  <c r="J482" i="1"/>
  <c r="L482" i="1"/>
  <c r="P482" i="1"/>
  <c r="J484" i="1"/>
  <c r="L484" i="1"/>
  <c r="N484" i="1"/>
  <c r="J486" i="1"/>
  <c r="L486" i="1"/>
  <c r="N486" i="1"/>
  <c r="J488" i="1"/>
  <c r="L488" i="1"/>
  <c r="N488" i="1"/>
  <c r="J490" i="1"/>
  <c r="L490" i="1"/>
  <c r="N490" i="1"/>
  <c r="J492" i="1"/>
  <c r="L492" i="1"/>
  <c r="N492" i="1"/>
  <c r="J494" i="1"/>
  <c r="L494" i="1"/>
  <c r="N494" i="1"/>
  <c r="J496" i="1"/>
  <c r="L496" i="1"/>
  <c r="N496" i="1"/>
  <c r="J498" i="1"/>
  <c r="L498" i="1"/>
  <c r="P498" i="1"/>
  <c r="J500" i="1"/>
  <c r="L500" i="1"/>
  <c r="N500" i="1"/>
  <c r="L503" i="1"/>
  <c r="N503" i="1"/>
  <c r="J505" i="1"/>
  <c r="L505" i="1"/>
  <c r="P505" i="1"/>
  <c r="P514" i="1"/>
  <c r="P515" i="1"/>
  <c r="P516" i="1"/>
  <c r="P534" i="1"/>
  <c r="P535" i="1"/>
  <c r="Q535" i="1" s="1"/>
  <c r="P536" i="1"/>
  <c r="Q536" i="1" s="1"/>
  <c r="P537" i="1"/>
  <c r="Q537" i="1" s="1"/>
  <c r="P538" i="1"/>
  <c r="Q538" i="1" s="1"/>
  <c r="P517" i="1"/>
  <c r="P518" i="1"/>
  <c r="P553" i="1"/>
  <c r="P544" i="1"/>
  <c r="P545" i="1"/>
  <c r="Q545" i="1" s="1"/>
  <c r="P548" i="1"/>
  <c r="P519" i="1"/>
  <c r="P520" i="1"/>
  <c r="P539" i="1"/>
  <c r="Q539" i="1" s="1"/>
  <c r="P540" i="1"/>
  <c r="Q540" i="1" s="1"/>
  <c r="P541" i="1"/>
  <c r="Q541" i="1" s="1"/>
  <c r="P521" i="1"/>
  <c r="P522" i="1"/>
  <c r="AB8" i="1" l="1"/>
  <c r="F8" i="9" s="1"/>
  <c r="AA8" i="1"/>
  <c r="E8" i="9" s="1"/>
  <c r="AA9" i="1"/>
  <c r="E9" i="9" s="1"/>
  <c r="AB9" i="1"/>
  <c r="F9" i="9" s="1"/>
  <c r="AB12" i="1"/>
  <c r="F12" i="9" s="1"/>
  <c r="AB13" i="1"/>
  <c r="F13" i="9" s="1"/>
  <c r="AA12" i="1"/>
  <c r="E12" i="9" s="1"/>
  <c r="AB10" i="1"/>
  <c r="F10" i="9" s="1"/>
  <c r="AA10" i="1"/>
  <c r="E10" i="9" s="1"/>
  <c r="AB7" i="1"/>
  <c r="F7" i="9" s="1"/>
  <c r="AB11" i="1"/>
  <c r="F11" i="9" s="1"/>
  <c r="AA7" i="1"/>
  <c r="E7" i="9" s="1"/>
  <c r="AA11" i="1"/>
  <c r="E11" i="9" s="1"/>
  <c r="AB6" i="1"/>
  <c r="F6" i="9" s="1"/>
  <c r="W18" i="1"/>
  <c r="H19" i="9" s="1"/>
  <c r="P532" i="1"/>
  <c r="P551" i="1"/>
  <c r="Q551" i="1" s="1"/>
  <c r="Q548" i="1"/>
  <c r="Y15" i="1" s="1"/>
  <c r="W15" i="1"/>
  <c r="H16" i="9" s="1"/>
  <c r="W14" i="1"/>
  <c r="H15" i="9" s="1"/>
  <c r="Q544" i="1"/>
  <c r="Y16" i="1" s="1"/>
  <c r="W16" i="1"/>
  <c r="H17" i="9" s="1"/>
  <c r="P554" i="1"/>
  <c r="Q553" i="1"/>
  <c r="Y17" i="1" s="1"/>
  <c r="P542" i="1"/>
  <c r="Q542" i="1" s="1"/>
  <c r="P546" i="1"/>
  <c r="Q546" i="1" s="1"/>
  <c r="L507" i="1"/>
  <c r="M86" i="1"/>
  <c r="N86" i="1" s="1"/>
  <c r="P302" i="1"/>
  <c r="Q518" i="1"/>
  <c r="R518" i="1"/>
  <c r="W17" i="1"/>
  <c r="H18" i="9" s="1"/>
  <c r="R553" i="1"/>
  <c r="R536" i="1"/>
  <c r="R541" i="1"/>
  <c r="R521" i="1"/>
  <c r="Q521" i="1"/>
  <c r="R540" i="1"/>
  <c r="Q517" i="1"/>
  <c r="R517" i="1"/>
  <c r="R535" i="1"/>
  <c r="R514" i="1"/>
  <c r="Q514" i="1"/>
  <c r="R539" i="1"/>
  <c r="R520" i="1"/>
  <c r="Q520" i="1"/>
  <c r="Q503" i="1"/>
  <c r="R503" i="1"/>
  <c r="R519" i="1"/>
  <c r="Q519" i="1"/>
  <c r="R538" i="1"/>
  <c r="R534" i="1"/>
  <c r="Q534" i="1"/>
  <c r="Y18" i="1" s="1"/>
  <c r="R515" i="1"/>
  <c r="Q515" i="1"/>
  <c r="R548" i="1"/>
  <c r="R522" i="1"/>
  <c r="Q522" i="1"/>
  <c r="R545" i="1"/>
  <c r="R544" i="1"/>
  <c r="R537" i="1"/>
  <c r="Q516" i="1"/>
  <c r="R516" i="1"/>
  <c r="W8" i="1"/>
  <c r="H8" i="9" s="1"/>
  <c r="W10" i="1"/>
  <c r="H10" i="9" s="1"/>
  <c r="W9" i="1"/>
  <c r="H9" i="9" s="1"/>
  <c r="W11" i="1"/>
  <c r="H11" i="9" s="1"/>
  <c r="P294" i="1"/>
  <c r="P276" i="1"/>
  <c r="P348" i="1"/>
  <c r="Q348" i="1" s="1"/>
  <c r="N98" i="1"/>
  <c r="N390" i="1"/>
  <c r="P408" i="1"/>
  <c r="Q408" i="1" s="1"/>
  <c r="N382" i="1"/>
  <c r="P246" i="1"/>
  <c r="Q246" i="1" s="1"/>
  <c r="N102" i="1"/>
  <c r="R102" i="1" s="1"/>
  <c r="N78" i="1"/>
  <c r="N54" i="1"/>
  <c r="R54" i="1" s="1"/>
  <c r="N30" i="1"/>
  <c r="R30" i="1" s="1"/>
  <c r="N438" i="1"/>
  <c r="R438" i="1" s="1"/>
  <c r="N374" i="1"/>
  <c r="R374" i="1" s="1"/>
  <c r="P442" i="1"/>
  <c r="Q442" i="1" s="1"/>
  <c r="N432" i="1"/>
  <c r="R432" i="1" s="1"/>
  <c r="N278" i="1"/>
  <c r="R278" i="1" s="1"/>
  <c r="N446" i="1"/>
  <c r="N412" i="1"/>
  <c r="N394" i="1"/>
  <c r="R394" i="1" s="1"/>
  <c r="N288" i="1"/>
  <c r="R288" i="1" s="1"/>
  <c r="N262" i="1"/>
  <c r="R262" i="1" s="1"/>
  <c r="N112" i="1"/>
  <c r="Q112" i="1" s="1"/>
  <c r="N64" i="1"/>
  <c r="Q64" i="1" s="1"/>
  <c r="N40" i="1"/>
  <c r="Q40" i="1" s="1"/>
  <c r="N16" i="1"/>
  <c r="R16" i="1" s="1"/>
  <c r="N422" i="1"/>
  <c r="R422" i="1" s="1"/>
  <c r="N370" i="1"/>
  <c r="R370" i="1" s="1"/>
  <c r="N296" i="1"/>
  <c r="R296" i="1" s="1"/>
  <c r="N252" i="1"/>
  <c r="R252" i="1" s="1"/>
  <c r="P86" i="1"/>
  <c r="N46" i="1"/>
  <c r="Q46" i="1" s="1"/>
  <c r="N434" i="1"/>
  <c r="Q434" i="1" s="1"/>
  <c r="P414" i="1"/>
  <c r="Q414" i="1" s="1"/>
  <c r="N386" i="1"/>
  <c r="R386" i="1" s="1"/>
  <c r="N340" i="1"/>
  <c r="P308" i="1"/>
  <c r="Q308" i="1" s="1"/>
  <c r="N280" i="1"/>
  <c r="R280" i="1" s="1"/>
  <c r="N104" i="1"/>
  <c r="R104" i="1" s="1"/>
  <c r="N80" i="1"/>
  <c r="Q80" i="1" s="1"/>
  <c r="N56" i="1"/>
  <c r="R56" i="1" s="1"/>
  <c r="N32" i="1"/>
  <c r="R32" i="1" s="1"/>
  <c r="N480" i="1"/>
  <c r="N404" i="1"/>
  <c r="Q404" i="1" s="1"/>
  <c r="N360" i="1"/>
  <c r="Q360" i="1" s="1"/>
  <c r="N74" i="1"/>
  <c r="R74" i="1" s="1"/>
  <c r="N26" i="1"/>
  <c r="R26" i="1" s="1"/>
  <c r="N400" i="1"/>
  <c r="R400" i="1" s="1"/>
  <c r="N22" i="1"/>
  <c r="Q22" i="1" s="1"/>
  <c r="N464" i="1"/>
  <c r="R464" i="1" s="1"/>
  <c r="P444" i="1"/>
  <c r="Q444" i="1" s="1"/>
  <c r="N418" i="1"/>
  <c r="R418" i="1" s="1"/>
  <c r="P406" i="1"/>
  <c r="Q406" i="1" s="1"/>
  <c r="N396" i="1"/>
  <c r="N366" i="1"/>
  <c r="R366" i="1" s="1"/>
  <c r="N312" i="1"/>
  <c r="Q312" i="1" s="1"/>
  <c r="N290" i="1"/>
  <c r="Q290" i="1" s="1"/>
  <c r="N264" i="1"/>
  <c r="R264" i="1" s="1"/>
  <c r="N114" i="1"/>
  <c r="Q114" i="1" s="1"/>
  <c r="N66" i="1"/>
  <c r="Q66" i="1" s="1"/>
  <c r="N42" i="1"/>
  <c r="Q42" i="1" s="1"/>
  <c r="N18" i="1"/>
  <c r="Q18" i="1" s="1"/>
  <c r="P14" i="1"/>
  <c r="Q14" i="1" s="1"/>
  <c r="N380" i="1"/>
  <c r="N362" i="1"/>
  <c r="R362" i="1" s="1"/>
  <c r="N304" i="1"/>
  <c r="N274" i="1"/>
  <c r="P120" i="1"/>
  <c r="Q120" i="1" s="1"/>
  <c r="N100" i="1"/>
  <c r="Q100" i="1" s="1"/>
  <c r="N76" i="1"/>
  <c r="N52" i="1"/>
  <c r="N28" i="1"/>
  <c r="N378" i="1"/>
  <c r="Q378" i="1" s="1"/>
  <c r="P356" i="1"/>
  <c r="Q356" i="1" s="1"/>
  <c r="N300" i="1"/>
  <c r="R300" i="1" s="1"/>
  <c r="N50" i="1"/>
  <c r="R50" i="1" s="1"/>
  <c r="N60" i="1"/>
  <c r="R60" i="1" s="1"/>
  <c r="N36" i="1"/>
  <c r="R36" i="1" s="1"/>
  <c r="N440" i="1"/>
  <c r="R440" i="1" s="1"/>
  <c r="N392" i="1"/>
  <c r="Q392" i="1" s="1"/>
  <c r="P354" i="1"/>
  <c r="Q354" i="1" s="1"/>
  <c r="P350" i="1"/>
  <c r="Q350" i="1" s="1"/>
  <c r="N286" i="1"/>
  <c r="R286" i="1" s="1"/>
  <c r="N110" i="1"/>
  <c r="R110" i="1" s="1"/>
  <c r="N62" i="1"/>
  <c r="R62" i="1" s="1"/>
  <c r="N38" i="1"/>
  <c r="R38" i="1" s="1"/>
  <c r="N10" i="1"/>
  <c r="R10" i="1" s="1"/>
  <c r="N256" i="1"/>
  <c r="N472" i="1"/>
  <c r="R472" i="1" s="1"/>
  <c r="N284" i="1"/>
  <c r="R284" i="1" s="1"/>
  <c r="N108" i="1"/>
  <c r="R108" i="1" s="1"/>
  <c r="N268" i="1"/>
  <c r="R268" i="1" s="1"/>
  <c r="N94" i="1"/>
  <c r="R94" i="1" s="1"/>
  <c r="N482" i="1"/>
  <c r="Q482" i="1" s="1"/>
  <c r="N426" i="1"/>
  <c r="R426" i="1" s="1"/>
  <c r="N402" i="1"/>
  <c r="Q402" i="1" s="1"/>
  <c r="N358" i="1"/>
  <c r="R358" i="1" s="1"/>
  <c r="P342" i="1"/>
  <c r="Q342" i="1" s="1"/>
  <c r="N298" i="1"/>
  <c r="R298" i="1" s="1"/>
  <c r="N270" i="1"/>
  <c r="Q270" i="1" s="1"/>
  <c r="N254" i="1"/>
  <c r="R254" i="1" s="1"/>
  <c r="N96" i="1"/>
  <c r="N72" i="1"/>
  <c r="N48" i="1"/>
  <c r="Q48" i="1" s="1"/>
  <c r="N24" i="1"/>
  <c r="Q24" i="1" s="1"/>
  <c r="N505" i="1"/>
  <c r="R505" i="1" s="1"/>
  <c r="N428" i="1"/>
  <c r="R428" i="1" s="1"/>
  <c r="N272" i="1"/>
  <c r="Q272" i="1" s="1"/>
  <c r="N468" i="1"/>
  <c r="P90" i="1"/>
  <c r="Q90" i="1" s="1"/>
  <c r="N70" i="1"/>
  <c r="N498" i="1"/>
  <c r="N430" i="1"/>
  <c r="Q430" i="1" s="1"/>
  <c r="N448" i="1"/>
  <c r="R448" i="1" s="1"/>
  <c r="N436" i="1"/>
  <c r="R436" i="1" s="1"/>
  <c r="N388" i="1"/>
  <c r="N346" i="1"/>
  <c r="R346" i="1" s="1"/>
  <c r="P338" i="1"/>
  <c r="Q338" i="1" s="1"/>
  <c r="P334" i="1"/>
  <c r="Q334" i="1" s="1"/>
  <c r="P330" i="1"/>
  <c r="Q330" i="1" s="1"/>
  <c r="P326" i="1"/>
  <c r="Q326" i="1" s="1"/>
  <c r="P318" i="1"/>
  <c r="Q318" i="1" s="1"/>
  <c r="P314" i="1"/>
  <c r="Q314" i="1" s="1"/>
  <c r="N282" i="1"/>
  <c r="R282" i="1" s="1"/>
  <c r="N106" i="1"/>
  <c r="R106" i="1" s="1"/>
  <c r="P88" i="1"/>
  <c r="Q88" i="1" s="1"/>
  <c r="N58" i="1"/>
  <c r="R58" i="1" s="1"/>
  <c r="N34" i="1"/>
  <c r="R34" i="1" s="1"/>
  <c r="P496" i="1"/>
  <c r="Q496" i="1" s="1"/>
  <c r="P488" i="1"/>
  <c r="Q488" i="1" s="1"/>
  <c r="N466" i="1"/>
  <c r="R466" i="1" s="1"/>
  <c r="P450" i="1"/>
  <c r="Q450" i="1" s="1"/>
  <c r="N420" i="1"/>
  <c r="N398" i="1"/>
  <c r="N368" i="1"/>
  <c r="Q368" i="1" s="1"/>
  <c r="N292" i="1"/>
  <c r="Q292" i="1" s="1"/>
  <c r="N266" i="1"/>
  <c r="R266" i="1" s="1"/>
  <c r="N250" i="1"/>
  <c r="P176" i="1"/>
  <c r="Q176" i="1" s="1"/>
  <c r="N118" i="1"/>
  <c r="Q118" i="1" s="1"/>
  <c r="N92" i="1"/>
  <c r="Q92" i="1" s="1"/>
  <c r="N68" i="1"/>
  <c r="R68" i="1" s="1"/>
  <c r="N44" i="1"/>
  <c r="Q44" i="1" s="1"/>
  <c r="N20" i="1"/>
  <c r="R20" i="1" s="1"/>
  <c r="J448" i="1"/>
  <c r="AA13" i="1" s="1"/>
  <c r="E13" i="9" s="1"/>
  <c r="J8" i="1"/>
  <c r="N8" i="1"/>
  <c r="J86" i="1"/>
  <c r="F7" i="6" l="1"/>
  <c r="J18" i="9"/>
  <c r="I18" i="9"/>
  <c r="C16" i="10"/>
  <c r="J15" i="9"/>
  <c r="I15" i="9"/>
  <c r="C13" i="10"/>
  <c r="H20" i="9"/>
  <c r="C9" i="10"/>
  <c r="J16" i="9"/>
  <c r="I16" i="9"/>
  <c r="C14" i="10"/>
  <c r="J17" i="9"/>
  <c r="I17" i="9"/>
  <c r="C15" i="10"/>
  <c r="C7" i="10"/>
  <c r="C8" i="10"/>
  <c r="C6" i="10"/>
  <c r="C17" i="10"/>
  <c r="J19" i="9"/>
  <c r="I19" i="9"/>
  <c r="F14" i="9"/>
  <c r="F21" i="9" s="1"/>
  <c r="L556" i="1"/>
  <c r="C10" i="8"/>
  <c r="G16" i="6"/>
  <c r="E11" i="6"/>
  <c r="G14" i="6"/>
  <c r="G8" i="6"/>
  <c r="G9" i="6"/>
  <c r="E9" i="6"/>
  <c r="G15" i="6"/>
  <c r="G7" i="6"/>
  <c r="E12" i="6"/>
  <c r="G10" i="6"/>
  <c r="G18" i="6"/>
  <c r="E8" i="6"/>
  <c r="E7" i="6"/>
  <c r="G17" i="6"/>
  <c r="E10" i="6"/>
  <c r="E6" i="6"/>
  <c r="F10" i="6"/>
  <c r="F6" i="6"/>
  <c r="F9" i="6"/>
  <c r="F12" i="6"/>
  <c r="F11" i="6"/>
  <c r="F8" i="6"/>
  <c r="F5" i="6"/>
  <c r="AA6" i="1"/>
  <c r="E6" i="9" s="1"/>
  <c r="E14" i="9" s="1"/>
  <c r="E21" i="9" s="1"/>
  <c r="E22" i="9" s="1"/>
  <c r="P555" i="1"/>
  <c r="Q555" i="1"/>
  <c r="Y14" i="1"/>
  <c r="R555" i="1"/>
  <c r="J507" i="1"/>
  <c r="N507" i="1"/>
  <c r="N556" i="1" s="1"/>
  <c r="Q86" i="1"/>
  <c r="R308" i="1"/>
  <c r="Q374" i="1"/>
  <c r="Q26" i="1"/>
  <c r="Q400" i="1"/>
  <c r="Q266" i="1"/>
  <c r="Q16" i="1"/>
  <c r="R350" i="1"/>
  <c r="Q62" i="1"/>
  <c r="R14" i="1"/>
  <c r="Q262" i="1"/>
  <c r="Q102" i="1"/>
  <c r="Q438" i="1"/>
  <c r="R496" i="1"/>
  <c r="R314" i="1"/>
  <c r="Q358" i="1"/>
  <c r="R90" i="1"/>
  <c r="R356" i="1"/>
  <c r="R326" i="1"/>
  <c r="R86" i="1"/>
  <c r="R406" i="1"/>
  <c r="Q362" i="1"/>
  <c r="R330" i="1"/>
  <c r="R72" i="1"/>
  <c r="R274" i="1"/>
  <c r="R480" i="1"/>
  <c r="R412" i="1"/>
  <c r="R382" i="1"/>
  <c r="Q288" i="1"/>
  <c r="Q20" i="1"/>
  <c r="Q296" i="1"/>
  <c r="Q106" i="1"/>
  <c r="Q436" i="1"/>
  <c r="Q298" i="1"/>
  <c r="Q60" i="1"/>
  <c r="Q286" i="1"/>
  <c r="Q264" i="1"/>
  <c r="Q268" i="1"/>
  <c r="Q104" i="1"/>
  <c r="Q386" i="1"/>
  <c r="R388" i="1"/>
  <c r="R396" i="1"/>
  <c r="R430" i="1"/>
  <c r="R390" i="1"/>
  <c r="R318" i="1"/>
  <c r="R442" i="1"/>
  <c r="Q68" i="1"/>
  <c r="R354" i="1"/>
  <c r="Q72" i="1"/>
  <c r="Q390" i="1"/>
  <c r="R48" i="1"/>
  <c r="R312" i="1"/>
  <c r="R96" i="1"/>
  <c r="R304" i="1"/>
  <c r="R446" i="1"/>
  <c r="R292" i="1"/>
  <c r="R498" i="1"/>
  <c r="R270" i="1"/>
  <c r="R256" i="1"/>
  <c r="R380" i="1"/>
  <c r="R80" i="1"/>
  <c r="R98" i="1"/>
  <c r="Q50" i="1"/>
  <c r="Q252" i="1"/>
  <c r="R176" i="1"/>
  <c r="Q96" i="1"/>
  <c r="Q10" i="1"/>
  <c r="R414" i="1"/>
  <c r="R408" i="1"/>
  <c r="R368" i="1"/>
  <c r="R70" i="1"/>
  <c r="R88" i="1"/>
  <c r="Q36" i="1"/>
  <c r="Q38" i="1"/>
  <c r="Q440" i="1"/>
  <c r="Q380" i="1"/>
  <c r="Q108" i="1"/>
  <c r="Q366" i="1"/>
  <c r="Q94" i="1"/>
  <c r="R404" i="1"/>
  <c r="R398" i="1"/>
  <c r="R18" i="1"/>
  <c r="Q276" i="1"/>
  <c r="Q284" i="1"/>
  <c r="Q398" i="1"/>
  <c r="Q426" i="1"/>
  <c r="Q396" i="1"/>
  <c r="R420" i="1"/>
  <c r="R468" i="1"/>
  <c r="R378" i="1"/>
  <c r="R42" i="1"/>
  <c r="R22" i="1"/>
  <c r="R40" i="1"/>
  <c r="Q294" i="1"/>
  <c r="R334" i="1"/>
  <c r="Q505" i="1"/>
  <c r="Q278" i="1"/>
  <c r="Q74" i="1"/>
  <c r="Q420" i="1"/>
  <c r="R444" i="1"/>
  <c r="Q110" i="1"/>
  <c r="Q448" i="1"/>
  <c r="R120" i="1"/>
  <c r="Q418" i="1"/>
  <c r="Q256" i="1"/>
  <c r="R392" i="1"/>
  <c r="R250" i="1"/>
  <c r="R272" i="1"/>
  <c r="R402" i="1"/>
  <c r="R28" i="1"/>
  <c r="R66" i="1"/>
  <c r="R340" i="1"/>
  <c r="R64" i="1"/>
  <c r="Q302" i="1"/>
  <c r="R338" i="1"/>
  <c r="Q70" i="1"/>
  <c r="Q30" i="1"/>
  <c r="R342" i="1"/>
  <c r="Q466" i="1"/>
  <c r="Q274" i="1"/>
  <c r="Q472" i="1"/>
  <c r="Q464" i="1"/>
  <c r="Q280" i="1"/>
  <c r="Q98" i="1"/>
  <c r="Q388" i="1"/>
  <c r="R44" i="1"/>
  <c r="R52" i="1"/>
  <c r="R114" i="1"/>
  <c r="R112" i="1"/>
  <c r="Q394" i="1"/>
  <c r="Q370" i="1"/>
  <c r="Q54" i="1"/>
  <c r="Q382" i="1"/>
  <c r="Q300" i="1"/>
  <c r="R488" i="1"/>
  <c r="Q282" i="1"/>
  <c r="Q28" i="1"/>
  <c r="Q304" i="1"/>
  <c r="Q498" i="1"/>
  <c r="Q340" i="1"/>
  <c r="R118" i="1"/>
  <c r="R46" i="1"/>
  <c r="R482" i="1"/>
  <c r="R76" i="1"/>
  <c r="R78" i="1"/>
  <c r="Q412" i="1"/>
  <c r="Q422" i="1"/>
  <c r="Q78" i="1"/>
  <c r="Q432" i="1"/>
  <c r="R246" i="1"/>
  <c r="Q34" i="1"/>
  <c r="Q346" i="1"/>
  <c r="Q254" i="1"/>
  <c r="Q52" i="1"/>
  <c r="Q32" i="1"/>
  <c r="R348" i="1"/>
  <c r="R92" i="1"/>
  <c r="R24" i="1"/>
  <c r="R100" i="1"/>
  <c r="R290" i="1"/>
  <c r="R360" i="1"/>
  <c r="R434" i="1"/>
  <c r="Q446" i="1"/>
  <c r="Q468" i="1"/>
  <c r="Q428" i="1"/>
  <c r="Q250" i="1"/>
  <c r="Q58" i="1"/>
  <c r="R450" i="1"/>
  <c r="Q76" i="1"/>
  <c r="Q56" i="1"/>
  <c r="Q480" i="1"/>
  <c r="X6" i="1"/>
  <c r="G6" i="9" s="1"/>
  <c r="X7" i="1"/>
  <c r="G7" i="9" s="1"/>
  <c r="X8" i="1"/>
  <c r="G8" i="9" s="1"/>
  <c r="J8" i="9" s="1"/>
  <c r="X9" i="1"/>
  <c r="G9" i="9" s="1"/>
  <c r="I9" i="9" s="1"/>
  <c r="X10" i="1"/>
  <c r="G10" i="9" s="1"/>
  <c r="J10" i="9" s="1"/>
  <c r="X11" i="1"/>
  <c r="G11" i="9" s="1"/>
  <c r="I11" i="9" s="1"/>
  <c r="X13" i="1"/>
  <c r="G13" i="9" s="1"/>
  <c r="X12" i="1"/>
  <c r="G12" i="9" s="1"/>
  <c r="P8" i="1"/>
  <c r="Q8" i="1" s="1"/>
  <c r="P322" i="1"/>
  <c r="P364" i="1"/>
  <c r="P184" i="1"/>
  <c r="P456" i="1"/>
  <c r="P140" i="1"/>
  <c r="P474" i="1"/>
  <c r="P208" i="1"/>
  <c r="P332" i="1"/>
  <c r="P164" i="1"/>
  <c r="P196" i="1"/>
  <c r="P84" i="1"/>
  <c r="P310" i="1"/>
  <c r="P454" i="1"/>
  <c r="P328" i="1"/>
  <c r="P170" i="1"/>
  <c r="P462" i="1"/>
  <c r="P452" i="1"/>
  <c r="P460" i="1"/>
  <c r="P320" i="1"/>
  <c r="P244" i="1"/>
  <c r="P128" i="1"/>
  <c r="P152" i="1"/>
  <c r="P198" i="1"/>
  <c r="P242" i="1"/>
  <c r="P172" i="1"/>
  <c r="P130" i="1"/>
  <c r="P500" i="1"/>
  <c r="P156" i="1"/>
  <c r="P344" i="1"/>
  <c r="P486" i="1"/>
  <c r="P410" i="1"/>
  <c r="P316" i="1"/>
  <c r="P218" i="1"/>
  <c r="P458" i="1"/>
  <c r="P234" i="1"/>
  <c r="P168" i="1"/>
  <c r="P484" i="1"/>
  <c r="P188" i="1"/>
  <c r="P490" i="1"/>
  <c r="P220" i="1"/>
  <c r="P416" i="1"/>
  <c r="P202" i="1"/>
  <c r="P158" i="1"/>
  <c r="P478" i="1"/>
  <c r="P248" i="1"/>
  <c r="P372" i="1"/>
  <c r="P352" i="1"/>
  <c r="P258" i="1"/>
  <c r="P186" i="1"/>
  <c r="P204" i="1"/>
  <c r="P494" i="1"/>
  <c r="P470" i="1"/>
  <c r="P324" i="1"/>
  <c r="P306" i="1"/>
  <c r="P476" i="1"/>
  <c r="P148" i="1"/>
  <c r="P12" i="1"/>
  <c r="P238" i="1"/>
  <c r="P376" i="1"/>
  <c r="P182" i="1"/>
  <c r="P224" i="1"/>
  <c r="P6" i="1"/>
  <c r="P136" i="1"/>
  <c r="P336" i="1"/>
  <c r="P222" i="1"/>
  <c r="P126" i="1"/>
  <c r="P240" i="1"/>
  <c r="P154" i="1"/>
  <c r="P180" i="1"/>
  <c r="P492" i="1"/>
  <c r="P144" i="1"/>
  <c r="J11" i="9" l="1"/>
  <c r="J9" i="9"/>
  <c r="C18" i="10"/>
  <c r="I10" i="9"/>
  <c r="G14" i="9"/>
  <c r="G21" i="9" s="1"/>
  <c r="G22" i="9" s="1"/>
  <c r="I20" i="9"/>
  <c r="J20" i="9"/>
  <c r="I8" i="9"/>
  <c r="E23" i="9"/>
  <c r="E24" i="9" s="1"/>
  <c r="E37" i="9" s="1"/>
  <c r="F22" i="9"/>
  <c r="J556" i="1"/>
  <c r="C9" i="8"/>
  <c r="H7" i="6"/>
  <c r="H15" i="6"/>
  <c r="I15" i="6"/>
  <c r="I14" i="6"/>
  <c r="H14" i="6"/>
  <c r="I17" i="6"/>
  <c r="H17" i="6"/>
  <c r="H16" i="6"/>
  <c r="I16" i="6"/>
  <c r="I7" i="6"/>
  <c r="I18" i="6"/>
  <c r="H18" i="6"/>
  <c r="H8" i="6"/>
  <c r="I8" i="6"/>
  <c r="H10" i="6"/>
  <c r="I10" i="6"/>
  <c r="H9" i="6"/>
  <c r="I9" i="6"/>
  <c r="E5" i="6"/>
  <c r="E13" i="6" s="1"/>
  <c r="E20" i="6" s="1"/>
  <c r="E21" i="6" s="1"/>
  <c r="E22" i="6" s="1"/>
  <c r="E23" i="6" s="1"/>
  <c r="G19" i="6"/>
  <c r="D33" i="6"/>
  <c r="G33" i="6" s="1"/>
  <c r="F13" i="6"/>
  <c r="F20" i="6" s="1"/>
  <c r="F21" i="6" s="1"/>
  <c r="F22" i="6" s="1"/>
  <c r="F23" i="6" s="1"/>
  <c r="P502" i="1"/>
  <c r="Q6" i="1"/>
  <c r="P82" i="1"/>
  <c r="Q82" i="1" s="1"/>
  <c r="Z9" i="1"/>
  <c r="Y9" i="1"/>
  <c r="Q352" i="1"/>
  <c r="R352" i="1"/>
  <c r="Q310" i="1"/>
  <c r="R310" i="1"/>
  <c r="Q154" i="1"/>
  <c r="R154" i="1"/>
  <c r="Q12" i="1"/>
  <c r="R12" i="1"/>
  <c r="Q248" i="1"/>
  <c r="R248" i="1"/>
  <c r="Q458" i="1"/>
  <c r="R458" i="1"/>
  <c r="Q152" i="1"/>
  <c r="R152" i="1"/>
  <c r="Q196" i="1"/>
  <c r="R196" i="1"/>
  <c r="Q484" i="1"/>
  <c r="R484" i="1"/>
  <c r="Q372" i="1"/>
  <c r="R372" i="1"/>
  <c r="Q198" i="1"/>
  <c r="R198" i="1"/>
  <c r="Q240" i="1"/>
  <c r="R240" i="1"/>
  <c r="Q148" i="1"/>
  <c r="R148" i="1"/>
  <c r="Q478" i="1"/>
  <c r="R478" i="1"/>
  <c r="Q218" i="1"/>
  <c r="R218" i="1"/>
  <c r="Q128" i="1"/>
  <c r="R128" i="1"/>
  <c r="Q164" i="1"/>
  <c r="R164" i="1"/>
  <c r="Q144" i="1"/>
  <c r="R144" i="1"/>
  <c r="Q376" i="1"/>
  <c r="R376" i="1"/>
  <c r="Q126" i="1"/>
  <c r="R126" i="1"/>
  <c r="Q158" i="1"/>
  <c r="R158" i="1"/>
  <c r="Q222" i="1"/>
  <c r="R222" i="1"/>
  <c r="Q306" i="1"/>
  <c r="R306" i="1"/>
  <c r="Q202" i="1"/>
  <c r="R202" i="1"/>
  <c r="Q410" i="1"/>
  <c r="R410" i="1"/>
  <c r="Q320" i="1"/>
  <c r="R320" i="1"/>
  <c r="Q208" i="1"/>
  <c r="R208" i="1"/>
  <c r="Q172" i="1"/>
  <c r="R172" i="1"/>
  <c r="Q322" i="1"/>
  <c r="R322" i="1"/>
  <c r="Q238" i="1"/>
  <c r="R238" i="1"/>
  <c r="Q84" i="1"/>
  <c r="R84" i="1"/>
  <c r="Q316" i="1"/>
  <c r="R316" i="1"/>
  <c r="Q336" i="1"/>
  <c r="R336" i="1"/>
  <c r="Q324" i="1"/>
  <c r="R324" i="1"/>
  <c r="Q416" i="1"/>
  <c r="R416" i="1"/>
  <c r="Q486" i="1"/>
  <c r="R486" i="1"/>
  <c r="Q460" i="1"/>
  <c r="R460" i="1"/>
  <c r="Q474" i="1"/>
  <c r="R474" i="1"/>
  <c r="Q182" i="1"/>
  <c r="R182" i="1"/>
  <c r="Q258" i="1"/>
  <c r="R258" i="1"/>
  <c r="Q242" i="1"/>
  <c r="R242" i="1"/>
  <c r="Q234" i="1"/>
  <c r="R234" i="1"/>
  <c r="R8" i="1"/>
  <c r="Q454" i="1"/>
  <c r="R454" i="1"/>
  <c r="Q168" i="1"/>
  <c r="R168" i="1"/>
  <c r="Q180" i="1"/>
  <c r="R180" i="1"/>
  <c r="Q244" i="1"/>
  <c r="R244" i="1"/>
  <c r="Q344" i="1"/>
  <c r="R344" i="1"/>
  <c r="Q494" i="1"/>
  <c r="R494" i="1"/>
  <c r="Q156" i="1"/>
  <c r="R156" i="1"/>
  <c r="Q456" i="1"/>
  <c r="R456" i="1"/>
  <c r="Q224" i="1"/>
  <c r="R224" i="1"/>
  <c r="Q170" i="1"/>
  <c r="R170" i="1"/>
  <c r="Q492" i="1"/>
  <c r="R492" i="1"/>
  <c r="Q476" i="1"/>
  <c r="R476" i="1"/>
  <c r="Q332" i="1"/>
  <c r="R332" i="1"/>
  <c r="Q136" i="1"/>
  <c r="R136" i="1"/>
  <c r="Q470" i="1"/>
  <c r="R470" i="1"/>
  <c r="Q452" i="1"/>
  <c r="R452" i="1"/>
  <c r="Q140" i="1"/>
  <c r="R140" i="1"/>
  <c r="Q220" i="1"/>
  <c r="R220" i="1"/>
  <c r="Q462" i="1"/>
  <c r="R462" i="1"/>
  <c r="Q204" i="1"/>
  <c r="R204" i="1"/>
  <c r="Q490" i="1"/>
  <c r="R490" i="1"/>
  <c r="Q500" i="1"/>
  <c r="R500" i="1"/>
  <c r="Q184" i="1"/>
  <c r="R184" i="1"/>
  <c r="Q186" i="1"/>
  <c r="R186" i="1"/>
  <c r="Q188" i="1"/>
  <c r="R188" i="1"/>
  <c r="Q130" i="1"/>
  <c r="R130" i="1"/>
  <c r="Q328" i="1"/>
  <c r="R328" i="1"/>
  <c r="Q364" i="1"/>
  <c r="R364" i="1"/>
  <c r="Z8" i="1"/>
  <c r="Y8" i="1"/>
  <c r="Z11" i="1"/>
  <c r="Y10" i="1"/>
  <c r="Z10" i="1"/>
  <c r="Y11" i="1"/>
  <c r="W6" i="1"/>
  <c r="H6" i="9" s="1"/>
  <c r="W13" i="1"/>
  <c r="H13" i="9" s="1"/>
  <c r="W12" i="1"/>
  <c r="H12" i="9" s="1"/>
  <c r="P424" i="1"/>
  <c r="P384" i="1"/>
  <c r="P116" i="1"/>
  <c r="P150" i="1"/>
  <c r="P216" i="1"/>
  <c r="P192" i="1"/>
  <c r="P162" i="1"/>
  <c r="P174" i="1"/>
  <c r="P138" i="1"/>
  <c r="P226" i="1"/>
  <c r="P178" i="1"/>
  <c r="P210" i="1"/>
  <c r="P194" i="1"/>
  <c r="P206" i="1"/>
  <c r="P122" i="1"/>
  <c r="P230" i="1"/>
  <c r="P166" i="1"/>
  <c r="P124" i="1"/>
  <c r="P142" i="1"/>
  <c r="P132" i="1"/>
  <c r="P200" i="1"/>
  <c r="R6" i="1"/>
  <c r="P134" i="1"/>
  <c r="P190" i="1"/>
  <c r="P160" i="1"/>
  <c r="P214" i="1"/>
  <c r="P146" i="1"/>
  <c r="P236" i="1"/>
  <c r="P212" i="1"/>
  <c r="P228" i="1"/>
  <c r="P232" i="1"/>
  <c r="G23" i="9" l="1"/>
  <c r="G24" i="9" s="1"/>
  <c r="G37" i="9" s="1"/>
  <c r="J12" i="9"/>
  <c r="I12" i="9"/>
  <c r="C10" i="10"/>
  <c r="I13" i="9"/>
  <c r="C11" i="10"/>
  <c r="J13" i="9"/>
  <c r="J6" i="9"/>
  <c r="I6" i="9"/>
  <c r="C4" i="10"/>
  <c r="F23" i="9"/>
  <c r="F24" i="9" s="1"/>
  <c r="C8" i="8"/>
  <c r="C12" i="8" s="1"/>
  <c r="C11" i="8"/>
  <c r="H19" i="6"/>
  <c r="I33" i="6"/>
  <c r="H33" i="6"/>
  <c r="I19" i="6"/>
  <c r="G5" i="6"/>
  <c r="I5" i="6" s="1"/>
  <c r="G12" i="6"/>
  <c r="G11" i="6"/>
  <c r="F37" i="6"/>
  <c r="G38" i="6"/>
  <c r="Z12" i="1"/>
  <c r="Z13" i="1"/>
  <c r="Y13" i="1"/>
  <c r="Y6" i="1"/>
  <c r="Y12" i="1"/>
  <c r="Q232" i="1"/>
  <c r="R232" i="1"/>
  <c r="Q142" i="1"/>
  <c r="R142" i="1"/>
  <c r="Q138" i="1"/>
  <c r="R138" i="1"/>
  <c r="Q424" i="1"/>
  <c r="Q210" i="1"/>
  <c r="R210" i="1"/>
  <c r="Q116" i="1"/>
  <c r="Q384" i="1"/>
  <c r="Q190" i="1"/>
  <c r="R190" i="1"/>
  <c r="Q200" i="1"/>
  <c r="R200" i="1"/>
  <c r="Q178" i="1"/>
  <c r="R178" i="1"/>
  <c r="Q226" i="1"/>
  <c r="R226" i="1"/>
  <c r="Q206" i="1"/>
  <c r="R206" i="1"/>
  <c r="Q236" i="1"/>
  <c r="R236" i="1"/>
  <c r="Q192" i="1"/>
  <c r="R192" i="1"/>
  <c r="Q230" i="1"/>
  <c r="R230" i="1"/>
  <c r="Q150" i="1"/>
  <c r="R150" i="1"/>
  <c r="Q132" i="1"/>
  <c r="R132" i="1"/>
  <c r="Q228" i="1"/>
  <c r="R228" i="1"/>
  <c r="Q174" i="1"/>
  <c r="R174" i="1"/>
  <c r="Q212" i="1"/>
  <c r="R212" i="1"/>
  <c r="Q162" i="1"/>
  <c r="R162" i="1"/>
  <c r="Q124" i="1"/>
  <c r="R124" i="1"/>
  <c r="Q146" i="1"/>
  <c r="R146" i="1"/>
  <c r="Q166" i="1"/>
  <c r="R166" i="1"/>
  <c r="Q216" i="1"/>
  <c r="R216" i="1"/>
  <c r="Q214" i="1"/>
  <c r="R214" i="1"/>
  <c r="Q160" i="1"/>
  <c r="R160" i="1"/>
  <c r="Q122" i="1"/>
  <c r="R122" i="1"/>
  <c r="Q134" i="1"/>
  <c r="R134" i="1"/>
  <c r="Q194" i="1"/>
  <c r="R194" i="1"/>
  <c r="Z6" i="1"/>
  <c r="W7" i="1"/>
  <c r="H7" i="9" s="1"/>
  <c r="H14" i="9" s="1"/>
  <c r="P260" i="1"/>
  <c r="P507" i="1" s="1"/>
  <c r="U507" i="1" s="1"/>
  <c r="C5" i="10" l="1"/>
  <c r="J7" i="9"/>
  <c r="J14" i="9" s="1"/>
  <c r="I7" i="9"/>
  <c r="I14" i="9" s="1"/>
  <c r="C12" i="10"/>
  <c r="H21" i="9"/>
  <c r="D34" i="9" s="1"/>
  <c r="F37" i="9"/>
  <c r="H38" i="9"/>
  <c r="C13" i="8"/>
  <c r="I12" i="6"/>
  <c r="H12" i="6"/>
  <c r="H11" i="6"/>
  <c r="I11" i="6"/>
  <c r="H5" i="6"/>
  <c r="G6" i="6"/>
  <c r="R507" i="1"/>
  <c r="R556" i="1" s="1"/>
  <c r="P556" i="1"/>
  <c r="Z7" i="1"/>
  <c r="Y7" i="1"/>
  <c r="Q260" i="1"/>
  <c r="Q507" i="1" s="1"/>
  <c r="Q556" i="1" s="1"/>
  <c r="I21" i="9" l="1"/>
  <c r="I22" i="9" s="1"/>
  <c r="I23" i="9" s="1"/>
  <c r="I24" i="9" s="1"/>
  <c r="J21" i="9"/>
  <c r="J22" i="9" s="1"/>
  <c r="J23" i="9" s="1"/>
  <c r="J24" i="9" s="1"/>
  <c r="C19" i="10"/>
  <c r="H22" i="9"/>
  <c r="L21" i="9"/>
  <c r="G13" i="6"/>
  <c r="G20" i="6" s="1"/>
  <c r="G21" i="6" s="1"/>
  <c r="G30" i="6" s="1"/>
  <c r="H6" i="6"/>
  <c r="H13" i="6" s="1"/>
  <c r="I6" i="6"/>
  <c r="I13" i="6" s="1"/>
  <c r="I20" i="6" s="1"/>
  <c r="I21" i="6" s="1"/>
  <c r="P557" i="1"/>
  <c r="P558" i="1"/>
  <c r="P559" i="1" s="1"/>
  <c r="M21" i="9" l="1"/>
  <c r="C20" i="10"/>
  <c r="H26" i="9"/>
  <c r="D26" i="9"/>
  <c r="H31" i="9"/>
  <c r="D27" i="9"/>
  <c r="H23" i="9"/>
  <c r="K20" i="6"/>
  <c r="I30" i="6"/>
  <c r="H30" i="6"/>
  <c r="H20" i="6"/>
  <c r="L20" i="6" s="1"/>
  <c r="G22" i="6"/>
  <c r="G23" i="6" s="1"/>
  <c r="G25" i="6"/>
  <c r="D25" i="6"/>
  <c r="D26" i="6"/>
  <c r="I22" i="6"/>
  <c r="I23" i="6" s="1"/>
  <c r="H24" i="9" l="1"/>
  <c r="C21" i="10"/>
  <c r="C28" i="10"/>
  <c r="I31" i="9"/>
  <c r="J31" i="9"/>
  <c r="C23" i="10"/>
  <c r="J26" i="9"/>
  <c r="I26" i="9"/>
  <c r="H27" i="9"/>
  <c r="H32" i="9" s="1"/>
  <c r="D34" i="6"/>
  <c r="G34" i="6" s="1"/>
  <c r="I34" i="6" s="1"/>
  <c r="C14" i="8"/>
  <c r="C15" i="8" s="1"/>
  <c r="H25" i="6"/>
  <c r="I25" i="6"/>
  <c r="H21" i="6"/>
  <c r="H22" i="6" s="1"/>
  <c r="H23" i="6" s="1"/>
  <c r="G26" i="6"/>
  <c r="C29" i="10" l="1"/>
  <c r="D33" i="9"/>
  <c r="H33" i="9" s="1"/>
  <c r="C24" i="10"/>
  <c r="J27" i="9"/>
  <c r="I27" i="9"/>
  <c r="H34" i="6"/>
  <c r="C22" i="10"/>
  <c r="H26" i="6"/>
  <c r="I26" i="6"/>
  <c r="G31" i="6"/>
  <c r="D32" i="6" s="1"/>
  <c r="G32" i="6" s="1"/>
  <c r="G36" i="6" s="1"/>
  <c r="G37" i="6" s="1"/>
  <c r="H34" i="9" l="1"/>
  <c r="D35" i="9"/>
  <c r="H35" i="9" s="1"/>
  <c r="C30" i="10"/>
  <c r="J33" i="9"/>
  <c r="I33" i="9"/>
  <c r="H32" i="6"/>
  <c r="H36" i="6" s="1"/>
  <c r="H37" i="6" s="1"/>
  <c r="I38" i="6" s="1"/>
  <c r="I32" i="6"/>
  <c r="I36" i="6" s="1"/>
  <c r="I37" i="6" s="1"/>
  <c r="I39" i="6" s="1"/>
  <c r="G39" i="6"/>
  <c r="G40" i="6" s="1"/>
  <c r="C16" i="8"/>
  <c r="C18" i="8" s="1"/>
  <c r="H36" i="9" l="1"/>
  <c r="C31" i="10"/>
  <c r="I34" i="9"/>
  <c r="C32" i="10"/>
  <c r="I35" i="9"/>
  <c r="J35" i="9"/>
  <c r="J34" i="9"/>
  <c r="H37" i="9"/>
  <c r="C33" i="10"/>
  <c r="I40" i="6"/>
  <c r="I36" i="9" l="1"/>
  <c r="I37" i="9" s="1"/>
  <c r="J38" i="9" s="1"/>
  <c r="J36" i="9"/>
  <c r="J37" i="9" s="1"/>
  <c r="J39" i="9" s="1"/>
  <c r="J40" i="9" s="1"/>
  <c r="H39" i="9"/>
  <c r="H40" i="9" s="1"/>
  <c r="C34" i="10"/>
</calcChain>
</file>

<file path=xl/sharedStrings.xml><?xml version="1.0" encoding="utf-8"?>
<sst xmlns="http://schemas.openxmlformats.org/spreadsheetml/2006/main" count="4884" uniqueCount="779">
  <si>
    <t>Sqm</t>
  </si>
  <si>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</si>
  <si>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</si>
  <si>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Nos</t>
  </si>
  <si>
    <t>Job</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</si>
  <si>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</si>
  <si>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</si>
  <si>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</si>
  <si>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</si>
  <si>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V-Board Partitions on top of false ceiling for partitioning of sterile corridor and non-sterile corridor (for dividing corridors into zones above ceiling)</t>
  </si>
  <si>
    <t>Supply, Transportation and installation of 20KVA / 312V DC on line UPS system (for emergency lighting in all rooms &amp; Corridor except OTs &amp; TIRs)</t>
  </si>
  <si>
    <t xml:space="preserve">Local Area Network (LAN) System   </t>
  </si>
  <si>
    <t>Recording in counselling room</t>
  </si>
  <si>
    <t>Monitor Stand beside Bed in ICUs &amp; TIRs</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</si>
  <si>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</si>
  <si>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</si>
  <si>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</si>
  <si>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</si>
  <si>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</si>
  <si>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6 Gas Digital Alarm Panele : 6  Gas Digital Alarm Panel(Oxygen, Nitrous oxide, Medical Air, Surgical Air, Vacuum, Carbon dieoxide) consisting of all necessary accessories ie pressure sensors, regulators, hand vatves, pressure gauges etc. (for OTs)</t>
  </si>
  <si>
    <t>4 Gas Digital Alarm Panels : 4  Gas Digital Alarm Panel consisting of atl necessary accessories ie Pressure sensors,reguIators,hand valves ,pressure gauges ecL(Oxygen, Nitrous oxide, Medical Air, Vacuum) (for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</si>
  <si>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</si>
  <si>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</si>
  <si>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Cum</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</si>
  <si>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</si>
  <si>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</si>
  <si>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Amount (Rs.)</t>
  </si>
  <si>
    <t>QTY</t>
  </si>
  <si>
    <t>Unit Rate (Rs.)</t>
  </si>
  <si>
    <t>UOM</t>
  </si>
  <si>
    <t>Item Description</t>
  </si>
  <si>
    <t>Sl.No</t>
  </si>
  <si>
    <t>Double Arm Surgical Pendant</t>
  </si>
  <si>
    <t>Electrical connections for 2 UPS</t>
  </si>
  <si>
    <t>Anesthetic Gas Scavenging System (AGSS)</t>
  </si>
  <si>
    <t>SOTC241</t>
  </si>
  <si>
    <t>Each</t>
  </si>
  <si>
    <t>Validation By Third Party Agency Charges per Each MOT</t>
  </si>
  <si>
    <t>SOTC240</t>
  </si>
  <si>
    <t>Vaccum system  Ingersoll Rand Make Model 15V x 10 Model with 5 HP Motor with 1000 Liters Reciever, Filters, Electricals, Etc Secretion Trap and Bacteria Filter</t>
  </si>
  <si>
    <t>SOTC239</t>
  </si>
  <si>
    <t>Electrical Control Panel for MGPS</t>
  </si>
  <si>
    <t>SOTC238</t>
  </si>
  <si>
    <t>2x20 Oxygen Main manifold System</t>
  </si>
  <si>
    <t>SOTC237</t>
  </si>
  <si>
    <t xml:space="preserve">Supporting structure for MGPS lines with Ismb Columns, beams, MS angles, Flats and square rods </t>
  </si>
  <si>
    <t>SOTC236</t>
  </si>
  <si>
    <t>Aneste Iwata Make TFS 150 C9 Model, Compresso Two stage, Motor 15 HP &amp; 57.18 CFM, 60 CFM Air Dryer with 2000 Ltrs Receiver Twin System (For Air4, Air7)</t>
  </si>
  <si>
    <t>SOTC235</t>
  </si>
  <si>
    <t>Fully Automatic CO2  Control System</t>
  </si>
  <si>
    <t>SOTC234</t>
  </si>
  <si>
    <t>2 cylinder emergency manifold CO2</t>
  </si>
  <si>
    <t>SOTC233</t>
  </si>
  <si>
    <t>4 + 4 size of CO2 manifold System</t>
  </si>
  <si>
    <t>SOTC232</t>
  </si>
  <si>
    <t>Valve box -6 services</t>
  </si>
  <si>
    <t>SOTC231</t>
  </si>
  <si>
    <t xml:space="preserve">Valve box -3 services </t>
  </si>
  <si>
    <t>SOTC230</t>
  </si>
  <si>
    <t>Valve box -2 services</t>
  </si>
  <si>
    <t>SOTC229</t>
  </si>
  <si>
    <t>Bed Head wall panel horizontal 1500 mm long single railing</t>
  </si>
  <si>
    <t>SOTC228</t>
  </si>
  <si>
    <t>Vacuum Tube</t>
  </si>
  <si>
    <t>SOTC227</t>
  </si>
  <si>
    <t>Adapters for Nitrous Oxide</t>
  </si>
  <si>
    <t>SOTC226</t>
  </si>
  <si>
    <t>Adapters for Air</t>
  </si>
  <si>
    <t>SOTC225</t>
  </si>
  <si>
    <t>Adapters for Vacuum</t>
  </si>
  <si>
    <t>SOTC224</t>
  </si>
  <si>
    <t>Suction Jars  of 600 ml capacity</t>
  </si>
  <si>
    <t>SOTC223</t>
  </si>
  <si>
    <t>Kit for conversion of Oxygen</t>
  </si>
  <si>
    <t>SOTC222</t>
  </si>
  <si>
    <t>L Type Adapter for Oxygen Flow meters</t>
  </si>
  <si>
    <t>SOTC221</t>
  </si>
  <si>
    <t>BPC Flow meter with Humidifier bottle and L adapter</t>
  </si>
  <si>
    <t>SOTC220</t>
  </si>
  <si>
    <t>Master Digital Alarm Panels</t>
  </si>
  <si>
    <t>SOTC219</t>
  </si>
  <si>
    <t>5 Gas Digital Area Alarm Panels</t>
  </si>
  <si>
    <t>SOTC218</t>
  </si>
  <si>
    <t>3 Gas Digital Area Alarm Panels</t>
  </si>
  <si>
    <t>SOTC217</t>
  </si>
  <si>
    <t>2 Gas Digital Area Alarm Panels</t>
  </si>
  <si>
    <t>SOTC216</t>
  </si>
  <si>
    <t>Gas Outlet Points with probes for Oxygen with S Brackets</t>
  </si>
  <si>
    <t>SOTC215</t>
  </si>
  <si>
    <t xml:space="preserve">54 mm Isolation Valves </t>
  </si>
  <si>
    <t>SOTC214</t>
  </si>
  <si>
    <t>42 mm Isolation Valves</t>
  </si>
  <si>
    <t>SOTC213</t>
  </si>
  <si>
    <t>28 mm Isolation Valves</t>
  </si>
  <si>
    <t>SOTC212</t>
  </si>
  <si>
    <t>22 mm (3/4") Isolation Valves</t>
  </si>
  <si>
    <t>SOTC211</t>
  </si>
  <si>
    <t>15 mm (1/2") Isolation Valves</t>
  </si>
  <si>
    <t>SOTC210</t>
  </si>
  <si>
    <t>Rmt</t>
  </si>
  <si>
    <t>22 mm dia. and 0.90 mm thick Copper Pipe Lines for distribution lines</t>
  </si>
  <si>
    <t>SOTC209</t>
  </si>
  <si>
    <t>15 mm dia. and 0.90 mm thick Copper Pipe Lines for distribution lines</t>
  </si>
  <si>
    <t>SOTC208</t>
  </si>
  <si>
    <t>12 mm dia. and 0.70 mm thick Copper Pipe Lines for distribution lines</t>
  </si>
  <si>
    <t>SOTC207</t>
  </si>
  <si>
    <t>54 mm dia. and 1.20 mm thick Copper Pipe Lines for Main lines</t>
  </si>
  <si>
    <t>SOTC206</t>
  </si>
  <si>
    <t>42 mm dia. and 1.20 mm thick Copper Pipe Lines for Main lines</t>
  </si>
  <si>
    <t>SOTC205</t>
  </si>
  <si>
    <t>28 mm dia. and 0.90 mm thick Copper Pipe Lines for Main lines</t>
  </si>
  <si>
    <t>SOTC204</t>
  </si>
  <si>
    <t>Supply and fixing of 16mm to 20 mm thick ploished marbles slab partitions of size 4'0"*2'0"</t>
  </si>
  <si>
    <t>SOTC203</t>
  </si>
  <si>
    <t>Supply and Fixing of white glazed flat back bowl urinals</t>
  </si>
  <si>
    <t>SOTC202</t>
  </si>
  <si>
    <t>Supplying and fixing15 mm nominal size 152.0 mm CP finish iron body shower rose 1st quality including cost and conveyance of all materials, labour charges , overheads &amp; contractors profit for finished item of work in all floors.</t>
  </si>
  <si>
    <t>SOTC201</t>
  </si>
  <si>
    <t>SWR PVC pipes (Prince/ Sudhakar/ Kisan/ Supreme or any ISI brand) 4 Kg/Sq.cm. -110mmdia</t>
  </si>
  <si>
    <t>SOTC200</t>
  </si>
  <si>
    <t>SWR PVC pipes (Prince/ Sudhakar/ Kisan/ Supreme or any ISI brand) 4 Kg/Sq.cm. - 75mmdia</t>
  </si>
  <si>
    <t>SOTC199</t>
  </si>
  <si>
    <t>Bronze Gate/ Globe valve   - 25mm Nominal bore</t>
  </si>
  <si>
    <t>SOTC198</t>
  </si>
  <si>
    <t>Ashirvad/ Ajay/ Astral Flowguard or equivalent CPVC Pipes and Fittings  -28.60mm OD pipe</t>
  </si>
  <si>
    <t>SOTC197</t>
  </si>
  <si>
    <t>Ashirvad/Ajay/Astral Flowguard or equivalent CPVC Pipes and Fittings  - 22.20mm OD pipe</t>
  </si>
  <si>
    <t>SOTC196</t>
  </si>
  <si>
    <t>Ashirvad/ Ajay/ Astral Flowguard or equivalent CPVC Pipes and Fittings  - 15.90mm OD pipe</t>
  </si>
  <si>
    <t>SOTC195</t>
  </si>
  <si>
    <t xml:space="preserve">Chromium plated finish brass body quarter turn Bibcock cum Health Faucet </t>
  </si>
  <si>
    <t>SOTC194</t>
  </si>
  <si>
    <t>Self Closing Tap - Push Type</t>
  </si>
  <si>
    <t>SOTC193</t>
  </si>
  <si>
    <t xml:space="preserve">15 mm brass body CP finish bib tap of not less than 300 grams weight </t>
  </si>
  <si>
    <t>SOTC192</t>
  </si>
  <si>
    <t xml:space="preserve">25.4mm dia , 609.6mm long aluminium anodized towel rods  </t>
  </si>
  <si>
    <t>SOTC191</t>
  </si>
  <si>
    <t xml:space="preserve">TV shape mirror with plastic frame of size 609.6mm x 457.2mm </t>
  </si>
  <si>
    <t>SOTC190</t>
  </si>
  <si>
    <t xml:space="preserve">CP finish brass soap dish   </t>
  </si>
  <si>
    <t>SOTC189</t>
  </si>
  <si>
    <t xml:space="preserve">Indian make Flat Back Wash Hand Basin 1st quality </t>
  </si>
  <si>
    <t>SOTC188</t>
  </si>
  <si>
    <t xml:space="preserve">European Water Closet of 1st quality </t>
  </si>
  <si>
    <t>SOTC187</t>
  </si>
  <si>
    <t xml:space="preserve">580mm x 440mm long Orissa pan white glazed Water Closet </t>
  </si>
  <si>
    <t>SOTC186</t>
  </si>
  <si>
    <t xml:space="preserve">4" (101.6mm) multi floor trap with jali - UPVC/SWR   </t>
  </si>
  <si>
    <t>SOTC185</t>
  </si>
  <si>
    <t>Supply and fixing of pre painted Galvalume Trapezoidal Profile Roofing with 0.50mm Thickness.</t>
  </si>
  <si>
    <t>SOTC184</t>
  </si>
  <si>
    <t>Kgs</t>
  </si>
  <si>
    <t>Supply and fabricating,erecting and fixing inposition trusses of approved design with structural steel other than MS.</t>
  </si>
  <si>
    <t>SOTC183</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</si>
  <si>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</si>
  <si>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SOTC182</t>
  </si>
  <si>
    <t>Grouting the holes with neat cement slurry of 20mm dia with all required accessories of all materials etc., including cost &amp; Conveyance of all labour Charges etc., complete finished item of work (*As per SSR2021-22 of S.NO:-8)</t>
  </si>
  <si>
    <t>SOTC181</t>
  </si>
  <si>
    <t>Fixed Glass Window – 1200 x 1200</t>
  </si>
  <si>
    <t>SOTC180</t>
  </si>
  <si>
    <t>Impervious coat to exposed RCC roof slab surfacesof 20mm thick (APSS No. 901 and 903)</t>
  </si>
  <si>
    <t>SOTC179</t>
  </si>
  <si>
    <t>Vinyl flooring</t>
  </si>
  <si>
    <t>SOTC178</t>
  </si>
  <si>
    <t>False ceiling as per Technical specification</t>
  </si>
  <si>
    <t>SOTC177</t>
  </si>
  <si>
    <t xml:space="preserve">Scientific Doors with metal door frames and door shutters made of galvanize steel </t>
  </si>
  <si>
    <t>SOTC176</t>
  </si>
  <si>
    <t xml:space="preserve">Doors Shutters  WPC(800mm x 2100mm) </t>
  </si>
  <si>
    <t>SOTC175</t>
  </si>
  <si>
    <t xml:space="preserve">Doors as per approved drawings with medium teak wood frame (1000mm x 2100mm) </t>
  </si>
  <si>
    <t>SOTC174</t>
  </si>
  <si>
    <t xml:space="preserve">Doors as per approved drawings with medium teak wood frame (1500mm x 2600mm) </t>
  </si>
  <si>
    <t>SOTC173</t>
  </si>
  <si>
    <t xml:space="preserve">Flooring with  16 to 18 mm  thick high polished granite stone slabs black colour  for platforms (S.S.701 and special) </t>
  </si>
  <si>
    <t>SOTC172</t>
  </si>
  <si>
    <t>MS Grills to Windows</t>
  </si>
  <si>
    <t>SOTC171</t>
  </si>
  <si>
    <t>UPVC 3 track Sliding Windows</t>
  </si>
  <si>
    <t>SOTC170</t>
  </si>
  <si>
    <t xml:space="preserve">UPVC Fixed Louvered Ventilator </t>
  </si>
  <si>
    <t>SOTC169</t>
  </si>
  <si>
    <t xml:space="preserve">Two shutter cupboards  </t>
  </si>
  <si>
    <t>SOTC168</t>
  </si>
  <si>
    <t xml:space="preserve">Painting to new iron work  </t>
  </si>
  <si>
    <t>SOTC167</t>
  </si>
  <si>
    <t xml:space="preserve">Painting to new wood work  </t>
  </si>
  <si>
    <t>SOTC166</t>
  </si>
  <si>
    <t>Painting one coat water based cement primer of interior grade I and two coats of  acrylic emulsion paint for ceiling and Walls</t>
  </si>
  <si>
    <t>SOTC165</t>
  </si>
  <si>
    <t xml:space="preserve">Dadooing to walls with  glazed full body Ceramic tiles </t>
  </si>
  <si>
    <t>SOTC164</t>
  </si>
  <si>
    <t xml:space="preserve">Dadooing to walls with  glazed full body Porcelain wall tiles </t>
  </si>
  <si>
    <t>SOTC163</t>
  </si>
  <si>
    <t xml:space="preserve">Flooring with non-skid full body ceramic floor tiles  </t>
  </si>
  <si>
    <t>SOTC162</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</si>
  <si>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</si>
  <si>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SOTC161</t>
  </si>
  <si>
    <t>Impervious coat to exposed RCC roof slab surfaces (APSS No. 901 and 903) For Toilets</t>
  </si>
  <si>
    <t>SOTC160</t>
  </si>
  <si>
    <t>Plastering 12mm thick in two coats  with base coat of 8mm thick in CM (1:6) and top coat of 4mm thick in CM (1:4). for Internal walls.</t>
  </si>
  <si>
    <t>SOTC159</t>
  </si>
  <si>
    <t>MT</t>
  </si>
  <si>
    <t>Thermo Mechanically Treated (Fe -500/500D/550D) for RCC works</t>
  </si>
  <si>
    <t>SOTC158</t>
  </si>
  <si>
    <t xml:space="preserve">Filling with light weight concrete in Cement Concrete (1:5:10) proportion  using brick jelly for low roofs  </t>
  </si>
  <si>
    <t>SOTC157</t>
  </si>
  <si>
    <t>PCC (1:3:6) nominal mix using 20mm size graded m/c (For bed blocks and hold fasts) (OTs screed)</t>
  </si>
  <si>
    <t>SOTC156</t>
  </si>
  <si>
    <t>Reinforced  Masonry for partition walls (100 mm thick) in CM (1:4)</t>
  </si>
  <si>
    <t>SOTC155</t>
  </si>
  <si>
    <t xml:space="preserve">Brick Masonry work in CM (1:6) prop in superstructure </t>
  </si>
  <si>
    <t>SOTC154</t>
  </si>
  <si>
    <t>RCC  M 20 grade design mix  (25 mm thick Shelves)</t>
  </si>
  <si>
    <t>SOTC153</t>
  </si>
  <si>
    <t>RCC  M 20 grade design mix  (50mm thick platforms)</t>
  </si>
  <si>
    <t>SOTC152</t>
  </si>
  <si>
    <t>RCC M 25 grade design mix  (For lintels)</t>
  </si>
  <si>
    <t>SOTC151</t>
  </si>
  <si>
    <t>Conveyance of un-useful excavated earth to a distance of 16 KM for disposal including  hire charges of T and P, labour charges etc., complete for finished item of work.</t>
  </si>
  <si>
    <t>SOTC150</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</si>
  <si>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</si>
  <si>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SOTC149</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</si>
  <si>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</si>
  <si>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SOTC148</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</si>
  <si>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</si>
  <si>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SOTC147</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</si>
  <si>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</si>
  <si>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SOTC146</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</si>
  <si>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</si>
  <si>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SOTC145</t>
  </si>
  <si>
    <t>Biometric Access Control System</t>
  </si>
  <si>
    <t>SOTC144</t>
  </si>
  <si>
    <t>SOTC143</t>
  </si>
  <si>
    <t xml:space="preserve">Telephone &amp; EPABX System   </t>
  </si>
  <si>
    <t>SOTC142</t>
  </si>
  <si>
    <t>Supply &amp; Fixing of Powder Coated Fire Rated doors.</t>
  </si>
  <si>
    <t>SOTC141</t>
  </si>
  <si>
    <t>Supply and fixing of Escape signage boards in Rigid Photo luminescent based glow</t>
  </si>
  <si>
    <t>SOTC140</t>
  </si>
  <si>
    <t xml:space="preserve">Supply and fixing of 2 Kg Fire extinguisher Clean Agent </t>
  </si>
  <si>
    <t>SOTC139</t>
  </si>
  <si>
    <t xml:space="preserve">Supply and fixing of ABC Powder MAP 4 Kg Fire extinguisher </t>
  </si>
  <si>
    <t>SOTC138</t>
  </si>
  <si>
    <t>Supply and fixing of ABC stored pressure squeeze grip type fire extinguishers, 9 kg capacity.</t>
  </si>
  <si>
    <t>SOTC137</t>
  </si>
  <si>
    <t>Supply &amp; Fixing of 4.5Kg, CO2 Type Fire Extinguisher.</t>
  </si>
  <si>
    <t>SOTC136</t>
  </si>
  <si>
    <t xml:space="preserve">Automatic  Fire Alarm System   </t>
  </si>
  <si>
    <t>SOTC135</t>
  </si>
  <si>
    <t xml:space="preserve">Automatic Smoke Detection System   </t>
  </si>
  <si>
    <t>SOTC134</t>
  </si>
  <si>
    <t>Ductable Air Conditioners 5.5 TR with ISEER ≥ 4</t>
  </si>
  <si>
    <t>SOTC133</t>
  </si>
  <si>
    <t>Ductable Air Conditioners 8.5 TR with ISEER ≥ 4</t>
  </si>
  <si>
    <t>SOTC132</t>
  </si>
  <si>
    <t>Ductable Air Conditioners 11.0 TR with ISEER ≥ 4</t>
  </si>
  <si>
    <t>SOTC131</t>
  </si>
  <si>
    <t xml:space="preserve">Voltage stabilizer for 5 KVA  maximum load </t>
  </si>
  <si>
    <t>SOTC130</t>
  </si>
  <si>
    <t xml:space="preserve">Voltage stabilizer for 4 KVA  maximum load </t>
  </si>
  <si>
    <t>SOTC129</t>
  </si>
  <si>
    <t xml:space="preserve">2.0 TR with , 24000 BTU/Hr High Wall mount Split Air Conditioners </t>
  </si>
  <si>
    <t>SOTC128</t>
  </si>
  <si>
    <t xml:space="preserve">1.50 TR with , 18000 BTU/Hr High Wall mount Split Air Conditioners   </t>
  </si>
  <si>
    <t>SOTC127</t>
  </si>
  <si>
    <t>26 persons ICU bed cum passenger  lift (1768 Kgs)   G+8 Floors, 9 stops,9 Openings (Cost Includes amount for Construction of Shaft / Cladding from Ground to 8th Floor)</t>
  </si>
  <si>
    <t>SOTC126</t>
  </si>
  <si>
    <t xml:space="preserve">Supply, Transportation, Installation, Testing and commissioning of storage / Pressure type  5 Star rated water heater with ABS plastic body of 15 Ltrs  </t>
  </si>
  <si>
    <t>SOTC125</t>
  </si>
  <si>
    <t>Supply and providing of UPS cum battery rack 20 batteries</t>
  </si>
  <si>
    <t>SOTC124</t>
  </si>
  <si>
    <t>Supply and fixing of 12V, 150 AH  MF battery</t>
  </si>
  <si>
    <t>SOTC123</t>
  </si>
  <si>
    <t xml:space="preserve">Supply, Transportation and installation of 10KVA / 312V DC on line UPS system </t>
  </si>
  <si>
    <t>SOTC122</t>
  </si>
  <si>
    <t>Supply, Transportation and Installation of 300mm x 50mm x 2mm thick  thick hot dip GI perforated cable tray</t>
  </si>
  <si>
    <t>SOTC121</t>
  </si>
  <si>
    <t xml:space="preserve">Supply, Transportation and Installation of 150mm x 50mm x 2mm thick  hot dip GI perforated cable tray </t>
  </si>
  <si>
    <t>SOTC120</t>
  </si>
  <si>
    <t xml:space="preserve">Laying of PVC armoured under ground cable from 120 Sq.mm to 400 Sqmm saddles on wall </t>
  </si>
  <si>
    <t>SOTC119</t>
  </si>
  <si>
    <t xml:space="preserve">Laying of PVC armoured under ground cable up to 95 Sqmm on wall  </t>
  </si>
  <si>
    <t>SOTC118</t>
  </si>
  <si>
    <t xml:space="preserve">Earth work excavation of Trench  laying of U.G cables from 95 Sqmm </t>
  </si>
  <si>
    <t>SOTC117</t>
  </si>
  <si>
    <t xml:space="preserve">Earth work excavation of Trench  laying of U.G cables up to 70 sqmm </t>
  </si>
  <si>
    <t>SOTC116</t>
  </si>
  <si>
    <t>Termination of UG cables of 3.5 core 300 Sq.mm</t>
  </si>
  <si>
    <t>SOTC115</t>
  </si>
  <si>
    <t xml:space="preserve">Termination of UG cables of 3.5 core 240 Sq.mm </t>
  </si>
  <si>
    <t>SOTC114</t>
  </si>
  <si>
    <t>Termination of UG cables of 3.5 core 185 Sq.mm</t>
  </si>
  <si>
    <t>SOTC113</t>
  </si>
  <si>
    <t>Termination of UG cables of 3.5 core 120 Sq.mm</t>
  </si>
  <si>
    <t>SOTC112</t>
  </si>
  <si>
    <t xml:space="preserve">Termination of UG cables of 3.5 core 70 Sq.mm </t>
  </si>
  <si>
    <t>SOTC111</t>
  </si>
  <si>
    <t>Termination of UG cables of 3.5 core 50 Sq.mm</t>
  </si>
  <si>
    <t>SOTC110</t>
  </si>
  <si>
    <t xml:space="preserve">Termination of UG cables of 3.5 core 25 Sq.mm </t>
  </si>
  <si>
    <t>SOTC109</t>
  </si>
  <si>
    <t>Supply of 300 Sqmm 3.5 Core XLPE insulated UG Cable.</t>
  </si>
  <si>
    <t>SOTC108</t>
  </si>
  <si>
    <t>Supply of 240 Sqmm 3.5 Core XLPE insulated UG Cable.</t>
  </si>
  <si>
    <t>SOTC107</t>
  </si>
  <si>
    <t>Supply of 185 Sqmm 3.5 Core XLPE insulated UG Cable.</t>
  </si>
  <si>
    <t>SOTC106</t>
  </si>
  <si>
    <t>Supply of 120 Sqmm 3.5 Core XLPE insulated UG Cable.</t>
  </si>
  <si>
    <t>SOTC105</t>
  </si>
  <si>
    <t>Supply of 70 Sqmm 3.5 Core XLPE insulated UG Cable.</t>
  </si>
  <si>
    <t>SOTC104</t>
  </si>
  <si>
    <t>Supply of 50 Sqmm 3.5 Core XLPE insulated UG Cable.</t>
  </si>
  <si>
    <t>SOTC103</t>
  </si>
  <si>
    <t>Supply of 25 Sqmm 3.5 Core XLPE insulated UG Cable.</t>
  </si>
  <si>
    <t>SOTC102</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</si>
  <si>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</si>
  <si>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SOTC101</t>
  </si>
  <si>
    <t xml:space="preserve">130KVAR  Out Door Capacitor panel : Incomer: 250A FP MCCB - 1 No, 63A 10KA TP MCB - 9 Nos. 20 KVAR Capacitor Duty contactors  - 5 Nos.,  10 KVAR Capacitor Duty contactors - 2 Nos, .5 KVAR Capacitor Duty contactors - 2 Nos. 12 stage APFC Relay - 1 No </t>
  </si>
  <si>
    <t>SOTC100</t>
  </si>
  <si>
    <t>Electrical Lighting Panels : Incomer: 250 A 4 Pole MCCB - 1 No, Out Goings  125 A 4P MCCB - 4 No's 63 A 4P MCCB - 3 No's with required Digital Ammeter and Voltmer, LED Indicators</t>
  </si>
  <si>
    <t>SOTC099</t>
  </si>
  <si>
    <t>Floor Power Panel :  Incomer: 630A 4 Pole MCCB,- 1 No Outgoings 250 A 4P MCCB - 4 No's 125 A 4P MCCB - 10 No's, 63 A 4P MCCB - 4 No's with required Digital Ammeter and Voltmer, LED Indicators</t>
  </si>
  <si>
    <t>SOTC098</t>
  </si>
  <si>
    <t>Main Power Panel with 1000A 4 Pole ACB as incomer - 1 No and out goings  800 A 4P MCCB - 1 No., 630 A 4P MCCB - 1 No., 400A 4P MCCB - 4 Nos &amp; 250A 4P MCCB - 3 No's with required Digital Ammeter and Voltmer, LED Indicators</t>
  </si>
  <si>
    <t>SOTC097</t>
  </si>
  <si>
    <t>Supply and fixing of GI louver shutter including GI mesh</t>
  </si>
  <si>
    <t>SOTC096</t>
  </si>
  <si>
    <t>Labour charges for fixing the  exhaust fan in wall with necessary connections</t>
  </si>
  <si>
    <t>SOTC095</t>
  </si>
  <si>
    <t>Supply,Transportation  of 12" (300mm) ISI, 900 RPM Heavy duty exhaust fan</t>
  </si>
  <si>
    <t>SOTC094</t>
  </si>
  <si>
    <t xml:space="preserve">Supply  of  12" (300mm)  Light  duty  exhaust fan </t>
  </si>
  <si>
    <t>SOTC093</t>
  </si>
  <si>
    <t xml:space="preserve">Supply and erecting 19/20mm steel tube down rod of one meter length </t>
  </si>
  <si>
    <t>SOTC092</t>
  </si>
  <si>
    <t>Labour charges for fixing of ceiling fan and regulator</t>
  </si>
  <si>
    <t>SOTC091</t>
  </si>
  <si>
    <t xml:space="preserve">Supply and fixing of Modular type Stepped  electronic  regulator. </t>
  </si>
  <si>
    <t>SOTC090</t>
  </si>
  <si>
    <t xml:space="preserve">Supply, Transportation of energy efficient fan, 1200 mm sweep, aluminium body, consuming 28
W, BEE 5 star rated, ceiling fan </t>
  </si>
  <si>
    <t>SOTC089</t>
  </si>
  <si>
    <t xml:space="preserve">Supply, transportation and fixing  ISI mark batten holder / slanting holder </t>
  </si>
  <si>
    <t>SOTC088</t>
  </si>
  <si>
    <t xml:space="preserve">Supply, transportation and fixing 18 W +/-10% (&gt;= 1800 Lumens)  Down lighter back lit LED Down Light </t>
  </si>
  <si>
    <t>SOTC087</t>
  </si>
  <si>
    <t xml:space="preserve">Supply, transportation and fixing 12 W +/-10% (&gt;= 1200 Lumens)  Down lighter back lit LED Down Light Recessed / Surface </t>
  </si>
  <si>
    <t>SOTC086</t>
  </si>
  <si>
    <t xml:space="preserve">Supply, transportation and fixing  32-36W (&gt;=3600 Lumens), 2' x2'  (600mm x 600mm) slim panel LED luminaire </t>
  </si>
  <si>
    <t>SOTC085</t>
  </si>
  <si>
    <t xml:space="preserve">Supply, transportation and fixing   of    22W +/ 10% , &gt;/    2300      lumens, 1200mm length LED light </t>
  </si>
  <si>
    <t>SOTC084</t>
  </si>
  <si>
    <t>Supply and Run of  25mm x 3mm copper strip</t>
  </si>
  <si>
    <t>SOTC083</t>
  </si>
  <si>
    <t xml:space="preserve">Supply and Run of  50mm x 6mm G.I Strip </t>
  </si>
  <si>
    <t>SOTC082</t>
  </si>
  <si>
    <t>Providing independent earthing for Important equipment with 100mm dia Heavy gauge C.I Earthing</t>
  </si>
  <si>
    <t>SOTC081</t>
  </si>
  <si>
    <t>Providing independent earthing by exacavating a pit to a depth of 2.25Mtr in all soils as per size specified in the data for Sophisticated Electronic equipment (Copper Earthing)</t>
  </si>
  <si>
    <t>SOTC080</t>
  </si>
  <si>
    <t>Providing independent earthing for Important equipment with 40mm dia 'B' class 2.5m long G.I pipe (GI Earthing)</t>
  </si>
  <si>
    <t>SOTC079</t>
  </si>
  <si>
    <t xml:space="preserve">Supply and fixing of cable  adopteres box with cover for DBs including, massanory work etc., complete.,
</t>
  </si>
  <si>
    <t>SOTC078</t>
  </si>
  <si>
    <t xml:space="preserve">Supply and fixing of 8 Way VTPN DB with IP 43 Protection as per IS:13032 </t>
  </si>
  <si>
    <t>SOTC077</t>
  </si>
  <si>
    <t xml:space="preserve">Supply and fixing of 4 Way TPN DB Horizontal with IP 43 Protection as per IS:13032  (For Power DB's)
</t>
  </si>
  <si>
    <t>SOTC076</t>
  </si>
  <si>
    <t xml:space="preserve">Supply and fixing of 4 Way TPN DB Horizontal with IP 43 Protection as per IS:13032   (For Lighting DBs)  
</t>
  </si>
  <si>
    <t>SOTC075</t>
  </si>
  <si>
    <t xml:space="preserve">Supply and fixing of DP Metal Enclosure with IP 20 Protection DB Make with 1 No 20A, 10 KA DP MCB   </t>
  </si>
  <si>
    <t>SOTC074</t>
  </si>
  <si>
    <t>Supply and  Run of 5 of 10.0 Sq.mm FRLSH / HFFR PVC insulated 1100V grade as per IS:694/1990, IS 17048 specifications for Copper cable.</t>
  </si>
  <si>
    <t>SOTC073</t>
  </si>
  <si>
    <t>Supply and  Run of 5 of 6.0 Sq.mm FRLSH / HFFR PVC insulated 1100V grade as per IS:694/1990, IS 17048 specifications for Copper cable.</t>
  </si>
  <si>
    <t>SOTC072</t>
  </si>
  <si>
    <t>Supply and  Run of  3 of 6.0 Sq.mm FRLSH / HFFR PVC insulated 1100V grade as per IS:694/1990, IS 17048 specifications for Copper cable.</t>
  </si>
  <si>
    <t>SOTC071</t>
  </si>
  <si>
    <t>Supply and  Run of 3 runs of 4.0 sq mm (phase neutral and earth) FRLSH / HFFR PVC insulated 1100V grade as per IS:694/1990, IS 17048 specifications for Copper cable.</t>
  </si>
  <si>
    <t>SOTC070</t>
  </si>
  <si>
    <t xml:space="preserve">Supply and  Run of 3 of 2.5 sq.mm (phase, neutral and earth) FRLSH / HFFR PVC insulated 1100V grade as per IS:694/1990, IS 17048 specifications for Copper cable. </t>
  </si>
  <si>
    <t>SOTC069</t>
  </si>
  <si>
    <t>Supply and  Run of   3 of 1.5 sq.mm (phase, neutral and earth) FRLSH / HFFR PVC insulated 1100V grade as per IS:694/1990, IS 17048 specifications for Copper cable .</t>
  </si>
  <si>
    <t>SOTC068</t>
  </si>
  <si>
    <t>Supply and  Run of 1 of 1.5 sq.mm (phase, neutral and earth) FRLSH / HFFR PVC insulated 1100V grade as per IS:694/1990, IS 17048 specifications for Copper cable.</t>
  </si>
  <si>
    <t>SOTC067</t>
  </si>
  <si>
    <t>Supply &amp; fixing of 64A, socket with 64A switch control modular type</t>
  </si>
  <si>
    <t>SOTC066</t>
  </si>
  <si>
    <t>Supply &amp; fixing of 32A, socket with switch control modular</t>
  </si>
  <si>
    <t>SOTC065</t>
  </si>
  <si>
    <t xml:space="preserve">Supply &amp; fixing of 16A/6A, 2 in one  socket with 16A switch control modular type </t>
  </si>
  <si>
    <t>SOTC064</t>
  </si>
  <si>
    <t>Pts</t>
  </si>
  <si>
    <t xml:space="preserve">Supply and fixing of  6A switchs - 2 Nos  and 6A 3/2 pin socket - 3 Nos Modular type with cover plate  </t>
  </si>
  <si>
    <t>SOTC063</t>
  </si>
  <si>
    <t>Wiring with  3 of 1.5 sq.mm with 6A switch  and  6A, 3/2 pin socket Modular type with 6A switch control  fixing on separate board.</t>
  </si>
  <si>
    <t>SOTC062</t>
  </si>
  <si>
    <t xml:space="preserve">Supply and fixing of 6A/10A ISI Mark 3/2 pin Modular socket  Common switch board </t>
  </si>
  <si>
    <t>SOTC061</t>
  </si>
  <si>
    <t xml:space="preserve">Wiring with run of 2 of 1.5 Sqmm  Copper cable for stairecase points wiring.   
</t>
  </si>
  <si>
    <t>SOTC060</t>
  </si>
  <si>
    <t xml:space="preserve">Wiring with run of 2 of 1.5 Sqmm  Copper cable for points wiring.   
</t>
  </si>
  <si>
    <t>SOTC059</t>
  </si>
  <si>
    <t>Supply and Fixing of 25mm dia Conduit Pipes Concealed on wall.</t>
  </si>
  <si>
    <t>SOTC058</t>
  </si>
  <si>
    <t>Supply and Fixing of 25mm dia Conduit Pipes surface on wall.</t>
  </si>
  <si>
    <t>SOTC057</t>
  </si>
  <si>
    <t xml:space="preserve">CCTV CEILING CAMERA </t>
  </si>
  <si>
    <t>SOTC056</t>
  </si>
  <si>
    <t>WRITING BOARDS FOR ICUS, PRE OPP</t>
  </si>
  <si>
    <t>SOTC055</t>
  </si>
  <si>
    <t>X-RAY VIEWERS FOR ALL ICUS AND PRE OPP AREAS  AND  DOCTORS ROOMS</t>
  </si>
  <si>
    <t>SOTC054</t>
  </si>
  <si>
    <t>BED HEAD PANEL FOR TIR WITH DOUBLE OUTLETS AND ELECTRICAL OUTLETS</t>
  </si>
  <si>
    <t>SOTC053</t>
  </si>
  <si>
    <t>Ceiling/Wall mounted CCTV Room Camera</t>
  </si>
  <si>
    <t>SOTC052</t>
  </si>
  <si>
    <t>Wall mounted LED TV43 inchesFull HD</t>
  </si>
  <si>
    <t>SOTC051</t>
  </si>
  <si>
    <t>12mm thick glazed Glass partition walls in TIRs</t>
  </si>
  <si>
    <t>SOTC050</t>
  </si>
  <si>
    <t xml:space="preserve">Hermetically Sealed Doors (1.80mt x 2.10 mt)  </t>
  </si>
  <si>
    <t>SOTC049</t>
  </si>
  <si>
    <t xml:space="preserve">Pressure Relief Dampers </t>
  </si>
  <si>
    <t>SOTC047</t>
  </si>
  <si>
    <t>Condensing Units</t>
  </si>
  <si>
    <t>SOTC046</t>
  </si>
  <si>
    <t>Air Handling Units (AHUs) 8.5 TR</t>
  </si>
  <si>
    <t>SOTC045</t>
  </si>
  <si>
    <t>Air Handling Units (AHUs) 11 TR</t>
  </si>
  <si>
    <t>SOTC044</t>
  </si>
  <si>
    <t xml:space="preserve">Uni Directional Ceiling Laminar Airflow Systems  </t>
  </si>
  <si>
    <t>SOTC043</t>
  </si>
  <si>
    <t>Flooring with Vinyl Sheets In TIR Corridor</t>
  </si>
  <si>
    <t>SOTC042</t>
  </si>
  <si>
    <t>Electro conductive Flooring inside TIRs</t>
  </si>
  <si>
    <t>SOTC041</t>
  </si>
  <si>
    <r>
      <t xml:space="preserve">Stainless Steel Pre-fabricated </t>
    </r>
    <r>
      <rPr>
        <b/>
        <sz val="11"/>
        <color theme="1"/>
        <rFont val="Calibri"/>
        <family val="2"/>
        <scheme val="minor"/>
      </rPr>
      <t>Ceiling panels in TIRs and TIR Corridor</t>
    </r>
  </si>
  <si>
    <t>SOTC040</t>
  </si>
  <si>
    <r>
      <t xml:space="preserve">Stainless Steel Pre-fabricated </t>
    </r>
    <r>
      <rPr>
        <b/>
        <sz val="11"/>
        <color theme="1"/>
        <rFont val="Calibri"/>
        <family val="2"/>
        <scheme val="minor"/>
      </rPr>
      <t>Wall panels in TIRs &amp; TIR Corridor</t>
    </r>
  </si>
  <si>
    <t>SOTC039</t>
  </si>
  <si>
    <t>Electrical Installations in MOTs &amp; TIRs</t>
  </si>
  <si>
    <t>SOTC038</t>
  </si>
  <si>
    <t>Sound Analog Mixer</t>
  </si>
  <si>
    <t>SOTC037</t>
  </si>
  <si>
    <t>Equalization &amp; Loud Speaker Control System</t>
  </si>
  <si>
    <t>SOTC036</t>
  </si>
  <si>
    <t>4K Laser Projection TV</t>
  </si>
  <si>
    <t>SOTC035</t>
  </si>
  <si>
    <t>HiFi Active Sub Woofer</t>
  </si>
  <si>
    <t>SOTC034</t>
  </si>
  <si>
    <t>Amplifier (8 Channel)</t>
  </si>
  <si>
    <t>SOTC033</t>
  </si>
  <si>
    <t>Home Theatre Power Conditioner, 230 V</t>
  </si>
  <si>
    <t>SOTC032</t>
  </si>
  <si>
    <t>Video Conferencing System</t>
  </si>
  <si>
    <t>SOTC031</t>
  </si>
  <si>
    <t xml:space="preserve">Ceiling Mounted Speakers  </t>
  </si>
  <si>
    <t>SOTC030</t>
  </si>
  <si>
    <t xml:space="preserve">Digital mixer Amplifier  </t>
  </si>
  <si>
    <t>SOTC029</t>
  </si>
  <si>
    <t xml:space="preserve">Wireless Microphone  </t>
  </si>
  <si>
    <t>SOTC028</t>
  </si>
  <si>
    <t>Cable connections for integration within MOTs and with Workshop Projector Hall, Networks with OFC Cable</t>
  </si>
  <si>
    <t>SOTC027</t>
  </si>
  <si>
    <t xml:space="preserve">Wall mounted large screen display 55 inch (Commercial Grade)  </t>
  </si>
  <si>
    <t>SOTC026</t>
  </si>
  <si>
    <t xml:space="preserve">Medical Grade Monitors 32 inch 4 K Resolution  </t>
  </si>
  <si>
    <t>SOTC025</t>
  </si>
  <si>
    <t xml:space="preserve">Video and Image Management system </t>
  </si>
  <si>
    <t>SOTC024</t>
  </si>
  <si>
    <t xml:space="preserve">3-Bay Scrub Stations/Sinks </t>
  </si>
  <si>
    <t>SOTC023</t>
  </si>
  <si>
    <t xml:space="preserve">Touch Screen Surgeon Control Panels </t>
  </si>
  <si>
    <t>SOTC022</t>
  </si>
  <si>
    <t>X-Ray CT Scan LED viewing Screen</t>
  </si>
  <si>
    <t>SOTC021</t>
  </si>
  <si>
    <t>Writing Board (List Board)</t>
  </si>
  <si>
    <t>SOTC020</t>
  </si>
  <si>
    <t xml:space="preserve">Storage Units  </t>
  </si>
  <si>
    <t>SOTC019</t>
  </si>
  <si>
    <t>(1.50mt x 2.10 mt)  Sliding Automatic Sliding Doors with View Windoy of 1 Mt x 1 Mt</t>
  </si>
  <si>
    <t>SOTC018</t>
  </si>
  <si>
    <t>SOTC017</t>
  </si>
  <si>
    <t>View Window with Motorised Blinds of 1 Mt Length &amp; 1 Mt Height</t>
  </si>
  <si>
    <t>SOTC016</t>
  </si>
  <si>
    <t xml:space="preserve">LED Peripheral Lights cum clean room (OT) luminaries  </t>
  </si>
  <si>
    <t>SOTC015</t>
  </si>
  <si>
    <t>SOTC014</t>
  </si>
  <si>
    <t xml:space="preserve">Detachable Hi Definition Cameras in Triple Dome Ceiling OT  Lights  </t>
  </si>
  <si>
    <t>SOTC013</t>
  </si>
  <si>
    <t>Double Dome Ceiling  OT LED Lights  (Imported)</t>
  </si>
  <si>
    <t>SOTC012</t>
  </si>
  <si>
    <t>Triple Dome Ceiling  OT LED Lights  (Imported)</t>
  </si>
  <si>
    <t>SOTC011</t>
  </si>
  <si>
    <t>Single arm Anesthesia Pendants (Imported)</t>
  </si>
  <si>
    <t>SOTC010</t>
  </si>
  <si>
    <t>SOTC009</t>
  </si>
  <si>
    <t>SOTC008</t>
  </si>
  <si>
    <t>SOTC007</t>
  </si>
  <si>
    <t>SOTC006</t>
  </si>
  <si>
    <t>Flooring with Vinyl Sheets In MOT Corridor</t>
  </si>
  <si>
    <t>SOTC005</t>
  </si>
  <si>
    <t>Electro conductive Flooring inside MOTs</t>
  </si>
  <si>
    <t>SOTC004</t>
  </si>
  <si>
    <t xml:space="preserve">Dynamic Hatch Box </t>
  </si>
  <si>
    <t>SOTC003</t>
  </si>
  <si>
    <r>
      <t xml:space="preserve">Stainless Steel Pre-fabricated </t>
    </r>
    <r>
      <rPr>
        <b/>
        <sz val="11"/>
        <color theme="1"/>
        <rFont val="Calibri"/>
        <family val="2"/>
        <scheme val="minor"/>
      </rPr>
      <t>Ceiling panels In MOTs &amp; MOTs Corridor</t>
    </r>
  </si>
  <si>
    <t>SOTC002</t>
  </si>
  <si>
    <r>
      <t xml:space="preserve">Stainless Steel Pre-fabricated Wall panels. </t>
    </r>
    <r>
      <rPr>
        <b/>
        <sz val="11"/>
        <color theme="1"/>
        <rFont val="Calibri"/>
        <family val="2"/>
        <scheme val="minor"/>
      </rPr>
      <t>(MOTs &amp; MOT Corridor) - Wall panels</t>
    </r>
  </si>
  <si>
    <t>SOTC001</t>
  </si>
  <si>
    <t>Less</t>
  </si>
  <si>
    <t>Excess</t>
  </si>
  <si>
    <t>Variation</t>
  </si>
  <si>
    <t>As Per Work Done/To Be Done</t>
  </si>
  <si>
    <t>Total (6 Ots)</t>
  </si>
  <si>
    <t>Additional Sanction fot 2 Ots</t>
  </si>
  <si>
    <t>As Per Agreement (with 4 Ots)</t>
  </si>
  <si>
    <t>Item Name</t>
  </si>
  <si>
    <t>Item Code</t>
  </si>
  <si>
    <t>Item S.No</t>
  </si>
  <si>
    <t>S.No</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</si>
  <si>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</si>
  <si>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</si>
  <si>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</si>
  <si>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and 1 for each TIR.) Drinage outlet to be provided near each RO outlet.</t>
  </si>
  <si>
    <t>80% blockout Ruler Blinds for MOTs Integration Room Windows</t>
  </si>
  <si>
    <t>BASIC VALUE</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</si>
  <si>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</si>
  <si>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</si>
  <si>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TCV Incl GST</t>
  </si>
  <si>
    <t>Wooden Flooring with Engineered wood planks of 14mm thick (MOTs Integration Room)</t>
  </si>
  <si>
    <t>Skirting for Wooden Flooring with Engineered wood planks of 14mm thick (MOTs Integration Room)</t>
  </si>
  <si>
    <t>Modular Operation Theatres</t>
  </si>
  <si>
    <t>Transplant Isolation Rooms</t>
  </si>
  <si>
    <t>Electrical Works</t>
  </si>
  <si>
    <t xml:space="preserve">Air Conditioning </t>
  </si>
  <si>
    <t>ELV</t>
  </si>
  <si>
    <t>Fire Fighting</t>
  </si>
  <si>
    <t>Civil Works</t>
  </si>
  <si>
    <t>Plumbing Works</t>
  </si>
  <si>
    <t>Medical Gas Pipe Line</t>
  </si>
  <si>
    <t>AE</t>
  </si>
  <si>
    <t>PART-B</t>
  </si>
  <si>
    <t>PART-A</t>
  </si>
  <si>
    <t>Civil Supplementary</t>
  </si>
  <si>
    <t>MGPS Supplementary items</t>
  </si>
  <si>
    <t>ELV Supplementary Items</t>
  </si>
  <si>
    <t>Electrical Supplementary</t>
  </si>
  <si>
    <t>Medical Equipment Supplementary</t>
  </si>
  <si>
    <t>E</t>
  </si>
  <si>
    <t>AC</t>
  </si>
  <si>
    <t>FF</t>
  </si>
  <si>
    <t>C</t>
  </si>
  <si>
    <t>P</t>
  </si>
  <si>
    <t>MGPS</t>
  </si>
  <si>
    <t>G</t>
  </si>
  <si>
    <t>SUB TOTAL</t>
  </si>
  <si>
    <t>PART - A</t>
  </si>
  <si>
    <t>Description</t>
  </si>
  <si>
    <t>Remarks</t>
  </si>
  <si>
    <t>Civil Supplimental Works</t>
  </si>
  <si>
    <t>Electrical Supplimental Works</t>
  </si>
  <si>
    <t>Air Conditioning Work</t>
  </si>
  <si>
    <t>Fire Fighting Work</t>
  </si>
  <si>
    <t>ELV Work</t>
  </si>
  <si>
    <t>Plumbing Work</t>
  </si>
  <si>
    <t>MGPS Work</t>
  </si>
  <si>
    <t>MGPS Supplimental Work</t>
  </si>
  <si>
    <t>ELV Supplimental Work</t>
  </si>
  <si>
    <t>EQP</t>
  </si>
  <si>
    <t>CS</t>
  </si>
  <si>
    <t>ES</t>
  </si>
  <si>
    <t>ELVS</t>
  </si>
  <si>
    <t>GS</t>
  </si>
  <si>
    <t>EQPS</t>
  </si>
  <si>
    <t>CIVIL</t>
  </si>
  <si>
    <t>CIVIL SUPPLIMENTAL</t>
  </si>
  <si>
    <t>ELECTRICAL</t>
  </si>
  <si>
    <t>ELECTRICAL SUPPLIMENTAL</t>
  </si>
  <si>
    <t>ELV SUPPLIMENTAL</t>
  </si>
  <si>
    <t>EQUIPMENT</t>
  </si>
  <si>
    <t>EQUIPMENT SUPPLIMENTAL</t>
  </si>
  <si>
    <t>FIRE FIGHTING</t>
  </si>
  <si>
    <t>PLUMBING</t>
  </si>
  <si>
    <t>MGPS SUPPLIMENTAL</t>
  </si>
  <si>
    <t>AIR CONDITIONING</t>
  </si>
  <si>
    <t>Equipment</t>
  </si>
  <si>
    <t>Equipment Supplimental</t>
  </si>
  <si>
    <t>Amount</t>
  </si>
  <si>
    <t>Workdone Amount</t>
  </si>
  <si>
    <t>Sanction Amount</t>
  </si>
  <si>
    <t>Excess Amount</t>
  </si>
  <si>
    <t>Less Amount</t>
  </si>
  <si>
    <t>Name of Work: Design, Fabrication, Installation and Commissioning on Turnkey basis for the work of Establishment of State Organ Transplant Centre in the 8th Floor, South West Block of Gandhi Hospital, Secunderabad.</t>
  </si>
  <si>
    <t>Grand Total</t>
  </si>
  <si>
    <t>Co-efficients</t>
  </si>
  <si>
    <t>Rates</t>
  </si>
  <si>
    <t>Total Amount</t>
  </si>
  <si>
    <t>Sand (QTY)</t>
  </si>
  <si>
    <t>Metal (QTY)</t>
  </si>
  <si>
    <t>Brick (QTY)</t>
  </si>
  <si>
    <t>Sand</t>
  </si>
  <si>
    <t>Metal</t>
  </si>
  <si>
    <t>Bricks</t>
  </si>
  <si>
    <t>Sand Rate</t>
  </si>
  <si>
    <t>Metal Rate</t>
  </si>
  <si>
    <t>Brick Rate</t>
  </si>
  <si>
    <t>Sand Amount</t>
  </si>
  <si>
    <t>Metal Amount</t>
  </si>
  <si>
    <t>Brick Amount</t>
  </si>
  <si>
    <t>GRAND TOTAL</t>
  </si>
  <si>
    <t>Sub Total (Other than RE ECV )</t>
  </si>
  <si>
    <t>As Per RE</t>
  </si>
  <si>
    <t>Difference</t>
  </si>
  <si>
    <t>TOTAL</t>
  </si>
  <si>
    <t>SUBTOTAL</t>
  </si>
  <si>
    <t>PART (A+B)</t>
  </si>
  <si>
    <t xml:space="preserve"> GRAND TOTAL</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</si>
  <si>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</si>
  <si>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</si>
  <si>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EXCESS</t>
  </si>
  <si>
    <t>Basic Price</t>
  </si>
  <si>
    <t>GST @ 18%</t>
  </si>
  <si>
    <t>Provision towards Unforseen items and rounding off (LS)</t>
  </si>
  <si>
    <t>Labour Cess @ 1% on Basic Value of Revised Estimate</t>
  </si>
  <si>
    <t>NAC @ 0.1% on Basic Value of Revised estimate</t>
  </si>
  <si>
    <t>Provision towards GST 18% on Seniorage Charges</t>
  </si>
  <si>
    <t>Provision towards DMF Charges 30% on Seniorage Charges</t>
  </si>
  <si>
    <t>Provision towards SMFT Charges 2% on seniorage Charges</t>
  </si>
  <si>
    <t>Provision towards Engineering Supervision Charges @  2% on Equipment</t>
  </si>
  <si>
    <t>Provision towards Engineering Supervision Charges @  4% on RE Value (except equipment &amp; AC)</t>
  </si>
  <si>
    <t>as per agreement</t>
  </si>
  <si>
    <t xml:space="preserve">As per Agreement </t>
  </si>
  <si>
    <t>As per Sanction Estimate for 2 Ots</t>
  </si>
  <si>
    <t>as per additional 2 Ots</t>
  </si>
  <si>
    <t>Total</t>
  </si>
  <si>
    <t>Sub Total-Agreement (A)</t>
  </si>
  <si>
    <t>Sub Total-Supplimental (B)</t>
  </si>
  <si>
    <t>Total (A+B)</t>
  </si>
  <si>
    <t>Provision towards Seniorage Charges on Civil Component</t>
  </si>
  <si>
    <t>Total of S.No 14 to 18</t>
  </si>
  <si>
    <t>GENERAL ABSTRACT FOR REVISED ESTIMATE</t>
  </si>
  <si>
    <t xml:space="preserve"> </t>
  </si>
  <si>
    <t>Tech. Spec Cl. No in TED</t>
  </si>
  <si>
    <t>16.3 &amp; 16.4</t>
  </si>
  <si>
    <t>17.6 &amp; 17.7</t>
  </si>
  <si>
    <t>22 a</t>
  </si>
  <si>
    <t>22 b</t>
  </si>
  <si>
    <t>23 a</t>
  </si>
  <si>
    <t>23 b</t>
  </si>
  <si>
    <t>23 c</t>
  </si>
  <si>
    <t>23 d</t>
  </si>
  <si>
    <t>23 e</t>
  </si>
  <si>
    <t>23 f</t>
  </si>
  <si>
    <t>23 g</t>
  </si>
  <si>
    <t>23 h</t>
  </si>
  <si>
    <t>24 a</t>
  </si>
  <si>
    <t>24 b</t>
  </si>
  <si>
    <t>24 c</t>
  </si>
  <si>
    <t>24 d</t>
  </si>
  <si>
    <t>24 e</t>
  </si>
  <si>
    <t>24 f</t>
  </si>
  <si>
    <t>24 g</t>
  </si>
  <si>
    <t>25 a</t>
  </si>
  <si>
    <t>25 b</t>
  </si>
  <si>
    <t>25 c</t>
  </si>
  <si>
    <t>25 d</t>
  </si>
  <si>
    <t>25 e</t>
  </si>
  <si>
    <t>26 a</t>
  </si>
  <si>
    <t>26 b</t>
  </si>
  <si>
    <t>26 b 1</t>
  </si>
  <si>
    <t>26 c</t>
  </si>
  <si>
    <t>26 d</t>
  </si>
  <si>
    <t>27 a</t>
  </si>
  <si>
    <t>27 b</t>
  </si>
  <si>
    <t>27 c</t>
  </si>
  <si>
    <t>27 d</t>
  </si>
  <si>
    <t>27 e</t>
  </si>
  <si>
    <t>27 f</t>
  </si>
  <si>
    <t>27 f 1</t>
  </si>
  <si>
    <t>27 f 2</t>
  </si>
  <si>
    <t>27 f 3</t>
  </si>
  <si>
    <t>27 g</t>
  </si>
  <si>
    <t>27 h</t>
  </si>
  <si>
    <t>27 i</t>
  </si>
  <si>
    <t>27 j</t>
  </si>
  <si>
    <t>28 a</t>
  </si>
  <si>
    <t>28 b</t>
  </si>
  <si>
    <t>28 c</t>
  </si>
  <si>
    <t>29 d</t>
  </si>
  <si>
    <t>29 a</t>
  </si>
  <si>
    <t>30 a</t>
  </si>
  <si>
    <t>30 b</t>
  </si>
  <si>
    <t>30 c</t>
  </si>
  <si>
    <t>30 d</t>
  </si>
  <si>
    <t>30 e</t>
  </si>
  <si>
    <t>30 f</t>
  </si>
  <si>
    <t>30 g</t>
  </si>
  <si>
    <t>31 a</t>
  </si>
  <si>
    <t>31 b</t>
  </si>
  <si>
    <t>31 c</t>
  </si>
  <si>
    <t>31 d</t>
  </si>
  <si>
    <t>31 e</t>
  </si>
  <si>
    <t>31 f</t>
  </si>
  <si>
    <t>31 g</t>
  </si>
  <si>
    <t>31 h</t>
  </si>
  <si>
    <t>31 j</t>
  </si>
  <si>
    <t>31 i</t>
  </si>
  <si>
    <t>31 k</t>
  </si>
  <si>
    <t>32 a</t>
  </si>
  <si>
    <t>32 b</t>
  </si>
  <si>
    <t>33 a</t>
  </si>
  <si>
    <t>33 b</t>
  </si>
  <si>
    <t>33 c</t>
  </si>
  <si>
    <t>33 d</t>
  </si>
  <si>
    <t>87 A</t>
  </si>
  <si>
    <t>87 B</t>
  </si>
  <si>
    <t>87 C</t>
  </si>
  <si>
    <t>87 D</t>
  </si>
  <si>
    <t>87 E</t>
  </si>
  <si>
    <t>88.7 b</t>
  </si>
  <si>
    <t>88.8 a</t>
  </si>
  <si>
    <t>88.8 b</t>
  </si>
  <si>
    <t>88.8 c</t>
  </si>
  <si>
    <t>(in Rs.)</t>
  </si>
  <si>
    <t>30% of 17,572</t>
  </si>
  <si>
    <t>2% of 17,572</t>
  </si>
  <si>
    <t>As per Workdone/To be done Estimate</t>
  </si>
  <si>
    <t>GO Rt No. 519, HM&amp;FW (A1) Dept. 06.09.2018
(Original sanction)</t>
  </si>
  <si>
    <t>GO Rt No. 358, HM&amp;FW (C2) Dept. 24.06.2023
(Additional sanction)</t>
  </si>
  <si>
    <t>As Per Agreement</t>
  </si>
  <si>
    <t>Total Sanctioned Amount</t>
  </si>
  <si>
    <t>Balance Available from Sanctioned Amount</t>
  </si>
  <si>
    <r>
      <t xml:space="preserve">Removal &amp; Relocation of Roof Top Solar Panels </t>
    </r>
    <r>
      <rPr>
        <b/>
        <i/>
        <sz val="11"/>
        <color theme="1"/>
        <rFont val="Calibri"/>
        <family val="2"/>
        <scheme val="minor"/>
      </rPr>
      <t>Less:</t>
    </r>
  </si>
  <si>
    <r>
      <t xml:space="preserve">Amount of Workdone/to be done as per the Revised Estimate including Supplimental items </t>
    </r>
    <r>
      <rPr>
        <b/>
        <i/>
        <sz val="11"/>
        <color theme="1"/>
        <rFont val="Calibri"/>
        <family val="2"/>
        <scheme val="minor"/>
      </rPr>
      <t>Less:</t>
    </r>
  </si>
  <si>
    <t>Provision towards Haritha Nidhi</t>
  </si>
  <si>
    <r>
      <rPr>
        <b/>
        <sz val="11"/>
        <color theme="1"/>
        <rFont val="Calibri"/>
        <family val="2"/>
        <scheme val="minor"/>
      </rPr>
      <t>2% of 7,05,10,206</t>
    </r>
    <r>
      <rPr>
        <sz val="11"/>
        <color theme="1"/>
        <rFont val="Calibri"/>
        <family val="2"/>
        <scheme val="minor"/>
      </rPr>
      <t xml:space="preserve"> </t>
    </r>
    <r>
      <rPr>
        <i/>
        <sz val="11"/>
        <color theme="1"/>
        <rFont val="Calibri"/>
        <family val="2"/>
        <scheme val="minor"/>
      </rPr>
      <t>(7,03,18,750+1,91,456)</t>
    </r>
  </si>
  <si>
    <t>Excess is 56,87,787</t>
  </si>
  <si>
    <t>Tender Value</t>
  </si>
  <si>
    <t>Tender Discount</t>
  </si>
  <si>
    <t>Secondary Agreement</t>
  </si>
  <si>
    <t>Savings</t>
  </si>
  <si>
    <t>Agreement Value</t>
  </si>
  <si>
    <t xml:space="preserve">Agreement + Savings </t>
  </si>
  <si>
    <t>Contract value as per revised estimate</t>
  </si>
  <si>
    <t>1% of 22,58,11,237</t>
  </si>
  <si>
    <t>0.1% of 22,58,11,237</t>
  </si>
  <si>
    <t>18% of 25,29,700</t>
  </si>
  <si>
    <r>
      <rPr>
        <b/>
        <sz val="11"/>
        <color theme="1"/>
        <rFont val="Calibri"/>
        <family val="2"/>
        <scheme val="minor"/>
      </rPr>
      <t>4% of 19,59,47,053</t>
    </r>
    <r>
      <rPr>
        <sz val="11"/>
        <color theme="1"/>
        <rFont val="Calibri"/>
        <family val="2"/>
        <scheme val="minor"/>
      </rPr>
      <t xml:space="preserve"> </t>
    </r>
    <r>
      <rPr>
        <i/>
        <sz val="11"/>
        <color theme="1"/>
        <rFont val="Calibri"/>
        <family val="2"/>
        <scheme val="minor"/>
      </rPr>
      <t>(26,64,57,259-7,05,10,206)</t>
    </r>
  </si>
  <si>
    <t>Supply and installation of double pass RO system having 2 nos feed pumps of 1.5 HP with max flow of 4000 ltr/hr including construction of sand filter of dimensions (H=1650 mm, D=325 mm) with filter media as Quartz sand of SS vessel construction and Activated Carbon filter of dimensions (H= 1650mm) with filter media as Activated carbon (IV-600) of SS vessel construction, with 4 nos of spiral wound RO membrane of size 4 inch dia x 1 m length of make ION EXCHANGE (HYDROMEN) (or) equal, 2 nos UV system with service flow of 1000 ltr/hr (Before 2nd filter and after SS tank out-let) with PEX pipeline recirculation loop to avoid contamination in pipe to supply for 10 beds in Post ICU, 4 beds in Transplant ICU and 1 for each TIR.) Drinage outlet to be provided near each RO outlet.</t>
  </si>
  <si>
    <t>As per Agreement-1</t>
  </si>
  <si>
    <t>As per Agreement-2 for additional 2 OT's</t>
  </si>
  <si>
    <t>Total As per Agreement (4+5)</t>
  </si>
  <si>
    <t>Basic Price (Excluding GST)</t>
  </si>
  <si>
    <t>CIVIL WORKS</t>
  </si>
  <si>
    <t>CIVIL SUPPLIMENTAL WORKS</t>
  </si>
  <si>
    <t>ELV WORKS</t>
  </si>
  <si>
    <t>ELV Supplimental Works</t>
  </si>
  <si>
    <t>Fire Fighting Works</t>
  </si>
  <si>
    <t>EQUIPMENT Supplimental</t>
  </si>
  <si>
    <t>AIR CONDITIONING WORK</t>
  </si>
  <si>
    <t>MGPS WORKS</t>
  </si>
  <si>
    <t>MGPS Supplimental Works</t>
  </si>
  <si>
    <r>
      <t>COMPARITIVE STATEMENT FOR ORIGINAL AGREEMENT AND 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</si>
  <si>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 xml:space="preserve"> REVISED ESTIMATE OF SOTC 8TH FLOOR, SOUTH-WEST BLOCK, GANDHI HOSPITAL</t>
  </si>
  <si>
    <t>DY.EXECUTIVE ENGINEER</t>
  </si>
  <si>
    <t>TSMSIDC, MEDCHAL MALKAJGIRI</t>
  </si>
  <si>
    <t>EXECUTIVE ENGINEER</t>
  </si>
  <si>
    <t>TSMSISDC, HYDERAVAD DIVISION</t>
  </si>
  <si>
    <t>SUPERINTENDING ENGINEER</t>
  </si>
  <si>
    <t>TSMSISDC, HYDERAVAD CIRCLE</t>
  </si>
  <si>
    <t>COMPARATIVE STATEMENT FOR GENERAL ABSTRACT OF ORIGINAL AGREEMENT AND REVISED ESTIMATE</t>
  </si>
  <si>
    <t>S.No of RE</t>
  </si>
  <si>
    <t>Sub total of S.No 14 to 18</t>
  </si>
  <si>
    <t>NAC @ 0.1% on Basic Price of Revised estimate</t>
  </si>
  <si>
    <t>Labour Cess @ 1% on Basic Price of Revised Estimate</t>
  </si>
  <si>
    <t>Provision towards Engineering Supervision Charges @  4% on RE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</si>
</sst>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 #,##0_ ;_ * \-#,##0_ ;_ * &quot;-&quot;??_ ;_ @_ "/>
    <numFmt numFmtId="165" formatCode="_ * #,##0.0_ ;_ * \-#,##0.0_ ;_ * &quot;-&quot;??_ ;_ @_ "/>
  </numFmts>
  <fonts count="35">
    <font>
      <sz val="11"/>
      <color theme="1"/>
      <name val="Calibri"/>
      <family val="2"/>
      <scheme val="minor"/>
    </font>
    <font>
      <sz val="11"/>
      <color theme="1"/>
      <name val="Calibri"/>
      <family val="2"/>
      <scheme val="minor"/>
    </font>
    <font>
      <b/>
      <sz val="11"/>
      <color theme="1"/>
      <name val="Calibri"/>
      <family val="2"/>
      <scheme val="minor"/>
    </font>
    <font>
      <sz val="11"/>
      <name val="Cambria"/>
      <family val="1"/>
    </font>
    <font>
      <sz val="12"/>
      <color theme="1"/>
      <name val="Times New Roman"/>
      <family val="1"/>
    </font>
    <font>
      <b/>
      <sz val="12"/>
      <color theme="1"/>
      <name val="Times New Roman"/>
      <family val="1"/>
    </font>
    <font>
      <sz val="11"/>
      <name val="Calibri"/>
      <family val="2"/>
      <scheme val="minor"/>
    </font>
    <font>
      <vertAlign val="superscript"/>
      <sz val="11"/>
      <name val="Calibri"/>
      <family val="2"/>
      <scheme val="minor"/>
    </font>
    <font>
      <sz val="12"/>
      <color theme="1"/>
      <name val="Calibri"/>
      <family val="2"/>
      <scheme val="minor"/>
    </font>
    <font>
      <b/>
      <sz val="12"/>
      <color theme="1"/>
      <name val="Calibri"/>
      <family val="2"/>
      <scheme val="minor"/>
    </font>
    <font>
      <sz val="12"/>
      <color theme="1"/>
      <name val="Arial"/>
      <family val="2"/>
    </font>
    <font>
      <sz val="11"/>
      <name val="Calibri"/>
      <family val="2"/>
    </font>
    <font>
      <sz val="10"/>
      <name val="Arial"/>
      <family val="2"/>
    </font>
    <font>
      <vertAlign val="superscript"/>
      <sz val="11"/>
      <color theme="1"/>
      <name val="Calibri"/>
      <family val="2"/>
      <scheme val="minor"/>
    </font>
    <font>
      <b/>
      <sz val="16"/>
      <color theme="1"/>
      <name val="Calibri"/>
      <family val="2"/>
      <scheme val="minor"/>
    </font>
    <font>
      <sz val="11"/>
      <name val="Times New Roman"/>
      <family val="1"/>
    </font>
    <font>
      <sz val="10"/>
      <name val="Helv"/>
      <charset val="204"/>
    </font>
    <font>
      <b/>
      <sz val="20"/>
      <color theme="1"/>
      <name val="Calibri"/>
      <family val="2"/>
      <scheme val="minor"/>
    </font>
    <font>
      <b/>
      <vertAlign val="superscript"/>
      <sz val="20"/>
      <color theme="1"/>
      <name val="Calibri"/>
      <family val="2"/>
      <scheme val="minor"/>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
      <sz val="11"/>
      <color rgb="FFFF0000"/>
      <name val="Calibri"/>
      <family val="2"/>
      <scheme val="minor"/>
    </font>
    <font>
      <b/>
      <i/>
      <sz val="12"/>
      <color theme="1"/>
      <name val="Calibri"/>
      <family val="2"/>
      <scheme val="minor"/>
    </font>
    <font>
      <b/>
      <i/>
      <sz val="11"/>
      <name val="Calibri"/>
      <family val="2"/>
      <scheme val="minor"/>
    </font>
    <font>
      <b/>
      <sz val="14"/>
      <color theme="1"/>
      <name val="Calibri"/>
      <family val="2"/>
      <scheme val="minor"/>
    </font>
    <font>
      <b/>
      <u/>
      <sz val="14"/>
      <color theme="1"/>
      <name val="Calibri"/>
      <family val="2"/>
      <scheme val="minor"/>
    </font>
    <font>
      <u/>
      <sz val="11"/>
      <color theme="1"/>
      <name val="Calibri"/>
      <family val="2"/>
      <scheme val="minor"/>
    </font>
    <font>
      <i/>
      <sz val="11"/>
      <color theme="1"/>
      <name val="Calibri"/>
      <family val="2"/>
      <scheme val="minor"/>
    </font>
    <font>
      <u val="singleAccounting"/>
      <sz val="11"/>
      <color theme="1"/>
      <name val="Calibri"/>
      <family val="2"/>
      <scheme val="minor"/>
    </font>
    <font>
      <b/>
      <u/>
      <sz val="12"/>
      <color theme="1"/>
      <name val="Calibri"/>
      <family val="2"/>
      <scheme val="minor"/>
    </font>
    <font>
      <b/>
      <i/>
      <sz val="11"/>
      <color theme="1"/>
      <name val="Calibri"/>
      <family val="2"/>
      <scheme val="minor"/>
    </font>
    <font>
      <b/>
      <sz val="10"/>
      <color theme="1"/>
      <name val="Calibri"/>
      <family val="2"/>
      <scheme val="minor"/>
    </font>
    <font>
      <sz val="8"/>
      <name val="Calibri"/>
      <family val="2"/>
      <scheme val="minor"/>
    </font>
    <font>
      <sz val="16"/>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0" tint="-0.14999847407452621"/>
        <bgColor indexed="64"/>
      </patternFill>
    </fill>
  </fills>
  <borders count="69">
    <border>
      <left/>
      <right/>
      <top/>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right/>
      <top style="thin">
        <color indexed="64"/>
      </top>
      <bottom style="double">
        <color indexed="64"/>
      </bottom>
      <diagonal/>
    </border>
    <border>
      <left style="thick">
        <color indexed="64"/>
      </left>
      <right style="medium">
        <color indexed="64"/>
      </right>
      <top style="thin">
        <color indexed="64"/>
      </top>
      <bottom/>
      <diagonal/>
    </border>
    <border>
      <left style="medium">
        <color indexed="64"/>
      </left>
      <right style="thick">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bottom/>
      <diagonal/>
    </border>
    <border>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style="thick">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thick">
        <color indexed="64"/>
      </bottom>
      <diagonal/>
    </border>
    <border>
      <left/>
      <right/>
      <top/>
      <bottom style="double">
        <color indexed="64"/>
      </bottom>
      <diagonal/>
    </border>
    <border>
      <left/>
      <right/>
      <top style="thick">
        <color indexed="64"/>
      </top>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medium">
        <color indexed="64"/>
      </left>
      <right/>
      <top style="thin">
        <color indexed="64"/>
      </top>
      <bottom style="thick">
        <color indexed="64"/>
      </bottom>
      <diagonal/>
    </border>
    <border>
      <left style="medium">
        <color indexed="64"/>
      </left>
      <right/>
      <top style="medium">
        <color indexed="64"/>
      </top>
      <bottom style="thick">
        <color indexed="64"/>
      </bottom>
      <diagonal/>
    </border>
    <border>
      <left/>
      <right style="medium">
        <color indexed="64"/>
      </right>
      <top style="medium">
        <color indexed="64"/>
      </top>
      <bottom style="thick">
        <color indexed="64"/>
      </bottom>
      <diagonal/>
    </border>
  </borders>
  <cellStyleXfs count="7">
    <xf numFmtId="0" fontId="0"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0" fontId="15" fillId="0" borderId="0"/>
    <xf numFmtId="0" fontId="1" fillId="0" borderId="0"/>
    <xf numFmtId="0" fontId="16" fillId="0" borderId="0"/>
  </cellStyleXfs>
  <cellXfs count="461">
    <xf numFmtId="0" fontId="0" fillId="0" borderId="0" xfId="0"/>
    <xf numFmtId="0" fontId="0" fillId="2" borderId="0" xfId="0" applyFill="1"/>
    <xf numFmtId="0" fontId="0" fillId="3" borderId="0" xfId="0" applyFill="1"/>
    <xf numFmtId="0" fontId="0" fillId="4" borderId="0" xfId="0" applyFill="1"/>
    <xf numFmtId="3" fontId="0" fillId="4" borderId="0" xfId="0" applyNumberFormat="1" applyFill="1" applyAlignment="1">
      <alignment wrapText="1"/>
    </xf>
    <xf numFmtId="0" fontId="0" fillId="6" borderId="0" xfId="0" applyFill="1" applyAlignment="1">
      <alignment wrapText="1"/>
    </xf>
    <xf numFmtId="0" fontId="0" fillId="0" borderId="0" xfId="0" applyAlignment="1">
      <alignment wrapText="1"/>
    </xf>
    <xf numFmtId="4" fontId="0" fillId="0" borderId="0" xfId="0" applyNumberFormat="1"/>
    <xf numFmtId="4" fontId="0" fillId="4" borderId="0" xfId="0" applyNumberFormat="1" applyFill="1"/>
    <xf numFmtId="3" fontId="0" fillId="0" borderId="0" xfId="0" applyNumberFormat="1"/>
    <xf numFmtId="2" fontId="0" fillId="0" borderId="0" xfId="0" applyNumberFormat="1" applyAlignment="1">
      <alignment horizontal="center" vertical="center"/>
    </xf>
    <xf numFmtId="0" fontId="0" fillId="0" borderId="0" xfId="0" applyAlignment="1">
      <alignment horizontal="center" wrapText="1"/>
    </xf>
    <xf numFmtId="4" fontId="0" fillId="3" borderId="0" xfId="0" applyNumberFormat="1" applyFill="1"/>
    <xf numFmtId="4" fontId="0" fillId="4" borderId="0" xfId="0" applyNumberFormat="1" applyFill="1" applyAlignment="1">
      <alignment horizontal="center"/>
    </xf>
    <xf numFmtId="0" fontId="0" fillId="0" borderId="0" xfId="0" applyAlignment="1">
      <alignment vertical="center" wrapText="1"/>
    </xf>
    <xf numFmtId="0" fontId="0" fillId="0" borderId="0" xfId="0" applyAlignment="1">
      <alignment horizontal="center" vertical="center"/>
    </xf>
    <xf numFmtId="0" fontId="3" fillId="3" borderId="0" xfId="0" applyFont="1" applyFill="1" applyAlignment="1">
      <alignment horizontal="center" vertical="center"/>
    </xf>
    <xf numFmtId="4" fontId="0" fillId="3" borderId="0" xfId="0" applyNumberFormat="1" applyFill="1" applyAlignment="1">
      <alignment horizontal="center" vertical="center"/>
    </xf>
    <xf numFmtId="0" fontId="4" fillId="0" borderId="0" xfId="0" applyFont="1" applyAlignment="1">
      <alignment vertical="center" wrapText="1"/>
    </xf>
    <xf numFmtId="0" fontId="0" fillId="3" borderId="0" xfId="0" applyFill="1" applyAlignment="1">
      <alignment horizontal="center" vertical="center"/>
    </xf>
    <xf numFmtId="0" fontId="5" fillId="0" borderId="0" xfId="0" applyFont="1" applyAlignment="1">
      <alignment vertical="center" wrapText="1"/>
    </xf>
    <xf numFmtId="43" fontId="0" fillId="0" borderId="0" xfId="0" applyNumberFormat="1"/>
    <xf numFmtId="0" fontId="4" fillId="0" borderId="6" xfId="0" applyFont="1" applyBorder="1" applyAlignment="1">
      <alignment horizontal="left" vertical="center" wrapText="1"/>
    </xf>
    <xf numFmtId="0" fontId="0" fillId="0" borderId="6" xfId="0" applyBorder="1"/>
    <xf numFmtId="0" fontId="0" fillId="0" borderId="6" xfId="0" applyBorder="1" applyAlignment="1">
      <alignment wrapText="1"/>
    </xf>
    <xf numFmtId="3" fontId="10" fillId="7" borderId="6" xfId="0" applyNumberFormat="1" applyFont="1" applyFill="1" applyBorder="1" applyAlignment="1">
      <alignment horizontal="right" vertical="center"/>
    </xf>
    <xf numFmtId="0" fontId="9" fillId="0" borderId="11" xfId="0" applyFont="1" applyBorder="1" applyAlignment="1">
      <alignment horizontal="center" vertical="center" wrapText="1"/>
    </xf>
    <xf numFmtId="0" fontId="9" fillId="0" borderId="8" xfId="0" applyFont="1" applyBorder="1" applyAlignment="1">
      <alignment horizontal="center" vertic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0" fontId="0" fillId="0" borderId="3" xfId="0" applyBorder="1" applyAlignment="1">
      <alignment horizontal="center" vertical="center"/>
    </xf>
    <xf numFmtId="2" fontId="0" fillId="0" borderId="3" xfId="0" applyNumberFormat="1" applyBorder="1" applyAlignment="1">
      <alignment horizontal="center" vertical="center"/>
    </xf>
    <xf numFmtId="0" fontId="0" fillId="0" borderId="3" xfId="0" applyBorder="1" applyAlignment="1">
      <alignment horizontal="right" vertical="center"/>
    </xf>
    <xf numFmtId="0" fontId="0" fillId="0" borderId="3" xfId="0" applyBorder="1" applyAlignment="1">
      <alignment vertical="center" wrapText="1"/>
    </xf>
    <xf numFmtId="0" fontId="0" fillId="0" borderId="3" xfId="2" applyFont="1" applyBorder="1" applyAlignment="1">
      <alignment vertical="center" wrapText="1"/>
    </xf>
    <xf numFmtId="49" fontId="0" fillId="0" borderId="3" xfId="2" applyNumberFormat="1" applyFont="1" applyBorder="1" applyAlignment="1">
      <alignment horizontal="center" vertical="center" wrapText="1"/>
    </xf>
    <xf numFmtId="0" fontId="0" fillId="0" borderId="3" xfId="6" applyFont="1" applyBorder="1" applyAlignment="1">
      <alignment vertical="center" wrapText="1"/>
    </xf>
    <xf numFmtId="0" fontId="0" fillId="0" borderId="3" xfId="5" applyFont="1" applyBorder="1" applyAlignment="1">
      <alignment vertical="center" wrapText="1"/>
    </xf>
    <xf numFmtId="0" fontId="0" fillId="0" borderId="3" xfId="4" applyFont="1" applyBorder="1" applyAlignment="1">
      <alignment vertical="center" wrapText="1"/>
    </xf>
    <xf numFmtId="0" fontId="0" fillId="0" borderId="3" xfId="0" applyBorder="1" applyAlignment="1">
      <alignment horizontal="left" vertical="center" wrapText="1"/>
    </xf>
    <xf numFmtId="0" fontId="0" fillId="0" borderId="12" xfId="0" applyBorder="1" applyAlignment="1">
      <alignment horizontal="center" vertical="center"/>
    </xf>
    <xf numFmtId="0" fontId="0" fillId="0" borderId="12" xfId="0" applyBorder="1"/>
    <xf numFmtId="0" fontId="0" fillId="0" borderId="8" xfId="0" applyBorder="1"/>
    <xf numFmtId="0" fontId="0" fillId="0" borderId="3" xfId="0" applyBorder="1"/>
    <xf numFmtId="0" fontId="6" fillId="0" borderId="3" xfId="0" applyFont="1" applyBorder="1" applyAlignment="1">
      <alignment horizontal="left" vertical="center" wrapText="1"/>
    </xf>
    <xf numFmtId="0" fontId="0" fillId="0" borderId="8" xfId="0" applyBorder="1" applyAlignment="1">
      <alignment horizontal="center" vertical="center"/>
    </xf>
    <xf numFmtId="0" fontId="0" fillId="0" borderId="3" xfId="0" applyBorder="1" applyAlignment="1">
      <alignment horizontal="left" vertical="top" wrapText="1"/>
    </xf>
    <xf numFmtId="0" fontId="0" fillId="0" borderId="11" xfId="0" applyBorder="1" applyAlignment="1">
      <alignment horizontal="center" vertical="center" wrapText="1"/>
    </xf>
    <xf numFmtId="0" fontId="0" fillId="0" borderId="19" xfId="0" applyBorder="1" applyAlignment="1">
      <alignment wrapText="1"/>
    </xf>
    <xf numFmtId="0" fontId="0" fillId="0" borderId="20" xfId="0" applyBorder="1" applyAlignment="1">
      <alignment wrapText="1"/>
    </xf>
    <xf numFmtId="0" fontId="0" fillId="0" borderId="19" xfId="0" applyBorder="1"/>
    <xf numFmtId="0" fontId="0" fillId="0" borderId="15" xfId="0" applyBorder="1"/>
    <xf numFmtId="0" fontId="0" fillId="0" borderId="11" xfId="0" applyBorder="1" applyAlignment="1">
      <alignment vertical="top" wrapText="1"/>
    </xf>
    <xf numFmtId="49" fontId="0" fillId="0" borderId="11" xfId="0" applyNumberFormat="1" applyBorder="1" applyAlignment="1">
      <alignment horizontal="center" vertical="center" wrapText="1"/>
    </xf>
    <xf numFmtId="0" fontId="0" fillId="0" borderId="11" xfId="0" applyBorder="1" applyAlignment="1">
      <alignment horizontal="center" vertical="center"/>
    </xf>
    <xf numFmtId="2" fontId="0" fillId="0" borderId="11" xfId="0" applyNumberFormat="1" applyBorder="1" applyAlignment="1">
      <alignment horizontal="center" vertical="center"/>
    </xf>
    <xf numFmtId="0" fontId="0" fillId="0" borderId="11" xfId="0" applyBorder="1" applyAlignment="1">
      <alignment horizontal="right" vertical="center"/>
    </xf>
    <xf numFmtId="0" fontId="14" fillId="0" borderId="3" xfId="0" applyFont="1" applyBorder="1" applyAlignment="1">
      <alignment vertical="center"/>
    </xf>
    <xf numFmtId="0" fontId="14" fillId="0" borderId="3" xfId="0" applyFont="1" applyBorder="1" applyAlignment="1">
      <alignment horizontal="center" vertical="center"/>
    </xf>
    <xf numFmtId="3" fontId="10" fillId="7" borderId="0" xfId="0" applyNumberFormat="1" applyFont="1" applyFill="1" applyAlignment="1">
      <alignment horizontal="right" vertical="center"/>
    </xf>
    <xf numFmtId="0" fontId="2" fillId="0" borderId="3" xfId="0" applyFont="1" applyBorder="1" applyAlignment="1">
      <alignment horizontal="right" vertical="center"/>
    </xf>
    <xf numFmtId="0" fontId="0" fillId="0" borderId="3" xfId="0" applyBorder="1" applyAlignment="1">
      <alignment wrapText="1"/>
    </xf>
    <xf numFmtId="49" fontId="0" fillId="0" borderId="3" xfId="0" applyNumberFormat="1" applyBorder="1" applyAlignment="1">
      <alignment horizontal="center"/>
    </xf>
    <xf numFmtId="0" fontId="2" fillId="0" borderId="14" xfId="0" applyFont="1" applyBorder="1" applyAlignment="1">
      <alignment horizontal="center" vertical="center"/>
    </xf>
    <xf numFmtId="0" fontId="2" fillId="0" borderId="11" xfId="0" applyFont="1" applyBorder="1" applyAlignment="1">
      <alignment horizontal="center" vertical="center" wrapText="1"/>
    </xf>
    <xf numFmtId="0" fontId="2" fillId="0" borderId="11" xfId="0" applyFont="1" applyBorder="1" applyAlignment="1">
      <alignment horizontal="center" vertical="center"/>
    </xf>
    <xf numFmtId="0" fontId="0" fillId="0" borderId="3" xfId="0" applyBorder="1" applyAlignment="1">
      <alignment horizontal="justify" vertical="center"/>
    </xf>
    <xf numFmtId="0" fontId="0" fillId="0" borderId="6" xfId="0" applyBorder="1" applyAlignment="1">
      <alignment horizontal="center" vertical="center"/>
    </xf>
    <xf numFmtId="0" fontId="0" fillId="0" borderId="6" xfId="0" applyBorder="1" applyAlignment="1">
      <alignment horizontal="left" vertical="center"/>
    </xf>
    <xf numFmtId="43" fontId="0" fillId="0" borderId="6" xfId="1" applyFont="1" applyBorder="1"/>
    <xf numFmtId="0" fontId="0" fillId="0" borderId="0" xfId="0" applyAlignment="1">
      <alignment horizontal="left" vertical="center"/>
    </xf>
    <xf numFmtId="0" fontId="0" fillId="0" borderId="0" xfId="0" applyAlignment="1">
      <alignment horizontal="right" vertical="center"/>
    </xf>
    <xf numFmtId="164" fontId="0" fillId="0" borderId="0" xfId="0" applyNumberFormat="1" applyAlignment="1">
      <alignment horizontal="right" vertical="center"/>
    </xf>
    <xf numFmtId="164" fontId="0" fillId="0" borderId="3" xfId="0" applyNumberFormat="1" applyBorder="1" applyAlignment="1">
      <alignment horizontal="right" vertical="center"/>
    </xf>
    <xf numFmtId="164" fontId="0" fillId="0" borderId="3" xfId="1" applyNumberFormat="1" applyFont="1" applyBorder="1" applyAlignment="1">
      <alignment horizontal="right" vertical="center"/>
    </xf>
    <xf numFmtId="0" fontId="0" fillId="0" borderId="13" xfId="0" applyBorder="1" applyAlignment="1">
      <alignment horizontal="center" vertical="center"/>
    </xf>
    <xf numFmtId="0" fontId="2" fillId="0" borderId="13" xfId="0" applyFont="1" applyBorder="1" applyAlignment="1">
      <alignment horizontal="right" vertical="center"/>
    </xf>
    <xf numFmtId="164" fontId="2" fillId="0" borderId="13" xfId="0" applyNumberFormat="1" applyFont="1" applyBorder="1" applyAlignment="1">
      <alignment horizontal="right" vertical="center"/>
    </xf>
    <xf numFmtId="0" fontId="0" fillId="0" borderId="13" xfId="0" applyBorder="1"/>
    <xf numFmtId="10" fontId="0" fillId="0" borderId="3" xfId="0" applyNumberFormat="1" applyBorder="1" applyAlignment="1">
      <alignment horizontal="center" vertical="center"/>
    </xf>
    <xf numFmtId="0" fontId="0" fillId="0" borderId="11" xfId="0" applyBorder="1" applyAlignment="1">
      <alignment vertical="center" wrapText="1"/>
    </xf>
    <xf numFmtId="43" fontId="0" fillId="0" borderId="11" xfId="1" applyFont="1" applyBorder="1" applyAlignment="1">
      <alignment horizontal="right" vertical="center"/>
    </xf>
    <xf numFmtId="43" fontId="0" fillId="0" borderId="3" xfId="1" applyFont="1" applyBorder="1" applyAlignment="1">
      <alignment horizontal="right" vertical="center"/>
    </xf>
    <xf numFmtId="3" fontId="0" fillId="0" borderId="3" xfId="0" applyNumberFormat="1" applyBorder="1" applyAlignment="1">
      <alignment horizontal="center" vertical="center"/>
    </xf>
    <xf numFmtId="164" fontId="0" fillId="0" borderId="0" xfId="1" applyNumberFormat="1" applyFont="1" applyFill="1" applyBorder="1" applyAlignment="1">
      <alignment horizontal="right" vertical="center"/>
    </xf>
    <xf numFmtId="3" fontId="0" fillId="0" borderId="0" xfId="0" applyNumberFormat="1" applyAlignment="1">
      <alignment horizontal="right" vertical="center"/>
    </xf>
    <xf numFmtId="164" fontId="10" fillId="0" borderId="0" xfId="0" applyNumberFormat="1" applyFont="1" applyAlignment="1">
      <alignment horizontal="right" vertical="center"/>
    </xf>
    <xf numFmtId="43" fontId="0" fillId="0" borderId="0" xfId="0" applyNumberFormat="1" applyAlignment="1">
      <alignment horizontal="center" vertical="center"/>
    </xf>
    <xf numFmtId="0" fontId="6" fillId="0" borderId="0" xfId="0" applyFont="1" applyAlignment="1">
      <alignment horizontal="center" vertical="center"/>
    </xf>
    <xf numFmtId="43" fontId="25" fillId="0" borderId="13" xfId="1" applyFont="1" applyBorder="1" applyAlignment="1">
      <alignment horizontal="right" vertical="center"/>
    </xf>
    <xf numFmtId="164" fontId="0" fillId="0" borderId="0" xfId="0" applyNumberFormat="1"/>
    <xf numFmtId="0" fontId="2" fillId="0" borderId="13" xfId="0" applyFont="1" applyBorder="1" applyAlignment="1">
      <alignment horizontal="center" vertical="center"/>
    </xf>
    <xf numFmtId="0" fontId="2" fillId="0" borderId="13" xfId="0" applyFont="1" applyBorder="1"/>
    <xf numFmtId="164" fontId="9" fillId="0" borderId="13" xfId="0" applyNumberFormat="1" applyFont="1" applyBorder="1" applyAlignment="1">
      <alignment horizontal="right" vertical="center"/>
    </xf>
    <xf numFmtId="0" fontId="0" fillId="0" borderId="18" xfId="0" applyBorder="1"/>
    <xf numFmtId="164" fontId="10" fillId="0" borderId="1" xfId="0" applyNumberFormat="1" applyFont="1" applyBorder="1" applyAlignment="1">
      <alignment horizontal="right" vertical="center"/>
    </xf>
    <xf numFmtId="0" fontId="0" fillId="0" borderId="4" xfId="0" applyBorder="1" applyAlignment="1">
      <alignment horizontal="center" vertical="center" wrapText="1"/>
    </xf>
    <xf numFmtId="0" fontId="11" fillId="0" borderId="3" xfId="0" applyFont="1" applyBorder="1" applyAlignment="1">
      <alignment vertical="center" wrapText="1"/>
    </xf>
    <xf numFmtId="0" fontId="0" fillId="0" borderId="8" xfId="0" applyBorder="1" applyAlignment="1">
      <alignment horizontal="center" vertical="center" wrapText="1"/>
    </xf>
    <xf numFmtId="43" fontId="22" fillId="0" borderId="0" xfId="0" applyNumberFormat="1" applyFont="1"/>
    <xf numFmtId="3" fontId="5" fillId="4" borderId="0" xfId="0" applyNumberFormat="1" applyFont="1" applyFill="1" applyAlignment="1">
      <alignment horizontal="center" vertical="center" wrapText="1"/>
    </xf>
    <xf numFmtId="0" fontId="0" fillId="4" borderId="0" xfId="0" applyFill="1" applyAlignment="1">
      <alignment horizontal="center"/>
    </xf>
    <xf numFmtId="3" fontId="0" fillId="4" borderId="0" xfId="0" applyNumberFormat="1" applyFill="1" applyAlignment="1">
      <alignment horizontal="center" wrapText="1"/>
    </xf>
    <xf numFmtId="0" fontId="0" fillId="4" borderId="0" xfId="0" applyFill="1" applyAlignment="1">
      <alignment horizontal="center" vertical="center"/>
    </xf>
    <xf numFmtId="3" fontId="4" fillId="4" borderId="0" xfId="0" applyNumberFormat="1" applyFont="1" applyFill="1" applyAlignment="1">
      <alignment horizontal="center" vertical="center" wrapText="1"/>
    </xf>
    <xf numFmtId="3" fontId="0" fillId="4" borderId="0" xfId="0" applyNumberFormat="1" applyFill="1" applyAlignment="1">
      <alignment horizontal="center" vertical="center" wrapText="1"/>
    </xf>
    <xf numFmtId="0" fontId="0" fillId="4" borderId="0" xfId="0" applyFill="1" applyAlignment="1">
      <alignment horizontal="right"/>
    </xf>
    <xf numFmtId="4" fontId="0" fillId="4" borderId="0" xfId="0" applyNumberFormat="1" applyFill="1" applyAlignment="1">
      <alignment horizontal="right"/>
    </xf>
    <xf numFmtId="0" fontId="0" fillId="5" borderId="0" xfId="0" applyFill="1"/>
    <xf numFmtId="43" fontId="0" fillId="5" borderId="0" xfId="0" applyNumberFormat="1" applyFill="1"/>
    <xf numFmtId="4" fontId="0" fillId="5" borderId="0" xfId="0" applyNumberFormat="1" applyFill="1"/>
    <xf numFmtId="4" fontId="0" fillId="5" borderId="0" xfId="0" applyNumberFormat="1" applyFill="1" applyAlignment="1">
      <alignment horizontal="center"/>
    </xf>
    <xf numFmtId="3" fontId="10" fillId="7" borderId="1" xfId="0" applyNumberFormat="1" applyFont="1" applyFill="1" applyBorder="1" applyAlignment="1">
      <alignment horizontal="center" vertical="center"/>
    </xf>
    <xf numFmtId="0" fontId="0" fillId="0" borderId="1" xfId="0" applyBorder="1" applyAlignment="1">
      <alignment horizontal="center" vertical="center"/>
    </xf>
    <xf numFmtId="3" fontId="10" fillId="7" borderId="1" xfId="0" applyNumberFormat="1" applyFont="1" applyFill="1" applyBorder="1" applyAlignment="1">
      <alignment horizontal="right" vertical="center"/>
    </xf>
    <xf numFmtId="0" fontId="2" fillId="0" borderId="26" xfId="0" applyFont="1" applyBorder="1" applyAlignment="1">
      <alignment horizontal="center" vertical="center"/>
    </xf>
    <xf numFmtId="0" fontId="2" fillId="0" borderId="12" xfId="0" applyFont="1" applyBorder="1" applyAlignment="1">
      <alignment horizontal="center" vertical="center" wrapText="1"/>
    </xf>
    <xf numFmtId="0" fontId="2" fillId="0" borderId="12" xfId="0" applyFont="1" applyBorder="1" applyAlignment="1">
      <alignment horizontal="center" vertical="center"/>
    </xf>
    <xf numFmtId="0" fontId="23" fillId="0" borderId="12" xfId="0" applyFont="1" applyBorder="1" applyAlignment="1">
      <alignment horizontal="left" vertical="center" wrapText="1"/>
    </xf>
    <xf numFmtId="164" fontId="10" fillId="0" borderId="28" xfId="0" applyNumberFormat="1" applyFont="1" applyBorder="1" applyAlignment="1">
      <alignment horizontal="right" vertical="center"/>
    </xf>
    <xf numFmtId="0" fontId="0" fillId="0" borderId="12" xfId="0" applyBorder="1" applyAlignment="1">
      <alignment horizontal="center" vertical="center" wrapText="1"/>
    </xf>
    <xf numFmtId="0" fontId="0" fillId="0" borderId="12" xfId="0" applyBorder="1" applyAlignment="1">
      <alignment vertical="center" wrapText="1"/>
    </xf>
    <xf numFmtId="49" fontId="0" fillId="0" borderId="12" xfId="0" applyNumberFormat="1" applyBorder="1" applyAlignment="1">
      <alignment horizontal="center" vertical="center" wrapText="1"/>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23" fillId="0" borderId="11" xfId="0" applyFont="1" applyBorder="1" applyAlignment="1">
      <alignment horizontal="left" vertical="center"/>
    </xf>
    <xf numFmtId="0" fontId="14" fillId="0" borderId="12" xfId="0" applyFont="1" applyBorder="1" applyAlignment="1">
      <alignment horizontal="center" vertical="center"/>
    </xf>
    <xf numFmtId="0" fontId="2" fillId="0" borderId="12" xfId="0" applyFont="1" applyBorder="1" applyAlignment="1">
      <alignment horizontal="right" vertical="center"/>
    </xf>
    <xf numFmtId="0" fontId="0" fillId="0" borderId="12" xfId="2" applyFont="1" applyBorder="1" applyAlignment="1">
      <alignment vertical="center" wrapText="1"/>
    </xf>
    <xf numFmtId="0" fontId="0" fillId="0" borderId="13" xfId="0" applyBorder="1" applyAlignment="1">
      <alignment horizontal="center" vertical="center" wrapText="1"/>
    </xf>
    <xf numFmtId="0" fontId="0" fillId="0" borderId="13" xfId="2" applyFont="1" applyBorder="1" applyAlignment="1">
      <alignment vertical="center" wrapText="1"/>
    </xf>
    <xf numFmtId="49" fontId="0" fillId="0" borderId="13" xfId="0" applyNumberFormat="1" applyBorder="1" applyAlignment="1">
      <alignment horizontal="center" vertical="center" wrapText="1"/>
    </xf>
    <xf numFmtId="0" fontId="0" fillId="0" borderId="4" xfId="0" applyBorder="1" applyAlignment="1">
      <alignment horizontal="left" vertical="center" wrapText="1"/>
    </xf>
    <xf numFmtId="49" fontId="0" fillId="0" borderId="4" xfId="0" applyNumberFormat="1" applyBorder="1" applyAlignment="1">
      <alignment horizontal="center" vertical="center" wrapText="1"/>
    </xf>
    <xf numFmtId="0" fontId="0" fillId="0" borderId="12" xfId="0" applyBorder="1" applyAlignment="1">
      <alignment wrapText="1"/>
    </xf>
    <xf numFmtId="49" fontId="0" fillId="0" borderId="12" xfId="0" applyNumberFormat="1" applyBorder="1" applyAlignment="1">
      <alignment horizontal="center"/>
    </xf>
    <xf numFmtId="0" fontId="14" fillId="0" borderId="29"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9" fillId="0" borderId="11" xfId="0" applyFont="1" applyBorder="1"/>
    <xf numFmtId="0" fontId="23" fillId="0" borderId="11" xfId="0" applyFont="1" applyBorder="1" applyAlignment="1">
      <alignment horizontal="left" vertical="center" wrapText="1"/>
    </xf>
    <xf numFmtId="0" fontId="0" fillId="0" borderId="12" xfId="0" applyBorder="1" applyAlignment="1">
      <alignment horizontal="left" vertical="center" wrapText="1"/>
    </xf>
    <xf numFmtId="0" fontId="0" fillId="0" borderId="11" xfId="0" applyBorder="1"/>
    <xf numFmtId="0" fontId="0" fillId="0" borderId="24" xfId="0" applyBorder="1"/>
    <xf numFmtId="0" fontId="0" fillId="0" borderId="24" xfId="0" applyBorder="1" applyAlignment="1">
      <alignment horizontal="center" vertical="center" wrapText="1"/>
    </xf>
    <xf numFmtId="0" fontId="0" fillId="0" borderId="29" xfId="0" applyBorder="1"/>
    <xf numFmtId="0" fontId="9" fillId="0" borderId="29" xfId="0" applyFont="1" applyBorder="1" applyAlignment="1">
      <alignment horizontal="right" wrapText="1"/>
    </xf>
    <xf numFmtId="164" fontId="0" fillId="0" borderId="11" xfId="0" applyNumberFormat="1" applyBorder="1" applyAlignment="1">
      <alignment horizontal="right" vertical="center"/>
    </xf>
    <xf numFmtId="0" fontId="9" fillId="0" borderId="13" xfId="0" applyFont="1" applyBorder="1" applyAlignment="1">
      <alignment horizontal="center" vertical="center"/>
    </xf>
    <xf numFmtId="3" fontId="9" fillId="0" borderId="11" xfId="0" applyNumberFormat="1" applyFont="1" applyBorder="1" applyAlignment="1">
      <alignment horizontal="center" vertical="center" wrapText="1"/>
    </xf>
    <xf numFmtId="0" fontId="9" fillId="0" borderId="8" xfId="0" applyFont="1" applyBorder="1" applyAlignment="1">
      <alignment horizontal="center" vertical="center"/>
    </xf>
    <xf numFmtId="0" fontId="9" fillId="0" borderId="7" xfId="0" applyFont="1" applyBorder="1" applyAlignment="1">
      <alignment horizontal="center" vertical="center" wrapText="1"/>
    </xf>
    <xf numFmtId="3" fontId="2" fillId="0" borderId="11" xfId="0" applyNumberFormat="1" applyFont="1" applyBorder="1" applyAlignment="1">
      <alignment horizontal="center" vertical="center" wrapText="1"/>
    </xf>
    <xf numFmtId="0" fontId="2" fillId="0" borderId="10" xfId="0" applyFont="1" applyBorder="1" applyAlignment="1">
      <alignment horizontal="center" vertical="center"/>
    </xf>
    <xf numFmtId="3" fontId="2" fillId="0" borderId="12" xfId="0" applyNumberFormat="1" applyFont="1" applyBorder="1" applyAlignment="1">
      <alignment horizontal="center" vertical="center" wrapText="1"/>
    </xf>
    <xf numFmtId="0" fontId="2" fillId="0" borderId="27" xfId="0" applyFont="1" applyBorder="1" applyAlignment="1">
      <alignment horizontal="center" vertical="center"/>
    </xf>
    <xf numFmtId="3" fontId="0" fillId="0" borderId="11" xfId="0" applyNumberFormat="1" applyBorder="1" applyAlignment="1">
      <alignment horizontal="right" vertical="center" wrapText="1"/>
    </xf>
    <xf numFmtId="164" fontId="0" fillId="0" borderId="11" xfId="3" applyNumberFormat="1" applyFont="1" applyFill="1" applyBorder="1" applyAlignment="1">
      <alignment horizontal="right" vertical="center" wrapText="1"/>
    </xf>
    <xf numFmtId="43" fontId="0" fillId="0" borderId="11" xfId="0" applyNumberFormat="1" applyBorder="1" applyAlignment="1">
      <alignment horizontal="right" vertical="center"/>
    </xf>
    <xf numFmtId="0" fontId="0" fillId="0" borderId="11" xfId="3" applyNumberFormat="1" applyFont="1" applyFill="1" applyBorder="1" applyAlignment="1">
      <alignment horizontal="center" vertical="center" wrapText="1"/>
    </xf>
    <xf numFmtId="165" fontId="0" fillId="0" borderId="11" xfId="3" applyNumberFormat="1" applyFont="1" applyFill="1" applyBorder="1" applyAlignment="1">
      <alignment horizontal="right" vertical="center" wrapText="1"/>
    </xf>
    <xf numFmtId="0" fontId="0" fillId="0" borderId="3" xfId="3" applyNumberFormat="1" applyFont="1" applyFill="1" applyBorder="1" applyAlignment="1">
      <alignment horizontal="center" vertical="center" wrapText="1"/>
    </xf>
    <xf numFmtId="43" fontId="0" fillId="0" borderId="3" xfId="0" applyNumberFormat="1" applyBorder="1" applyAlignment="1">
      <alignment horizontal="right" vertical="center"/>
    </xf>
    <xf numFmtId="3" fontId="0" fillId="0" borderId="3" xfId="0" applyNumberFormat="1" applyBorder="1" applyAlignment="1">
      <alignment horizontal="right" vertical="center" wrapText="1"/>
    </xf>
    <xf numFmtId="164" fontId="0" fillId="0" borderId="3" xfId="3" applyNumberFormat="1" applyFont="1" applyFill="1" applyBorder="1" applyAlignment="1">
      <alignment horizontal="right" vertical="center" wrapText="1"/>
    </xf>
    <xf numFmtId="165" fontId="0" fillId="0" borderId="3" xfId="3" applyNumberFormat="1" applyFont="1" applyFill="1" applyBorder="1" applyAlignment="1">
      <alignment horizontal="right" vertical="center" wrapText="1"/>
    </xf>
    <xf numFmtId="3" fontId="0" fillId="0" borderId="12" xfId="0" applyNumberFormat="1" applyBorder="1" applyAlignment="1">
      <alignment horizontal="right" vertical="center" wrapText="1"/>
    </xf>
    <xf numFmtId="164" fontId="0" fillId="0" borderId="12" xfId="3" applyNumberFormat="1" applyFont="1" applyFill="1" applyBorder="1" applyAlignment="1">
      <alignment horizontal="right" vertical="center" wrapText="1"/>
    </xf>
    <xf numFmtId="43" fontId="0" fillId="0" borderId="12" xfId="0" applyNumberFormat="1" applyBorder="1" applyAlignment="1">
      <alignment horizontal="right" vertical="center"/>
    </xf>
    <xf numFmtId="0" fontId="0" fillId="0" borderId="12" xfId="3" applyNumberFormat="1" applyFont="1" applyFill="1" applyBorder="1" applyAlignment="1">
      <alignment horizontal="center" vertical="center" wrapText="1"/>
    </xf>
    <xf numFmtId="165" fontId="0" fillId="0" borderId="12" xfId="3" applyNumberFormat="1" applyFont="1" applyFill="1" applyBorder="1" applyAlignment="1">
      <alignment horizontal="right" vertical="center" wrapText="1"/>
    </xf>
    <xf numFmtId="2" fontId="0" fillId="0" borderId="12" xfId="0" applyNumberFormat="1" applyBorder="1" applyAlignment="1">
      <alignment horizontal="center" vertical="center"/>
    </xf>
    <xf numFmtId="0" fontId="9" fillId="0" borderId="13" xfId="0" applyFont="1" applyBorder="1" applyAlignment="1">
      <alignment horizontal="right" vertical="center"/>
    </xf>
    <xf numFmtId="0" fontId="0" fillId="0" borderId="13" xfId="3" applyNumberFormat="1" applyFont="1" applyFill="1" applyBorder="1" applyAlignment="1">
      <alignment horizontal="center" vertical="center" wrapText="1"/>
    </xf>
    <xf numFmtId="43" fontId="9" fillId="0" borderId="13" xfId="0" applyNumberFormat="1" applyFont="1" applyBorder="1" applyAlignment="1">
      <alignment horizontal="center" vertical="center"/>
    </xf>
    <xf numFmtId="43" fontId="0" fillId="0" borderId="13" xfId="0" applyNumberFormat="1" applyBorder="1" applyAlignment="1">
      <alignment horizontal="right" vertical="center"/>
    </xf>
    <xf numFmtId="165" fontId="0" fillId="0" borderId="3" xfId="3" applyNumberFormat="1" applyFont="1" applyFill="1" applyBorder="1" applyAlignment="1">
      <alignment horizontal="center" vertical="center" wrapText="1"/>
    </xf>
    <xf numFmtId="3" fontId="0" fillId="0" borderId="13" xfId="0" applyNumberFormat="1" applyBorder="1" applyAlignment="1">
      <alignment horizontal="right" vertical="center" wrapText="1"/>
    </xf>
    <xf numFmtId="165" fontId="2" fillId="0" borderId="13" xfId="3" applyNumberFormat="1" applyFont="1" applyFill="1" applyBorder="1" applyAlignment="1">
      <alignment horizontal="right" vertical="center" wrapText="1"/>
    </xf>
    <xf numFmtId="43" fontId="2" fillId="0" borderId="13" xfId="0" applyNumberFormat="1" applyFont="1" applyBorder="1" applyAlignment="1">
      <alignment horizontal="right" vertical="center"/>
    </xf>
    <xf numFmtId="3" fontId="0" fillId="0" borderId="3" xfId="2" applyNumberFormat="1" applyFont="1" applyBorder="1" applyAlignment="1">
      <alignment horizontal="right" vertical="center" wrapText="1"/>
    </xf>
    <xf numFmtId="0" fontId="0" fillId="0" borderId="3" xfId="2" applyFont="1" applyBorder="1" applyAlignment="1">
      <alignment horizontal="center" vertical="center" wrapText="1"/>
    </xf>
    <xf numFmtId="0" fontId="0" fillId="0" borderId="3" xfId="2" applyFont="1" applyBorder="1" applyAlignment="1">
      <alignment horizontal="center" vertical="center"/>
    </xf>
    <xf numFmtId="0" fontId="0" fillId="0" borderId="12" xfId="2" applyFont="1" applyBorder="1" applyAlignment="1">
      <alignment horizontal="center" vertical="center" wrapText="1"/>
    </xf>
    <xf numFmtId="0" fontId="0" fillId="0" borderId="13" xfId="2" applyFont="1" applyBorder="1" applyAlignment="1">
      <alignment horizontal="center" vertical="center" wrapText="1"/>
    </xf>
    <xf numFmtId="164" fontId="0" fillId="0" borderId="13" xfId="3" applyNumberFormat="1" applyFont="1" applyFill="1" applyBorder="1" applyAlignment="1">
      <alignment horizontal="right" vertical="center" wrapText="1"/>
    </xf>
    <xf numFmtId="2" fontId="2" fillId="0" borderId="13" xfId="0" applyNumberFormat="1" applyFont="1" applyBorder="1" applyAlignment="1">
      <alignment horizontal="center" vertical="center"/>
    </xf>
    <xf numFmtId="165" fontId="0" fillId="0" borderId="12" xfId="3" applyNumberFormat="1" applyFont="1" applyFill="1" applyBorder="1" applyAlignment="1">
      <alignment horizontal="center" vertical="center" wrapText="1"/>
    </xf>
    <xf numFmtId="165" fontId="2" fillId="0" borderId="13" xfId="3" applyNumberFormat="1" applyFont="1" applyFill="1" applyBorder="1" applyAlignment="1">
      <alignment horizontal="center" vertical="center" wrapText="1"/>
    </xf>
    <xf numFmtId="43" fontId="9" fillId="0" borderId="12" xfId="0" applyNumberFormat="1" applyFont="1" applyBorder="1" applyAlignment="1">
      <alignment horizontal="center" vertical="center"/>
    </xf>
    <xf numFmtId="3" fontId="0" fillId="0" borderId="4" xfId="0" applyNumberFormat="1" applyBorder="1" applyAlignment="1">
      <alignment horizontal="right" vertical="center" wrapText="1"/>
    </xf>
    <xf numFmtId="164" fontId="0" fillId="0" borderId="4" xfId="3" applyNumberFormat="1" applyFont="1" applyFill="1" applyBorder="1" applyAlignment="1">
      <alignment horizontal="right" vertical="center" wrapText="1"/>
    </xf>
    <xf numFmtId="0" fontId="0" fillId="0" borderId="4" xfId="0" applyBorder="1" applyAlignment="1">
      <alignment horizontal="center" vertical="center"/>
    </xf>
    <xf numFmtId="43" fontId="0" fillId="0" borderId="4" xfId="0" applyNumberFormat="1" applyBorder="1" applyAlignment="1">
      <alignment horizontal="right" vertical="center"/>
    </xf>
    <xf numFmtId="0" fontId="0" fillId="0" borderId="4" xfId="3" applyNumberFormat="1" applyFont="1" applyFill="1" applyBorder="1" applyAlignment="1">
      <alignment horizontal="center" vertical="center" wrapText="1"/>
    </xf>
    <xf numFmtId="165" fontId="0" fillId="0" borderId="4" xfId="3" applyNumberFormat="1" applyFont="1" applyFill="1" applyBorder="1" applyAlignment="1">
      <alignment horizontal="right" vertical="center" wrapText="1"/>
    </xf>
    <xf numFmtId="2" fontId="0" fillId="0" borderId="4" xfId="0" applyNumberFormat="1" applyBorder="1" applyAlignment="1">
      <alignment horizontal="center" vertical="center"/>
    </xf>
    <xf numFmtId="3" fontId="0" fillId="0" borderId="3" xfId="0" applyNumberFormat="1" applyBorder="1" applyAlignment="1">
      <alignment horizontal="right" vertical="center"/>
    </xf>
    <xf numFmtId="3" fontId="0" fillId="0" borderId="12" xfId="0" applyNumberFormat="1" applyBorder="1" applyAlignment="1">
      <alignment horizontal="right" vertical="center"/>
    </xf>
    <xf numFmtId="0" fontId="0" fillId="0" borderId="24" xfId="3" applyNumberFormat="1" applyFont="1" applyFill="1" applyBorder="1" applyAlignment="1">
      <alignment horizontal="center" vertical="center" wrapText="1"/>
    </xf>
    <xf numFmtId="0" fontId="9" fillId="0" borderId="29" xfId="0" applyFont="1" applyBorder="1" applyAlignment="1">
      <alignment horizontal="center" vertical="center"/>
    </xf>
    <xf numFmtId="164" fontId="9" fillId="0" borderId="29" xfId="0" applyNumberFormat="1" applyFont="1" applyBorder="1" applyAlignment="1">
      <alignment horizontal="center" vertical="center"/>
    </xf>
    <xf numFmtId="0" fontId="8" fillId="0" borderId="29" xfId="3" applyNumberFormat="1" applyFont="1" applyFill="1" applyBorder="1" applyAlignment="1">
      <alignment horizontal="center" vertical="center" wrapText="1"/>
    </xf>
    <xf numFmtId="43" fontId="9" fillId="0" borderId="29" xfId="0" applyNumberFormat="1" applyFont="1" applyBorder="1" applyAlignment="1">
      <alignment horizontal="center" vertical="center"/>
    </xf>
    <xf numFmtId="43" fontId="9" fillId="0" borderId="29" xfId="0" applyNumberFormat="1" applyFont="1" applyBorder="1" applyAlignment="1">
      <alignment horizontal="right" vertical="center"/>
    </xf>
    <xf numFmtId="0" fontId="8" fillId="0" borderId="11" xfId="0" applyFont="1" applyBorder="1"/>
    <xf numFmtId="164" fontId="0" fillId="0" borderId="3" xfId="1" applyNumberFormat="1" applyFont="1" applyFill="1" applyBorder="1" applyAlignment="1">
      <alignment horizontal="right" vertical="center"/>
    </xf>
    <xf numFmtId="43" fontId="0" fillId="0" borderId="3" xfId="0" applyNumberFormat="1" applyBorder="1"/>
    <xf numFmtId="43" fontId="0" fillId="0" borderId="3" xfId="0" applyNumberFormat="1" applyBorder="1" applyAlignment="1">
      <alignment horizontal="center" vertical="center"/>
    </xf>
    <xf numFmtId="0" fontId="0" fillId="0" borderId="3" xfId="0" applyBorder="1" applyAlignment="1">
      <alignment horizontal="right"/>
    </xf>
    <xf numFmtId="0" fontId="6" fillId="0" borderId="3" xfId="0" applyFont="1" applyBorder="1" applyAlignment="1">
      <alignment horizontal="center" vertical="center"/>
    </xf>
    <xf numFmtId="3" fontId="0" fillId="0" borderId="3" xfId="0" applyNumberFormat="1" applyBorder="1" applyAlignment="1">
      <alignment horizontal="center" vertical="center" wrapText="1"/>
    </xf>
    <xf numFmtId="43" fontId="0" fillId="0" borderId="12" xfId="0" applyNumberFormat="1" applyBorder="1" applyAlignment="1">
      <alignment horizontal="center" vertical="center"/>
    </xf>
    <xf numFmtId="164" fontId="0" fillId="0" borderId="12" xfId="1" applyNumberFormat="1" applyFont="1" applyFill="1" applyBorder="1" applyAlignment="1">
      <alignment horizontal="right" vertical="center"/>
    </xf>
    <xf numFmtId="3" fontId="0" fillId="0" borderId="13" xfId="0" applyNumberFormat="1" applyBorder="1" applyAlignment="1">
      <alignment horizontal="right" vertical="center"/>
    </xf>
    <xf numFmtId="43" fontId="9" fillId="0" borderId="13" xfId="0" applyNumberFormat="1" applyFont="1" applyBorder="1" applyAlignment="1">
      <alignment horizontal="right" vertical="center"/>
    </xf>
    <xf numFmtId="0" fontId="9" fillId="0" borderId="13" xfId="3" applyNumberFormat="1" applyFont="1" applyFill="1" applyBorder="1" applyAlignment="1">
      <alignment horizontal="center" vertical="center" wrapText="1"/>
    </xf>
    <xf numFmtId="164" fontId="9" fillId="0" borderId="13" xfId="1" applyNumberFormat="1" applyFont="1" applyFill="1" applyBorder="1" applyAlignment="1">
      <alignment horizontal="right" vertical="center"/>
    </xf>
    <xf numFmtId="3" fontId="9" fillId="0" borderId="13" xfId="0" applyNumberFormat="1" applyFont="1" applyBorder="1" applyAlignment="1">
      <alignment horizontal="right" vertical="center"/>
    </xf>
    <xf numFmtId="0" fontId="0" fillId="0" borderId="11" xfId="0" applyBorder="1" applyAlignment="1">
      <alignment horizontal="right"/>
    </xf>
    <xf numFmtId="164" fontId="0" fillId="0" borderId="11" xfId="1" applyNumberFormat="1" applyFont="1" applyFill="1" applyBorder="1" applyAlignment="1">
      <alignment horizontal="right" vertical="center"/>
    </xf>
    <xf numFmtId="0" fontId="6" fillId="0" borderId="11" xfId="0" applyFont="1" applyBorder="1" applyAlignment="1">
      <alignment horizontal="center" vertical="center"/>
    </xf>
    <xf numFmtId="3" fontId="0" fillId="0" borderId="11" xfId="0" applyNumberFormat="1" applyBorder="1" applyAlignment="1">
      <alignment horizontal="right" vertical="center"/>
    </xf>
    <xf numFmtId="43" fontId="0" fillId="0" borderId="11" xfId="0" applyNumberFormat="1" applyBorder="1" applyAlignment="1">
      <alignment horizontal="center" vertical="center"/>
    </xf>
    <xf numFmtId="43" fontId="0" fillId="0" borderId="12" xfId="0" applyNumberFormat="1" applyBorder="1"/>
    <xf numFmtId="3" fontId="22" fillId="0" borderId="3" xfId="0" applyNumberFormat="1" applyFont="1" applyBorder="1" applyAlignment="1">
      <alignment horizontal="right" vertical="center" wrapText="1"/>
    </xf>
    <xf numFmtId="3" fontId="0" fillId="0" borderId="8" xfId="0" applyNumberFormat="1" applyBorder="1" applyAlignment="1">
      <alignment horizontal="right" vertical="center" wrapText="1"/>
    </xf>
    <xf numFmtId="3" fontId="0" fillId="0" borderId="8" xfId="0" applyNumberFormat="1" applyBorder="1" applyAlignment="1">
      <alignment horizontal="right" vertical="center"/>
    </xf>
    <xf numFmtId="43" fontId="0" fillId="0" borderId="8" xfId="0" applyNumberFormat="1" applyBorder="1"/>
    <xf numFmtId="0" fontId="0" fillId="0" borderId="8" xfId="3" applyNumberFormat="1" applyFont="1" applyFill="1" applyBorder="1" applyAlignment="1">
      <alignment horizontal="center" vertical="center" wrapText="1"/>
    </xf>
    <xf numFmtId="164" fontId="0" fillId="0" borderId="8" xfId="1" applyNumberFormat="1" applyFont="1" applyFill="1" applyBorder="1" applyAlignment="1">
      <alignment horizontal="right" vertical="center"/>
    </xf>
    <xf numFmtId="43" fontId="0" fillId="0" borderId="8" xfId="0" applyNumberFormat="1" applyBorder="1" applyAlignment="1">
      <alignment horizontal="right" vertical="center"/>
    </xf>
    <xf numFmtId="3" fontId="0" fillId="0" borderId="24" xfId="0" applyNumberFormat="1" applyBorder="1" applyAlignment="1">
      <alignment wrapText="1"/>
    </xf>
    <xf numFmtId="3" fontId="9" fillId="0" borderId="24" xfId="0" applyNumberFormat="1" applyFont="1" applyBorder="1" applyAlignment="1">
      <alignment horizontal="right"/>
    </xf>
    <xf numFmtId="43" fontId="9" fillId="0" borderId="24" xfId="0" applyNumberFormat="1" applyFont="1" applyBorder="1" applyAlignment="1">
      <alignment horizontal="right"/>
    </xf>
    <xf numFmtId="0" fontId="9" fillId="0" borderId="24" xfId="0" applyFont="1" applyBorder="1"/>
    <xf numFmtId="0" fontId="9" fillId="0" borderId="24" xfId="0" applyFont="1" applyBorder="1" applyAlignment="1">
      <alignment horizontal="right"/>
    </xf>
    <xf numFmtId="3" fontId="9" fillId="0" borderId="24" xfId="0" applyNumberFormat="1" applyFont="1" applyBorder="1"/>
    <xf numFmtId="3" fontId="9" fillId="0" borderId="29" xfId="0" applyNumberFormat="1" applyFont="1" applyBorder="1" applyAlignment="1">
      <alignment horizontal="right" wrapText="1"/>
    </xf>
    <xf numFmtId="0" fontId="9" fillId="0" borderId="29" xfId="0" applyFont="1" applyBorder="1" applyAlignment="1">
      <alignment horizontal="right"/>
    </xf>
    <xf numFmtId="164" fontId="9" fillId="0" borderId="29" xfId="0" applyNumberFormat="1" applyFont="1" applyBorder="1" applyAlignment="1">
      <alignment horizontal="right"/>
    </xf>
    <xf numFmtId="43" fontId="9" fillId="0" borderId="29" xfId="0" applyNumberFormat="1" applyFont="1" applyBorder="1" applyAlignment="1">
      <alignment horizontal="right"/>
    </xf>
    <xf numFmtId="43" fontId="9" fillId="0" borderId="29" xfId="0" applyNumberFormat="1" applyFont="1" applyBorder="1"/>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164" fontId="0" fillId="0" borderId="12" xfId="0" applyNumberFormat="1" applyBorder="1" applyAlignment="1">
      <alignment horizontal="right" vertical="center"/>
    </xf>
    <xf numFmtId="0" fontId="0" fillId="8" borderId="3" xfId="0" applyFill="1" applyBorder="1" applyAlignment="1">
      <alignment horizontal="center" vertical="center"/>
    </xf>
    <xf numFmtId="164" fontId="0" fillId="8" borderId="3" xfId="0" applyNumberFormat="1" applyFill="1" applyBorder="1" applyAlignment="1">
      <alignment horizontal="right" vertical="center"/>
    </xf>
    <xf numFmtId="164" fontId="0" fillId="8" borderId="3" xfId="1" applyNumberFormat="1" applyFont="1" applyFill="1" applyBorder="1" applyAlignment="1">
      <alignment horizontal="right" vertical="center"/>
    </xf>
    <xf numFmtId="0" fontId="0" fillId="8" borderId="3" xfId="0" applyFill="1" applyBorder="1"/>
    <xf numFmtId="0" fontId="0" fillId="0" borderId="30" xfId="0" applyBorder="1"/>
    <xf numFmtId="0" fontId="0" fillId="0" borderId="31" xfId="0" applyBorder="1"/>
    <xf numFmtId="0" fontId="0" fillId="0" borderId="31" xfId="0" applyBorder="1" applyAlignment="1">
      <alignment wrapText="1"/>
    </xf>
    <xf numFmtId="3" fontId="0" fillId="0" borderId="31" xfId="0" applyNumberFormat="1" applyBorder="1" applyAlignment="1">
      <alignment wrapText="1"/>
    </xf>
    <xf numFmtId="0" fontId="0" fillId="0" borderId="31" xfId="0" applyBorder="1" applyAlignment="1">
      <alignment horizontal="right"/>
    </xf>
    <xf numFmtId="43" fontId="2" fillId="0" borderId="31" xfId="0" applyNumberFormat="1" applyFont="1" applyBorder="1"/>
    <xf numFmtId="0" fontId="0" fillId="0" borderId="32" xfId="0" applyBorder="1"/>
    <xf numFmtId="0" fontId="0" fillId="0" borderId="5" xfId="0" applyBorder="1"/>
    <xf numFmtId="3" fontId="0" fillId="0" borderId="3" xfId="0" applyNumberFormat="1" applyBorder="1" applyAlignment="1">
      <alignment wrapText="1"/>
    </xf>
    <xf numFmtId="0" fontId="0" fillId="0" borderId="2" xfId="0" applyBorder="1"/>
    <xf numFmtId="0" fontId="0" fillId="0" borderId="33" xfId="0" applyBorder="1"/>
    <xf numFmtId="0" fontId="0" fillId="0" borderId="34" xfId="0" applyBorder="1"/>
    <xf numFmtId="0" fontId="0" fillId="0" borderId="34" xfId="0" applyBorder="1" applyAlignment="1">
      <alignment wrapText="1"/>
    </xf>
    <xf numFmtId="3" fontId="0" fillId="0" borderId="34" xfId="0" applyNumberFormat="1" applyBorder="1" applyAlignment="1">
      <alignment wrapText="1"/>
    </xf>
    <xf numFmtId="0" fontId="0" fillId="0" borderId="34" xfId="0" applyBorder="1" applyAlignment="1">
      <alignment horizontal="right"/>
    </xf>
    <xf numFmtId="43" fontId="0" fillId="0" borderId="34" xfId="0" applyNumberFormat="1" applyBorder="1"/>
    <xf numFmtId="0" fontId="0" fillId="0" borderId="35" xfId="0" applyBorder="1"/>
    <xf numFmtId="3" fontId="0" fillId="0" borderId="12" xfId="0" applyNumberFormat="1" applyBorder="1" applyAlignment="1">
      <alignment horizontal="center" vertical="center"/>
    </xf>
    <xf numFmtId="0" fontId="0" fillId="0" borderId="12" xfId="0" applyBorder="1" applyAlignment="1">
      <alignment horizontal="right" vertical="center"/>
    </xf>
    <xf numFmtId="43" fontId="0" fillId="0" borderId="12" xfId="1" applyFont="1" applyBorder="1" applyAlignment="1">
      <alignment horizontal="right" vertical="center"/>
    </xf>
    <xf numFmtId="0" fontId="0" fillId="0" borderId="13" xfId="0" applyBorder="1" applyAlignment="1">
      <alignment horizontal="left" vertical="center" wrapText="1"/>
    </xf>
    <xf numFmtId="0" fontId="24" fillId="0" borderId="11" xfId="0" applyFont="1" applyBorder="1" applyAlignment="1">
      <alignment horizontal="left" vertical="center" wrapText="1"/>
    </xf>
    <xf numFmtId="0" fontId="0" fillId="0" borderId="12" xfId="0" applyBorder="1" applyAlignment="1">
      <alignment vertical="top" wrapText="1"/>
    </xf>
    <xf numFmtId="0" fontId="0" fillId="0" borderId="13" xfId="0" applyBorder="1" applyAlignment="1">
      <alignment vertical="top"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23" fillId="0" borderId="11" xfId="2" applyFont="1" applyBorder="1" applyAlignment="1">
      <alignment horizontal="left" vertical="center" wrapText="1"/>
    </xf>
    <xf numFmtId="0" fontId="0" fillId="0" borderId="3" xfId="2" applyFont="1" applyBorder="1" applyAlignment="1">
      <alignment horizontal="left" vertical="center" wrapText="1"/>
    </xf>
    <xf numFmtId="0" fontId="0" fillId="0" borderId="3" xfId="2" applyFont="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3" fillId="0" borderId="11" xfId="0" applyFont="1" applyBorder="1" applyAlignment="1">
      <alignment horizontal="left" vertical="top" wrapText="1"/>
    </xf>
    <xf numFmtId="0" fontId="0" fillId="0" borderId="8" xfId="0" applyBorder="1" applyAlignment="1">
      <alignment horizontal="left" vertical="center" wrapText="1"/>
    </xf>
    <xf numFmtId="0" fontId="0" fillId="0" borderId="24" xfId="0" applyBorder="1" applyAlignment="1">
      <alignment wrapText="1"/>
    </xf>
    <xf numFmtId="164" fontId="0" fillId="0" borderId="6" xfId="1" applyNumberFormat="1" applyFont="1" applyBorder="1"/>
    <xf numFmtId="164" fontId="0" fillId="0" borderId="3" xfId="1" applyNumberFormat="1" applyFont="1" applyBorder="1" applyAlignment="1">
      <alignment horizontal="center" vertical="center"/>
    </xf>
    <xf numFmtId="0" fontId="0" fillId="0" borderId="36" xfId="0" applyBorder="1" applyAlignment="1">
      <alignment horizontal="center" vertical="center"/>
    </xf>
    <xf numFmtId="0" fontId="0" fillId="0" borderId="36" xfId="0" applyBorder="1"/>
    <xf numFmtId="164" fontId="2" fillId="0" borderId="3" xfId="1" applyNumberFormat="1" applyFont="1" applyBorder="1" applyAlignment="1">
      <alignment horizontal="center" vertical="center"/>
    </xf>
    <xf numFmtId="164" fontId="2" fillId="0" borderId="36" xfId="1" applyNumberFormat="1" applyFont="1" applyBorder="1" applyAlignment="1">
      <alignment horizontal="center" vertical="center"/>
    </xf>
    <xf numFmtId="164" fontId="2" fillId="0" borderId="13" xfId="0" applyNumberFormat="1" applyFont="1" applyBorder="1" applyAlignment="1">
      <alignment horizontal="center" vertical="center"/>
    </xf>
    <xf numFmtId="164" fontId="0" fillId="8" borderId="3" xfId="1" applyNumberFormat="1" applyFont="1" applyFill="1" applyBorder="1" applyAlignment="1">
      <alignment horizontal="center" vertical="center"/>
    </xf>
    <xf numFmtId="164" fontId="0" fillId="0" borderId="8"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164" fontId="2" fillId="0" borderId="3" xfId="0" applyNumberFormat="1" applyFont="1" applyBorder="1" applyAlignment="1">
      <alignment horizontal="right" vertic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9" fontId="0" fillId="0" borderId="8" xfId="0" applyNumberFormat="1" applyBorder="1" applyAlignment="1">
      <alignment horizontal="center" vertical="center"/>
    </xf>
    <xf numFmtId="0" fontId="0" fillId="0" borderId="11" xfId="0" applyBorder="1" applyAlignment="1">
      <alignment horizontal="left" vertical="center" wrapText="1"/>
    </xf>
    <xf numFmtId="0" fontId="0" fillId="8" borderId="3" xfId="0" applyFill="1" applyBorder="1" applyAlignment="1">
      <alignment horizontal="left" vertical="center" wrapText="1"/>
    </xf>
    <xf numFmtId="0" fontId="2" fillId="0" borderId="3" xfId="0" applyFont="1" applyBorder="1" applyAlignment="1">
      <alignment horizontal="right" vertical="center" wrapText="1"/>
    </xf>
    <xf numFmtId="0" fontId="2" fillId="0" borderId="36" xfId="0" applyFont="1" applyBorder="1" applyAlignment="1">
      <alignment horizontal="right" vertical="center" wrapText="1"/>
    </xf>
    <xf numFmtId="0" fontId="2" fillId="0" borderId="13" xfId="0" applyFont="1" applyBorder="1" applyAlignment="1">
      <alignment horizontal="right" vertical="center" wrapText="1"/>
    </xf>
    <xf numFmtId="2" fontId="0" fillId="0" borderId="6" xfId="0" applyNumberFormat="1" applyBorder="1"/>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14" fillId="0" borderId="40" xfId="0" applyFont="1" applyBorder="1" applyAlignment="1">
      <alignment horizontal="center" vertical="center"/>
    </xf>
    <xf numFmtId="0" fontId="0" fillId="0" borderId="41" xfId="0" applyBorder="1"/>
    <xf numFmtId="0" fontId="0" fillId="0" borderId="42" xfId="0" applyBorder="1"/>
    <xf numFmtId="0" fontId="0" fillId="0" borderId="43" xfId="0" applyBorder="1"/>
    <xf numFmtId="0" fontId="9" fillId="0" borderId="4" xfId="0" applyFont="1" applyBorder="1" applyAlignment="1">
      <alignment horizontal="center" vertical="center" wrapText="1"/>
    </xf>
    <xf numFmtId="0" fontId="0" fillId="0" borderId="11" xfId="0" applyBorder="1" applyAlignment="1">
      <alignment wrapText="1"/>
    </xf>
    <xf numFmtId="0" fontId="0" fillId="0" borderId="3" xfId="0" applyBorder="1" applyAlignment="1">
      <alignment horizontal="right" vertical="center" wrapText="1"/>
    </xf>
    <xf numFmtId="164" fontId="29" fillId="0" borderId="25" xfId="0" applyNumberFormat="1" applyFont="1" applyBorder="1" applyAlignment="1">
      <alignment horizontal="right"/>
    </xf>
    <xf numFmtId="0" fontId="27" fillId="0" borderId="25" xfId="0" applyFont="1" applyBorder="1" applyAlignment="1">
      <alignment horizontal="right"/>
    </xf>
    <xf numFmtId="164" fontId="27" fillId="0" borderId="25" xfId="0" applyNumberFormat="1" applyFont="1" applyBorder="1" applyAlignment="1">
      <alignment horizontal="right"/>
    </xf>
    <xf numFmtId="43" fontId="0" fillId="0" borderId="0" xfId="1" applyFont="1" applyAlignment="1">
      <alignment wrapText="1"/>
    </xf>
    <xf numFmtId="0" fontId="27" fillId="0" borderId="44" xfId="0" applyFont="1" applyBorder="1" applyAlignment="1">
      <alignment horizontal="center"/>
    </xf>
    <xf numFmtId="0" fontId="0" fillId="0" borderId="19"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right" vertical="center"/>
    </xf>
    <xf numFmtId="0" fontId="27" fillId="0" borderId="44" xfId="0" applyFont="1" applyBorder="1" applyAlignment="1">
      <alignment horizontal="right"/>
    </xf>
    <xf numFmtId="0" fontId="0" fillId="0" borderId="44" xfId="0" applyBorder="1" applyAlignment="1">
      <alignment horizontal="center" vertical="center"/>
    </xf>
    <xf numFmtId="0" fontId="0" fillId="0" borderId="6" xfId="0" applyBorder="1" applyAlignment="1">
      <alignment horizontal="left" vertical="center" wrapText="1"/>
    </xf>
    <xf numFmtId="0" fontId="28" fillId="0" borderId="6" xfId="0" applyFont="1" applyBorder="1" applyAlignment="1">
      <alignment vertical="center" wrapText="1"/>
    </xf>
    <xf numFmtId="0" fontId="2" fillId="0" borderId="6" xfId="0" applyFont="1" applyBorder="1" applyAlignment="1">
      <alignment vertical="center" wrapText="1"/>
    </xf>
    <xf numFmtId="0" fontId="0" fillId="0" borderId="6" xfId="0" applyBorder="1" applyAlignment="1">
      <alignment horizontal="center" vertical="center" wrapText="1"/>
    </xf>
    <xf numFmtId="0" fontId="2" fillId="0" borderId="6" xfId="0" applyFont="1" applyBorder="1" applyAlignment="1">
      <alignment horizontal="center" vertical="center" wrapText="1"/>
    </xf>
    <xf numFmtId="164" fontId="0" fillId="0" borderId="6" xfId="1" applyNumberFormat="1" applyFont="1" applyBorder="1" applyAlignment="1">
      <alignment horizontal="left" vertical="center" wrapText="1"/>
    </xf>
    <xf numFmtId="164" fontId="2" fillId="0" borderId="6" xfId="1" applyNumberFormat="1" applyFont="1" applyBorder="1" applyAlignment="1">
      <alignment horizontal="center" vertical="center" wrapText="1"/>
    </xf>
    <xf numFmtId="164" fontId="2" fillId="0" borderId="6" xfId="1" applyNumberFormat="1" applyFont="1" applyBorder="1" applyAlignment="1">
      <alignment vertical="center" wrapText="1"/>
    </xf>
    <xf numFmtId="0" fontId="28" fillId="0" borderId="6" xfId="0" applyFont="1" applyBorder="1" applyAlignment="1">
      <alignment wrapText="1"/>
    </xf>
    <xf numFmtId="164" fontId="0" fillId="0" borderId="6" xfId="1" applyNumberFormat="1" applyFont="1" applyBorder="1" applyAlignment="1">
      <alignment vertical="center" wrapText="1"/>
    </xf>
    <xf numFmtId="0" fontId="0" fillId="0" borderId="3" xfId="0" applyBorder="1" applyAlignment="1">
      <alignment vertical="center"/>
    </xf>
    <xf numFmtId="164" fontId="1" fillId="0" borderId="6" xfId="1" applyNumberFormat="1" applyFont="1" applyBorder="1" applyAlignment="1">
      <alignment horizontal="center" vertical="center" wrapText="1"/>
    </xf>
    <xf numFmtId="164" fontId="0" fillId="0" borderId="0" xfId="1" applyNumberFormat="1" applyFont="1"/>
    <xf numFmtId="0" fontId="14" fillId="0" borderId="45" xfId="0" applyFont="1" applyBorder="1" applyAlignment="1">
      <alignment horizontal="center" vertical="center"/>
    </xf>
    <xf numFmtId="0" fontId="9" fillId="0" borderId="45" xfId="0" applyFont="1" applyBorder="1" applyAlignment="1">
      <alignment horizontal="center" vertical="center"/>
    </xf>
    <xf numFmtId="164" fontId="9" fillId="0" borderId="45" xfId="0" applyNumberFormat="1" applyFont="1" applyBorder="1" applyAlignment="1">
      <alignment horizontal="center" vertical="center"/>
    </xf>
    <xf numFmtId="0" fontId="8" fillId="0" borderId="45" xfId="3" applyNumberFormat="1" applyFont="1" applyFill="1" applyBorder="1" applyAlignment="1">
      <alignment horizontal="center" vertical="center" wrapText="1"/>
    </xf>
    <xf numFmtId="43" fontId="9" fillId="0" borderId="45" xfId="0" applyNumberFormat="1" applyFont="1" applyBorder="1" applyAlignment="1">
      <alignment horizontal="center" vertical="center"/>
    </xf>
    <xf numFmtId="43" fontId="9" fillId="0" borderId="45" xfId="0" applyNumberFormat="1" applyFont="1" applyBorder="1" applyAlignment="1">
      <alignment horizontal="right" vertical="center"/>
    </xf>
    <xf numFmtId="0" fontId="14" fillId="0" borderId="0" xfId="0" applyFont="1" applyAlignment="1">
      <alignment horizontal="center" vertical="center"/>
    </xf>
    <xf numFmtId="0" fontId="9" fillId="0" borderId="0" xfId="0" applyFont="1" applyAlignment="1">
      <alignment horizontal="center" vertical="center"/>
    </xf>
    <xf numFmtId="164" fontId="9" fillId="0" borderId="0" xfId="0" applyNumberFormat="1" applyFont="1" applyAlignment="1">
      <alignment horizontal="center" vertical="center"/>
    </xf>
    <xf numFmtId="0" fontId="8" fillId="0" borderId="0" xfId="3" applyNumberFormat="1" applyFont="1" applyFill="1" applyBorder="1" applyAlignment="1">
      <alignment horizontal="center" vertical="center" wrapText="1"/>
    </xf>
    <xf numFmtId="43" fontId="9" fillId="0" borderId="0" xfId="0" applyNumberFormat="1" applyFont="1" applyAlignment="1">
      <alignment horizontal="center" vertical="center"/>
    </xf>
    <xf numFmtId="43" fontId="9" fillId="0" borderId="0" xfId="0" applyNumberFormat="1" applyFont="1" applyAlignment="1">
      <alignment horizontal="right" vertical="center"/>
    </xf>
    <xf numFmtId="0" fontId="0" fillId="0" borderId="1" xfId="0" applyBorder="1" applyAlignment="1">
      <alignment wrapText="1"/>
    </xf>
    <xf numFmtId="0" fontId="0" fillId="0" borderId="1" xfId="0" applyBorder="1"/>
    <xf numFmtId="0" fontId="0" fillId="0" borderId="46" xfId="0" applyBorder="1"/>
    <xf numFmtId="164" fontId="10" fillId="0" borderId="38" xfId="0" applyNumberFormat="1" applyFont="1" applyBorder="1" applyAlignment="1">
      <alignment horizontal="right" vertical="center"/>
    </xf>
    <xf numFmtId="164" fontId="10" fillId="0" borderId="42" xfId="0" applyNumberFormat="1" applyFont="1" applyBorder="1" applyAlignment="1">
      <alignment horizontal="right" vertical="center"/>
    </xf>
    <xf numFmtId="164" fontId="10" fillId="0" borderId="47" xfId="0" applyNumberFormat="1" applyFont="1" applyBorder="1" applyAlignment="1">
      <alignment horizontal="right" vertical="center"/>
    </xf>
    <xf numFmtId="0" fontId="0" fillId="0" borderId="14" xfId="0" applyBorder="1" applyAlignment="1">
      <alignment horizontal="center" vertical="center" wrapText="1"/>
    </xf>
    <xf numFmtId="43" fontId="0" fillId="0" borderId="10" xfId="1" applyFont="1" applyFill="1" applyBorder="1" applyAlignment="1">
      <alignment horizontal="right" vertical="center"/>
    </xf>
    <xf numFmtId="43" fontId="0" fillId="0" borderId="2" xfId="1" applyFont="1" applyFill="1" applyBorder="1" applyAlignment="1">
      <alignment horizontal="right" vertical="center"/>
    </xf>
    <xf numFmtId="0" fontId="0" fillId="0" borderId="5" xfId="0" applyBorder="1" applyAlignment="1">
      <alignment horizontal="center" vertical="center" wrapText="1"/>
    </xf>
    <xf numFmtId="0" fontId="14" fillId="0" borderId="5" xfId="0" applyFont="1" applyBorder="1" applyAlignment="1">
      <alignment horizontal="center" vertical="center"/>
    </xf>
    <xf numFmtId="43" fontId="0" fillId="0" borderId="27" xfId="1" applyFont="1" applyFill="1" applyBorder="1" applyAlignment="1">
      <alignment horizontal="right" vertical="center"/>
    </xf>
    <xf numFmtId="0" fontId="14" fillId="0" borderId="9" xfId="0" applyFont="1" applyBorder="1" applyAlignment="1">
      <alignment horizontal="center" vertical="center"/>
    </xf>
    <xf numFmtId="43" fontId="9" fillId="0" borderId="48" xfId="1" applyFont="1" applyFill="1" applyBorder="1" applyAlignment="1">
      <alignment horizontal="center" vertical="center"/>
    </xf>
    <xf numFmtId="0" fontId="14" fillId="0" borderId="14" xfId="0" applyFont="1" applyBorder="1" applyAlignment="1">
      <alignment horizontal="center" vertical="center"/>
    </xf>
    <xf numFmtId="0" fontId="14" fillId="0" borderId="26" xfId="0" applyFont="1" applyBorder="1" applyAlignment="1">
      <alignment horizontal="center" vertical="center"/>
    </xf>
    <xf numFmtId="0" fontId="14" fillId="0" borderId="49" xfId="0" applyFont="1" applyBorder="1" applyAlignment="1">
      <alignment horizontal="center" vertical="center"/>
    </xf>
    <xf numFmtId="43" fontId="2" fillId="0" borderId="48" xfId="1" applyFont="1" applyFill="1" applyBorder="1" applyAlignment="1">
      <alignment horizontal="right" vertical="center"/>
    </xf>
    <xf numFmtId="0" fontId="0" fillId="0" borderId="5" xfId="0" applyBorder="1" applyAlignment="1">
      <alignment horizontal="center" vertical="center"/>
    </xf>
    <xf numFmtId="0" fontId="0" fillId="0" borderId="26" xfId="0" applyBorder="1" applyAlignment="1">
      <alignment horizontal="center" vertical="center" wrapText="1"/>
    </xf>
    <xf numFmtId="0" fontId="0" fillId="0" borderId="49" xfId="0" applyBorder="1" applyAlignment="1">
      <alignment horizontal="center" vertical="center" wrapText="1"/>
    </xf>
    <xf numFmtId="43" fontId="0" fillId="0" borderId="48" xfId="1" applyFont="1" applyFill="1" applyBorder="1" applyAlignment="1">
      <alignment horizontal="right" vertical="center"/>
    </xf>
    <xf numFmtId="0" fontId="0" fillId="0" borderId="50" xfId="0" applyBorder="1" applyAlignment="1">
      <alignment horizontal="center" vertical="center" wrapText="1"/>
    </xf>
    <xf numFmtId="43" fontId="0" fillId="0" borderId="51" xfId="1" applyFont="1" applyFill="1" applyBorder="1" applyAlignment="1">
      <alignment horizontal="right" vertical="center"/>
    </xf>
    <xf numFmtId="0" fontId="14" fillId="0" borderId="52" xfId="0" applyFont="1" applyBorder="1" applyAlignment="1">
      <alignment horizontal="center" vertical="center"/>
    </xf>
    <xf numFmtId="43" fontId="9" fillId="0" borderId="53" xfId="1" applyFont="1" applyFill="1" applyBorder="1" applyAlignment="1">
      <alignment horizontal="right" vertical="center"/>
    </xf>
    <xf numFmtId="0" fontId="14" fillId="0" borderId="54" xfId="0" applyFont="1" applyBorder="1" applyAlignment="1">
      <alignment horizontal="center" vertical="center"/>
    </xf>
    <xf numFmtId="43" fontId="9" fillId="0" borderId="55" xfId="1" applyFont="1" applyFill="1" applyBorder="1" applyAlignment="1">
      <alignment horizontal="right" vertical="center"/>
    </xf>
    <xf numFmtId="0" fontId="14" fillId="0" borderId="56" xfId="0" applyFont="1" applyBorder="1" applyAlignment="1">
      <alignment horizontal="center" vertical="center"/>
    </xf>
    <xf numFmtId="43" fontId="9" fillId="0" borderId="57" xfId="1" applyFont="1" applyFill="1" applyBorder="1" applyAlignment="1">
      <alignment horizontal="right" vertical="center"/>
    </xf>
    <xf numFmtId="0" fontId="9" fillId="0" borderId="14" xfId="0" applyFont="1" applyBorder="1" applyAlignment="1">
      <alignment horizontal="center" vertical="center"/>
    </xf>
    <xf numFmtId="0" fontId="0" fillId="0" borderId="26" xfId="0" applyBorder="1" applyAlignment="1">
      <alignment horizontal="center" vertical="center"/>
    </xf>
    <xf numFmtId="0" fontId="0" fillId="0" borderId="49"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43" fontId="0" fillId="0" borderId="7" xfId="1" applyFont="1" applyFill="1" applyBorder="1" applyAlignment="1">
      <alignment horizontal="right" vertical="center"/>
    </xf>
    <xf numFmtId="0" fontId="0" fillId="0" borderId="58" xfId="0" applyBorder="1"/>
    <xf numFmtId="43" fontId="9" fillId="0" borderId="59" xfId="1" applyFont="1" applyFill="1" applyBorder="1" applyAlignment="1">
      <alignment horizontal="right"/>
    </xf>
    <xf numFmtId="0" fontId="0" fillId="0" borderId="52" xfId="0" applyBorder="1"/>
    <xf numFmtId="43" fontId="9" fillId="0" borderId="53" xfId="0" applyNumberFormat="1" applyFont="1" applyBorder="1"/>
    <xf numFmtId="0" fontId="9" fillId="0" borderId="60" xfId="0" applyFont="1" applyBorder="1" applyAlignment="1">
      <alignment horizontal="center" vertical="center"/>
    </xf>
    <xf numFmtId="0" fontId="9" fillId="0" borderId="61" xfId="0" applyFont="1" applyBorder="1" applyAlignment="1">
      <alignment horizontal="center" vertical="center"/>
    </xf>
    <xf numFmtId="0" fontId="9" fillId="0" borderId="61" xfId="0" applyFont="1" applyBorder="1"/>
    <xf numFmtId="0" fontId="9" fillId="0" borderId="61" xfId="0" applyFont="1" applyBorder="1" applyAlignment="1">
      <alignment horizontal="center" vertical="center" wrapText="1"/>
    </xf>
    <xf numFmtId="0" fontId="8" fillId="0" borderId="61" xfId="0" applyFont="1" applyBorder="1"/>
    <xf numFmtId="43" fontId="0" fillId="0" borderId="61" xfId="0" applyNumberFormat="1" applyBorder="1" applyAlignment="1">
      <alignment horizontal="right" vertical="center"/>
    </xf>
    <xf numFmtId="43" fontId="0" fillId="0" borderId="62" xfId="1" applyFont="1" applyFill="1" applyBorder="1" applyAlignment="1">
      <alignment horizontal="right" vertical="center"/>
    </xf>
    <xf numFmtId="0" fontId="9" fillId="0" borderId="11"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3" xfId="0" applyFont="1" applyBorder="1" applyAlignment="1">
      <alignment horizontal="center" vertical="center"/>
    </xf>
    <xf numFmtId="0" fontId="2" fillId="0" borderId="13" xfId="0" applyFont="1" applyBorder="1" applyAlignment="1">
      <alignment horizontal="center" vertical="center"/>
    </xf>
    <xf numFmtId="0" fontId="0" fillId="0" borderId="0" xfId="0" applyBorder="1" applyAlignment="1">
      <alignment horizontal="right" vertical="center"/>
    </xf>
    <xf numFmtId="0" fontId="32" fillId="0" borderId="13" xfId="0" applyFont="1" applyBorder="1" applyAlignment="1">
      <alignment horizontal="center"/>
    </xf>
    <xf numFmtId="164" fontId="2" fillId="0" borderId="6" xfId="1" applyNumberFormat="1" applyFont="1" applyBorder="1" applyAlignment="1">
      <alignment horizontal="left" vertical="center" wrapText="1"/>
    </xf>
    <xf numFmtId="164" fontId="0" fillId="8" borderId="6" xfId="1" applyNumberFormat="1" applyFont="1" applyFill="1" applyBorder="1" applyAlignment="1">
      <alignment horizontal="left" vertical="center" wrapText="1"/>
    </xf>
    <xf numFmtId="164" fontId="25" fillId="0" borderId="6" xfId="1" applyNumberFormat="1" applyFont="1" applyBorder="1" applyAlignment="1">
      <alignment horizontal="left" vertical="center" wrapText="1"/>
    </xf>
    <xf numFmtId="0" fontId="0" fillId="0" borderId="0" xfId="0" applyFont="1"/>
    <xf numFmtId="0" fontId="0" fillId="0" borderId="6" xfId="0" applyFont="1" applyBorder="1" applyAlignment="1">
      <alignment horizontal="center" vertical="center"/>
    </xf>
    <xf numFmtId="43" fontId="0" fillId="0" borderId="6" xfId="1" applyFont="1" applyBorder="1" applyAlignment="1">
      <alignment horizontal="center" vertical="center"/>
    </xf>
    <xf numFmtId="43" fontId="2" fillId="0" borderId="6" xfId="0" applyNumberFormat="1" applyFont="1" applyBorder="1" applyAlignment="1">
      <alignment horizontal="center" vertical="center"/>
    </xf>
    <xf numFmtId="0" fontId="2" fillId="0" borderId="6" xfId="0" applyFont="1" applyBorder="1" applyAlignment="1">
      <alignment horizontal="center" vertical="center"/>
    </xf>
    <xf numFmtId="0" fontId="0" fillId="0" borderId="6" xfId="0" applyFont="1" applyBorder="1" applyAlignment="1">
      <alignment horizontal="center" vertical="center" wrapText="1"/>
    </xf>
    <xf numFmtId="43" fontId="2" fillId="0" borderId="6" xfId="1" applyFont="1" applyBorder="1" applyAlignment="1">
      <alignment horizontal="center" vertical="center"/>
    </xf>
    <xf numFmtId="43" fontId="2" fillId="0" borderId="6" xfId="1" applyFont="1" applyBorder="1"/>
    <xf numFmtId="0" fontId="2" fillId="0" borderId="6" xfId="0" applyFont="1" applyBorder="1"/>
    <xf numFmtId="43" fontId="0" fillId="0" borderId="6" xfId="1" applyNumberFormat="1" applyFont="1" applyBorder="1" applyAlignment="1">
      <alignment horizontal="center" vertical="center"/>
    </xf>
    <xf numFmtId="0" fontId="34" fillId="0" borderId="6" xfId="0" applyFont="1" applyBorder="1" applyAlignment="1">
      <alignment horizontal="center" vertical="center"/>
    </xf>
    <xf numFmtId="43" fontId="0" fillId="0" borderId="6" xfId="0" applyNumberFormat="1" applyFont="1" applyBorder="1" applyAlignment="1">
      <alignment horizontal="center" vertical="center"/>
    </xf>
    <xf numFmtId="0" fontId="9" fillId="0" borderId="11" xfId="0" applyFont="1" applyBorder="1" applyAlignment="1">
      <alignment horizontal="center" vertical="center" wrapText="1"/>
    </xf>
    <xf numFmtId="0" fontId="9" fillId="0" borderId="8" xfId="0" applyFont="1" applyBorder="1" applyAlignment="1">
      <alignment horizontal="center" vertical="center" wrapText="1"/>
    </xf>
    <xf numFmtId="43" fontId="9" fillId="0" borderId="34" xfId="0" applyNumberFormat="1" applyFont="1" applyBorder="1"/>
    <xf numFmtId="43" fontId="8" fillId="0" borderId="34" xfId="0" applyNumberFormat="1" applyFont="1" applyBorder="1"/>
    <xf numFmtId="0" fontId="0" fillId="0" borderId="0" xfId="0" applyAlignment="1">
      <alignment horizontal="center"/>
    </xf>
    <xf numFmtId="0" fontId="2" fillId="0" borderId="0" xfId="0" applyFont="1"/>
    <xf numFmtId="10" fontId="0" fillId="0" borderId="12" xfId="0" applyNumberFormat="1" applyBorder="1" applyAlignment="1">
      <alignment horizontal="center" vertical="center"/>
    </xf>
    <xf numFmtId="164" fontId="2" fillId="0" borderId="3" xfId="1" applyNumberFormat="1" applyFont="1" applyBorder="1" applyAlignment="1">
      <alignment horizontal="right" vertical="center"/>
    </xf>
    <xf numFmtId="0" fontId="25" fillId="0" borderId="21" xfId="0" applyFont="1" applyBorder="1" applyAlignment="1">
      <alignment horizontal="center" wrapText="1"/>
    </xf>
    <xf numFmtId="0" fontId="25" fillId="0" borderId="22" xfId="0" applyFont="1" applyBorder="1" applyAlignment="1">
      <alignment horizontal="center" wrapText="1"/>
    </xf>
    <xf numFmtId="0" fontId="25" fillId="0" borderId="23" xfId="0" applyFont="1" applyBorder="1" applyAlignment="1">
      <alignment horizontal="center" wrapText="1"/>
    </xf>
    <xf numFmtId="0" fontId="26" fillId="0" borderId="21" xfId="0" applyFont="1" applyBorder="1" applyAlignment="1">
      <alignment horizontal="center"/>
    </xf>
    <xf numFmtId="0" fontId="26" fillId="0" borderId="22" xfId="0" applyFont="1" applyBorder="1" applyAlignment="1">
      <alignment horizontal="center"/>
    </xf>
    <xf numFmtId="0" fontId="26" fillId="0" borderId="23" xfId="0" applyFont="1" applyBorder="1" applyAlignment="1">
      <alignment horizontal="center"/>
    </xf>
    <xf numFmtId="0" fontId="25" fillId="0" borderId="6" xfId="0" applyFont="1" applyBorder="1" applyAlignment="1">
      <alignment horizontal="center" vertical="center" wrapText="1"/>
    </xf>
    <xf numFmtId="0" fontId="30" fillId="0" borderId="6" xfId="0" applyFont="1" applyBorder="1" applyAlignment="1">
      <alignment horizontal="center" wrapText="1"/>
    </xf>
    <xf numFmtId="0" fontId="0" fillId="0" borderId="31" xfId="0" applyBorder="1" applyAlignment="1">
      <alignment horizontal="center"/>
    </xf>
    <xf numFmtId="0" fontId="9" fillId="0" borderId="11" xfId="0" applyFont="1" applyBorder="1" applyAlignment="1">
      <alignment horizontal="center" vertical="center" wrapText="1"/>
    </xf>
    <xf numFmtId="0" fontId="9" fillId="0" borderId="10" xfId="0" applyFont="1" applyBorder="1" applyAlignment="1">
      <alignment horizontal="center" vertical="center" wrapText="1"/>
    </xf>
    <xf numFmtId="0" fontId="17" fillId="0" borderId="63" xfId="0" applyFont="1" applyBorder="1" applyAlignment="1">
      <alignment horizontal="center" vertical="center"/>
    </xf>
    <xf numFmtId="0" fontId="17" fillId="0" borderId="64" xfId="0" applyFont="1" applyBorder="1" applyAlignment="1">
      <alignment horizontal="center" vertical="center"/>
    </xf>
    <xf numFmtId="0" fontId="17" fillId="0" borderId="65" xfId="0" applyFont="1" applyBorder="1" applyAlignment="1">
      <alignment horizontal="center" vertical="center"/>
    </xf>
    <xf numFmtId="0" fontId="9" fillId="0" borderId="14" xfId="0" applyFont="1" applyBorder="1" applyAlignment="1">
      <alignment horizontal="center" vertical="center"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5" fillId="0" borderId="13" xfId="0" applyFont="1" applyBorder="1" applyAlignment="1">
      <alignment horizontal="right" vertical="center"/>
    </xf>
    <xf numFmtId="0" fontId="2" fillId="0" borderId="6" xfId="0" applyFont="1" applyBorder="1" applyAlignment="1">
      <alignment horizontal="center" vertical="center"/>
    </xf>
    <xf numFmtId="0" fontId="2" fillId="0" borderId="6" xfId="0" applyFont="1" applyBorder="1" applyAlignment="1">
      <alignment horizontal="center"/>
    </xf>
    <xf numFmtId="0" fontId="17" fillId="0" borderId="17" xfId="0" applyFont="1" applyBorder="1" applyAlignment="1">
      <alignment horizontal="center" vertical="center"/>
    </xf>
    <xf numFmtId="0" fontId="17" fillId="0" borderId="37" xfId="0" applyFont="1" applyBorder="1" applyAlignment="1">
      <alignment horizontal="center" vertical="center"/>
    </xf>
    <xf numFmtId="0" fontId="17" fillId="0" borderId="16" xfId="0" applyFont="1" applyBorder="1" applyAlignment="1">
      <alignment horizontal="center" vertical="center"/>
    </xf>
    <xf numFmtId="0" fontId="9" fillId="0" borderId="66" xfId="0" applyFont="1" applyBorder="1" applyAlignment="1">
      <alignment horizontal="center"/>
    </xf>
    <xf numFmtId="0" fontId="9" fillId="0" borderId="43" xfId="0" applyFont="1" applyBorder="1" applyAlignment="1">
      <alignment horizontal="center"/>
    </xf>
    <xf numFmtId="0" fontId="8" fillId="0" borderId="66" xfId="0" applyFont="1" applyBorder="1" applyAlignment="1">
      <alignment horizontal="center"/>
    </xf>
    <xf numFmtId="0" fontId="8" fillId="0" borderId="43" xfId="0" applyFont="1" applyBorder="1" applyAlignment="1">
      <alignment horizontal="center"/>
    </xf>
    <xf numFmtId="0" fontId="9" fillId="0" borderId="67" xfId="0" applyFont="1" applyBorder="1" applyAlignment="1">
      <alignment horizontal="center"/>
    </xf>
    <xf numFmtId="0" fontId="9" fillId="0" borderId="68" xfId="0" applyFont="1" applyBorder="1" applyAlignment="1">
      <alignment horizontal="center"/>
    </xf>
  </cellXfs>
  <cellStyles count="7">
    <cellStyle name="Comma" xfId="1" builtinId="3"/>
    <cellStyle name="Comma 2" xfId="3"/>
    <cellStyle name="Excel Built-in Normal 1" xfId="2"/>
    <cellStyle name="Normal" xfId="0" builtinId="0"/>
    <cellStyle name="Normal 187" xfId="4"/>
    <cellStyle name="Normal 4" xfId="5"/>
    <cellStyle name="Normal_Sheet1" xfId="6"/>
  </cellStyles>
  <dxfs count="2">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117" Type="http://schemas.openxmlformats.org/officeDocument/2006/relationships/externalLink" Target="externalLinks/externalLink95.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externalLink" Target="externalLinks/externalLink62.xml"/><Relationship Id="rId89" Type="http://schemas.openxmlformats.org/officeDocument/2006/relationships/externalLink" Target="externalLinks/externalLink67.xml"/><Relationship Id="rId112" Type="http://schemas.openxmlformats.org/officeDocument/2006/relationships/externalLink" Target="externalLinks/externalLink90.xml"/><Relationship Id="rId133" Type="http://schemas.openxmlformats.org/officeDocument/2006/relationships/externalLink" Target="externalLinks/externalLink111.xml"/><Relationship Id="rId138" Type="http://schemas.openxmlformats.org/officeDocument/2006/relationships/externalLink" Target="externalLinks/externalLink116.xml"/><Relationship Id="rId154" Type="http://schemas.openxmlformats.org/officeDocument/2006/relationships/externalLink" Target="externalLinks/externalLink132.xml"/><Relationship Id="rId159" Type="http://schemas.openxmlformats.org/officeDocument/2006/relationships/externalLink" Target="externalLinks/externalLink137.xml"/><Relationship Id="rId175" Type="http://schemas.openxmlformats.org/officeDocument/2006/relationships/styles" Target="styles.xml"/><Relationship Id="rId170" Type="http://schemas.openxmlformats.org/officeDocument/2006/relationships/externalLink" Target="externalLinks/externalLink148.xml"/><Relationship Id="rId16" Type="http://schemas.openxmlformats.org/officeDocument/2006/relationships/worksheet" Target="worksheets/sheet16.xml"/><Relationship Id="rId107" Type="http://schemas.openxmlformats.org/officeDocument/2006/relationships/externalLink" Target="externalLinks/externalLink85.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102" Type="http://schemas.openxmlformats.org/officeDocument/2006/relationships/externalLink" Target="externalLinks/externalLink80.xml"/><Relationship Id="rId123" Type="http://schemas.openxmlformats.org/officeDocument/2006/relationships/externalLink" Target="externalLinks/externalLink101.xml"/><Relationship Id="rId128" Type="http://schemas.openxmlformats.org/officeDocument/2006/relationships/externalLink" Target="externalLinks/externalLink106.xml"/><Relationship Id="rId144" Type="http://schemas.openxmlformats.org/officeDocument/2006/relationships/externalLink" Target="externalLinks/externalLink122.xml"/><Relationship Id="rId149" Type="http://schemas.openxmlformats.org/officeDocument/2006/relationships/externalLink" Target="externalLinks/externalLink127.xml"/><Relationship Id="rId5" Type="http://schemas.openxmlformats.org/officeDocument/2006/relationships/worksheet" Target="worksheets/sheet5.xml"/><Relationship Id="rId90" Type="http://schemas.openxmlformats.org/officeDocument/2006/relationships/externalLink" Target="externalLinks/externalLink68.xml"/><Relationship Id="rId95" Type="http://schemas.openxmlformats.org/officeDocument/2006/relationships/externalLink" Target="externalLinks/externalLink73.xml"/><Relationship Id="rId160" Type="http://schemas.openxmlformats.org/officeDocument/2006/relationships/externalLink" Target="externalLinks/externalLink138.xml"/><Relationship Id="rId165" Type="http://schemas.openxmlformats.org/officeDocument/2006/relationships/externalLink" Target="externalLinks/externalLink143.xml"/><Relationship Id="rId22" Type="http://schemas.openxmlformats.org/officeDocument/2006/relationships/worksheet" Target="worksheets/sheet22.xml"/><Relationship Id="rId27" Type="http://schemas.openxmlformats.org/officeDocument/2006/relationships/externalLink" Target="externalLinks/externalLink5.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113" Type="http://schemas.openxmlformats.org/officeDocument/2006/relationships/externalLink" Target="externalLinks/externalLink91.xml"/><Relationship Id="rId118" Type="http://schemas.openxmlformats.org/officeDocument/2006/relationships/externalLink" Target="externalLinks/externalLink96.xml"/><Relationship Id="rId134" Type="http://schemas.openxmlformats.org/officeDocument/2006/relationships/externalLink" Target="externalLinks/externalLink112.xml"/><Relationship Id="rId139" Type="http://schemas.openxmlformats.org/officeDocument/2006/relationships/externalLink" Target="externalLinks/externalLink117.xml"/><Relationship Id="rId80" Type="http://schemas.openxmlformats.org/officeDocument/2006/relationships/externalLink" Target="externalLinks/externalLink58.xml"/><Relationship Id="rId85" Type="http://schemas.openxmlformats.org/officeDocument/2006/relationships/externalLink" Target="externalLinks/externalLink63.xml"/><Relationship Id="rId150" Type="http://schemas.openxmlformats.org/officeDocument/2006/relationships/externalLink" Target="externalLinks/externalLink128.xml"/><Relationship Id="rId155" Type="http://schemas.openxmlformats.org/officeDocument/2006/relationships/externalLink" Target="externalLinks/externalLink133.xml"/><Relationship Id="rId171" Type="http://schemas.openxmlformats.org/officeDocument/2006/relationships/externalLink" Target="externalLinks/externalLink149.xml"/><Relationship Id="rId176"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59" Type="http://schemas.openxmlformats.org/officeDocument/2006/relationships/externalLink" Target="externalLinks/externalLink37.xml"/><Relationship Id="rId103" Type="http://schemas.openxmlformats.org/officeDocument/2006/relationships/externalLink" Target="externalLinks/externalLink81.xml"/><Relationship Id="rId108" Type="http://schemas.openxmlformats.org/officeDocument/2006/relationships/externalLink" Target="externalLinks/externalLink86.xml"/><Relationship Id="rId124" Type="http://schemas.openxmlformats.org/officeDocument/2006/relationships/externalLink" Target="externalLinks/externalLink102.xml"/><Relationship Id="rId129" Type="http://schemas.openxmlformats.org/officeDocument/2006/relationships/externalLink" Target="externalLinks/externalLink107.xml"/><Relationship Id="rId54" Type="http://schemas.openxmlformats.org/officeDocument/2006/relationships/externalLink" Target="externalLinks/externalLink32.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91" Type="http://schemas.openxmlformats.org/officeDocument/2006/relationships/externalLink" Target="externalLinks/externalLink69.xml"/><Relationship Id="rId96" Type="http://schemas.openxmlformats.org/officeDocument/2006/relationships/externalLink" Target="externalLinks/externalLink74.xml"/><Relationship Id="rId140" Type="http://schemas.openxmlformats.org/officeDocument/2006/relationships/externalLink" Target="externalLinks/externalLink118.xml"/><Relationship Id="rId145" Type="http://schemas.openxmlformats.org/officeDocument/2006/relationships/externalLink" Target="externalLinks/externalLink123.xml"/><Relationship Id="rId161" Type="http://schemas.openxmlformats.org/officeDocument/2006/relationships/externalLink" Target="externalLinks/externalLink139.xml"/><Relationship Id="rId166" Type="http://schemas.openxmlformats.org/officeDocument/2006/relationships/externalLink" Target="externalLinks/externalLink144.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49" Type="http://schemas.openxmlformats.org/officeDocument/2006/relationships/externalLink" Target="externalLinks/externalLink27.xml"/><Relationship Id="rId114" Type="http://schemas.openxmlformats.org/officeDocument/2006/relationships/externalLink" Target="externalLinks/externalLink92.xml"/><Relationship Id="rId119" Type="http://schemas.openxmlformats.org/officeDocument/2006/relationships/externalLink" Target="externalLinks/externalLink97.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externalLink" Target="externalLinks/externalLink64.xml"/><Relationship Id="rId94" Type="http://schemas.openxmlformats.org/officeDocument/2006/relationships/externalLink" Target="externalLinks/externalLink72.xml"/><Relationship Id="rId99" Type="http://schemas.openxmlformats.org/officeDocument/2006/relationships/externalLink" Target="externalLinks/externalLink77.xml"/><Relationship Id="rId101" Type="http://schemas.openxmlformats.org/officeDocument/2006/relationships/externalLink" Target="externalLinks/externalLink79.xml"/><Relationship Id="rId122" Type="http://schemas.openxmlformats.org/officeDocument/2006/relationships/externalLink" Target="externalLinks/externalLink100.xml"/><Relationship Id="rId130" Type="http://schemas.openxmlformats.org/officeDocument/2006/relationships/externalLink" Target="externalLinks/externalLink108.xml"/><Relationship Id="rId135" Type="http://schemas.openxmlformats.org/officeDocument/2006/relationships/externalLink" Target="externalLinks/externalLink113.xml"/><Relationship Id="rId143" Type="http://schemas.openxmlformats.org/officeDocument/2006/relationships/externalLink" Target="externalLinks/externalLink121.xml"/><Relationship Id="rId148" Type="http://schemas.openxmlformats.org/officeDocument/2006/relationships/externalLink" Target="externalLinks/externalLink126.xml"/><Relationship Id="rId151" Type="http://schemas.openxmlformats.org/officeDocument/2006/relationships/externalLink" Target="externalLinks/externalLink129.xml"/><Relationship Id="rId156" Type="http://schemas.openxmlformats.org/officeDocument/2006/relationships/externalLink" Target="externalLinks/externalLink134.xml"/><Relationship Id="rId164" Type="http://schemas.openxmlformats.org/officeDocument/2006/relationships/externalLink" Target="externalLinks/externalLink142.xml"/><Relationship Id="rId169" Type="http://schemas.openxmlformats.org/officeDocument/2006/relationships/externalLink" Target="externalLinks/externalLink147.xml"/><Relationship Id="rId177"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72" Type="http://schemas.openxmlformats.org/officeDocument/2006/relationships/externalLink" Target="externalLinks/externalLink150.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109" Type="http://schemas.openxmlformats.org/officeDocument/2006/relationships/externalLink" Target="externalLinks/externalLink8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97" Type="http://schemas.openxmlformats.org/officeDocument/2006/relationships/externalLink" Target="externalLinks/externalLink75.xml"/><Relationship Id="rId104" Type="http://schemas.openxmlformats.org/officeDocument/2006/relationships/externalLink" Target="externalLinks/externalLink82.xml"/><Relationship Id="rId120" Type="http://schemas.openxmlformats.org/officeDocument/2006/relationships/externalLink" Target="externalLinks/externalLink98.xml"/><Relationship Id="rId125" Type="http://schemas.openxmlformats.org/officeDocument/2006/relationships/externalLink" Target="externalLinks/externalLink103.xml"/><Relationship Id="rId141" Type="http://schemas.openxmlformats.org/officeDocument/2006/relationships/externalLink" Target="externalLinks/externalLink119.xml"/><Relationship Id="rId146" Type="http://schemas.openxmlformats.org/officeDocument/2006/relationships/externalLink" Target="externalLinks/externalLink124.xml"/><Relationship Id="rId167" Type="http://schemas.openxmlformats.org/officeDocument/2006/relationships/externalLink" Target="externalLinks/externalLink145.xml"/><Relationship Id="rId7" Type="http://schemas.openxmlformats.org/officeDocument/2006/relationships/worksheet" Target="worksheets/sheet7.xml"/><Relationship Id="rId71" Type="http://schemas.openxmlformats.org/officeDocument/2006/relationships/externalLink" Target="externalLinks/externalLink49.xml"/><Relationship Id="rId92" Type="http://schemas.openxmlformats.org/officeDocument/2006/relationships/externalLink" Target="externalLinks/externalLink70.xml"/><Relationship Id="rId162" Type="http://schemas.openxmlformats.org/officeDocument/2006/relationships/externalLink" Target="externalLinks/externalLink140.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87" Type="http://schemas.openxmlformats.org/officeDocument/2006/relationships/externalLink" Target="externalLinks/externalLink65.xml"/><Relationship Id="rId110" Type="http://schemas.openxmlformats.org/officeDocument/2006/relationships/externalLink" Target="externalLinks/externalLink88.xml"/><Relationship Id="rId115" Type="http://schemas.openxmlformats.org/officeDocument/2006/relationships/externalLink" Target="externalLinks/externalLink93.xml"/><Relationship Id="rId131" Type="http://schemas.openxmlformats.org/officeDocument/2006/relationships/externalLink" Target="externalLinks/externalLink109.xml"/><Relationship Id="rId136" Type="http://schemas.openxmlformats.org/officeDocument/2006/relationships/externalLink" Target="externalLinks/externalLink114.xml"/><Relationship Id="rId157" Type="http://schemas.openxmlformats.org/officeDocument/2006/relationships/externalLink" Target="externalLinks/externalLink135.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 Id="rId152" Type="http://schemas.openxmlformats.org/officeDocument/2006/relationships/externalLink" Target="externalLinks/externalLink130.xml"/><Relationship Id="rId173" Type="http://schemas.openxmlformats.org/officeDocument/2006/relationships/externalLink" Target="externalLinks/externalLink15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56" Type="http://schemas.openxmlformats.org/officeDocument/2006/relationships/externalLink" Target="externalLinks/externalLink34.xml"/><Relationship Id="rId77" Type="http://schemas.openxmlformats.org/officeDocument/2006/relationships/externalLink" Target="externalLinks/externalLink55.xml"/><Relationship Id="rId100" Type="http://schemas.openxmlformats.org/officeDocument/2006/relationships/externalLink" Target="externalLinks/externalLink78.xml"/><Relationship Id="rId105" Type="http://schemas.openxmlformats.org/officeDocument/2006/relationships/externalLink" Target="externalLinks/externalLink83.xml"/><Relationship Id="rId126" Type="http://schemas.openxmlformats.org/officeDocument/2006/relationships/externalLink" Target="externalLinks/externalLink104.xml"/><Relationship Id="rId147" Type="http://schemas.openxmlformats.org/officeDocument/2006/relationships/externalLink" Target="externalLinks/externalLink125.xml"/><Relationship Id="rId168" Type="http://schemas.openxmlformats.org/officeDocument/2006/relationships/externalLink" Target="externalLinks/externalLink146.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93" Type="http://schemas.openxmlformats.org/officeDocument/2006/relationships/externalLink" Target="externalLinks/externalLink71.xml"/><Relationship Id="rId98" Type="http://schemas.openxmlformats.org/officeDocument/2006/relationships/externalLink" Target="externalLinks/externalLink76.xml"/><Relationship Id="rId121" Type="http://schemas.openxmlformats.org/officeDocument/2006/relationships/externalLink" Target="externalLinks/externalLink99.xml"/><Relationship Id="rId142" Type="http://schemas.openxmlformats.org/officeDocument/2006/relationships/externalLink" Target="externalLinks/externalLink120.xml"/><Relationship Id="rId163" Type="http://schemas.openxmlformats.org/officeDocument/2006/relationships/externalLink" Target="externalLinks/externalLink141.xml"/><Relationship Id="rId3" Type="http://schemas.openxmlformats.org/officeDocument/2006/relationships/worksheet" Target="worksheets/sheet3.xml"/><Relationship Id="rId25" Type="http://schemas.openxmlformats.org/officeDocument/2006/relationships/externalLink" Target="externalLinks/externalLink3.xml"/><Relationship Id="rId46" Type="http://schemas.openxmlformats.org/officeDocument/2006/relationships/externalLink" Target="externalLinks/externalLink24.xml"/><Relationship Id="rId67" Type="http://schemas.openxmlformats.org/officeDocument/2006/relationships/externalLink" Target="externalLinks/externalLink45.xml"/><Relationship Id="rId116" Type="http://schemas.openxmlformats.org/officeDocument/2006/relationships/externalLink" Target="externalLinks/externalLink94.xml"/><Relationship Id="rId137" Type="http://schemas.openxmlformats.org/officeDocument/2006/relationships/externalLink" Target="externalLinks/externalLink115.xml"/><Relationship Id="rId158" Type="http://schemas.openxmlformats.org/officeDocument/2006/relationships/externalLink" Target="externalLinks/externalLink136.xml"/><Relationship Id="rId20" Type="http://schemas.openxmlformats.org/officeDocument/2006/relationships/worksheet" Target="worksheets/sheet20.xml"/><Relationship Id="rId41" Type="http://schemas.openxmlformats.org/officeDocument/2006/relationships/externalLink" Target="externalLinks/externalLink19.xml"/><Relationship Id="rId62" Type="http://schemas.openxmlformats.org/officeDocument/2006/relationships/externalLink" Target="externalLinks/externalLink40.xml"/><Relationship Id="rId83" Type="http://schemas.openxmlformats.org/officeDocument/2006/relationships/externalLink" Target="externalLinks/externalLink61.xml"/><Relationship Id="rId88" Type="http://schemas.openxmlformats.org/officeDocument/2006/relationships/externalLink" Target="externalLinks/externalLink66.xml"/><Relationship Id="rId111" Type="http://schemas.openxmlformats.org/officeDocument/2006/relationships/externalLink" Target="externalLinks/externalLink89.xml"/><Relationship Id="rId132" Type="http://schemas.openxmlformats.org/officeDocument/2006/relationships/externalLink" Target="externalLinks/externalLink110.xml"/><Relationship Id="rId153" Type="http://schemas.openxmlformats.org/officeDocument/2006/relationships/externalLink" Target="externalLinks/externalLink131.xml"/><Relationship Id="rId174"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externalLink" Target="externalLinks/externalLink14.xml"/><Relationship Id="rId57" Type="http://schemas.openxmlformats.org/officeDocument/2006/relationships/externalLink" Target="externalLinks/externalLink35.xml"/><Relationship Id="rId106" Type="http://schemas.openxmlformats.org/officeDocument/2006/relationships/externalLink" Target="externalLinks/externalLink84.xml"/><Relationship Id="rId127" Type="http://schemas.openxmlformats.org/officeDocument/2006/relationships/externalLink" Target="externalLinks/externalLink10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row r="52">
          <cell r="B52" t="str">
            <v>Main Panel</v>
          </cell>
        </row>
      </sheetData>
      <sheetData sheetId="2862">
        <row r="52">
          <cell r="B52" t="str">
            <v>Main Panel</v>
          </cell>
        </row>
      </sheetData>
      <sheetData sheetId="2863">
        <row r="52">
          <cell r="B52" t="str">
            <v>Main Panel</v>
          </cell>
        </row>
      </sheetData>
      <sheetData sheetId="2864">
        <row r="52">
          <cell r="B52" t="str">
            <v>Main Panel</v>
          </cell>
        </row>
      </sheetData>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1"/>
  <sheetViews>
    <sheetView topLeftCell="A25" zoomScale="98" zoomScaleNormal="98" workbookViewId="0">
      <selection activeCell="J35" sqref="J35"/>
    </sheetView>
  </sheetViews>
  <sheetFormatPr defaultRowHeight="15"/>
  <cols>
    <col min="1" max="1" width="5.28515625" style="15" bestFit="1" customWidth="1"/>
    <col min="2" max="2" width="44.28515625" style="70" customWidth="1"/>
    <col min="3" max="3" width="6.140625" style="70" bestFit="1" customWidth="1"/>
    <col min="4" max="4" width="12.42578125" style="70" hidden="1" customWidth="1"/>
    <col min="5" max="5" width="14.7109375" style="15" customWidth="1"/>
    <col min="6" max="9" width="14.7109375" style="71" customWidth="1"/>
    <col min="10" max="10" width="20.140625" customWidth="1"/>
    <col min="11" max="11" width="12.42578125" bestFit="1" customWidth="1"/>
    <col min="12" max="12" width="14.85546875" bestFit="1" customWidth="1"/>
    <col min="13" max="13" width="15.28515625" bestFit="1" customWidth="1"/>
  </cols>
  <sheetData>
    <row r="1" spans="1:12" ht="42.6" customHeight="1" thickBot="1">
      <c r="A1" s="426" t="s">
        <v>595</v>
      </c>
      <c r="B1" s="427"/>
      <c r="C1" s="427"/>
      <c r="D1" s="427"/>
      <c r="E1" s="427"/>
      <c r="F1" s="427"/>
      <c r="G1" s="427"/>
      <c r="H1" s="427"/>
      <c r="I1" s="427"/>
      <c r="J1" s="428"/>
    </row>
    <row r="2" spans="1:12" ht="19.5" thickBot="1">
      <c r="A2" s="429" t="s">
        <v>643</v>
      </c>
      <c r="B2" s="430"/>
      <c r="C2" s="430"/>
      <c r="D2" s="430"/>
      <c r="E2" s="430"/>
      <c r="F2" s="430"/>
      <c r="G2" s="430"/>
      <c r="H2" s="430"/>
      <c r="I2" s="430"/>
      <c r="J2" s="431"/>
    </row>
    <row r="3" spans="1:12" ht="61.15" customHeight="1">
      <c r="A3" s="26" t="s">
        <v>522</v>
      </c>
      <c r="B3" s="26" t="s">
        <v>560</v>
      </c>
      <c r="C3" s="26"/>
      <c r="D3" s="26"/>
      <c r="E3" s="26" t="s">
        <v>634</v>
      </c>
      <c r="F3" s="26" t="s">
        <v>635</v>
      </c>
      <c r="G3" s="26" t="s">
        <v>729</v>
      </c>
      <c r="H3" s="26" t="s">
        <v>513</v>
      </c>
      <c r="I3" s="26" t="s">
        <v>512</v>
      </c>
      <c r="J3" s="26" t="s">
        <v>561</v>
      </c>
    </row>
    <row r="4" spans="1:12" ht="15.75">
      <c r="A4" s="312"/>
      <c r="B4" s="312"/>
      <c r="C4" s="312"/>
      <c r="D4" s="312"/>
      <c r="E4" s="96" t="s">
        <v>726</v>
      </c>
      <c r="F4" s="96" t="s">
        <v>726</v>
      </c>
      <c r="G4" s="96" t="s">
        <v>726</v>
      </c>
      <c r="H4" s="96" t="s">
        <v>726</v>
      </c>
      <c r="I4" s="96" t="s">
        <v>726</v>
      </c>
      <c r="J4" s="312"/>
    </row>
    <row r="5" spans="1:12" ht="25.15" customHeight="1">
      <c r="A5" s="30">
        <v>1</v>
      </c>
      <c r="B5" s="39" t="s">
        <v>540</v>
      </c>
      <c r="C5" s="30"/>
      <c r="D5" s="30"/>
      <c r="E5" s="285">
        <f>'RE-CS'!AA6</f>
        <v>40701300.799999997</v>
      </c>
      <c r="F5" s="73">
        <f ca="1">'RE-CS'!AB6</f>
        <v>7352080</v>
      </c>
      <c r="G5" s="74">
        <f>'RE-CS'!W6</f>
        <v>43223650.441</v>
      </c>
      <c r="H5" s="74">
        <f ca="1">IF((E5+F5)&lt;G5,G5-(F5+E5),0)</f>
        <v>0</v>
      </c>
      <c r="I5" s="74">
        <f ca="1">IF((E5+F5)&gt;G5,(E5+F5)-G5,0)</f>
        <v>4829730.3589999974</v>
      </c>
      <c r="J5" s="43"/>
      <c r="K5" s="21"/>
    </row>
    <row r="6" spans="1:12" ht="25.15" customHeight="1">
      <c r="A6" s="30">
        <v>2</v>
      </c>
      <c r="B6" s="39" t="s">
        <v>536</v>
      </c>
      <c r="C6" s="30"/>
      <c r="D6" s="30"/>
      <c r="E6" s="285">
        <f>'RE-CS'!AA7</f>
        <v>45337380</v>
      </c>
      <c r="F6" s="73">
        <f ca="1">'RE-CS'!AB7</f>
        <v>5440000</v>
      </c>
      <c r="G6" s="74">
        <f>'RE-CS'!W7</f>
        <v>49845130</v>
      </c>
      <c r="H6" s="74">
        <f t="shared" ref="H6:H12" ca="1" si="0">IF((E6+F6)&lt;G6,G6-(F6+E6),0)</f>
        <v>0</v>
      </c>
      <c r="I6" s="74">
        <f t="shared" ref="I6:I12" ca="1" si="1">IF((E6+F6)&gt;G6,(E6+F6)-G6,0)</f>
        <v>932250</v>
      </c>
      <c r="J6" s="43"/>
      <c r="K6" s="21"/>
    </row>
    <row r="7" spans="1:12" ht="25.15" customHeight="1">
      <c r="A7" s="30">
        <v>3</v>
      </c>
      <c r="B7" s="39" t="s">
        <v>566</v>
      </c>
      <c r="C7" s="30"/>
      <c r="D7" s="30"/>
      <c r="E7" s="285">
        <f>'RE-CS'!AA8</f>
        <v>2850000</v>
      </c>
      <c r="F7" s="73">
        <f ca="1">'RE-CS'!AB8</f>
        <v>0</v>
      </c>
      <c r="G7" s="74">
        <f>'RE-CS'!W8</f>
        <v>3150000</v>
      </c>
      <c r="H7" s="74">
        <f t="shared" ca="1" si="0"/>
        <v>300000</v>
      </c>
      <c r="I7" s="74">
        <f t="shared" ca="1" si="1"/>
        <v>0</v>
      </c>
      <c r="J7" s="43"/>
    </row>
    <row r="8" spans="1:12" ht="25.15" customHeight="1">
      <c r="A8" s="30">
        <v>4</v>
      </c>
      <c r="B8" s="39" t="s">
        <v>565</v>
      </c>
      <c r="C8" s="30"/>
      <c r="D8" s="30"/>
      <c r="E8" s="285">
        <f>'RE-CS'!AA9</f>
        <v>3892000</v>
      </c>
      <c r="F8" s="73">
        <f ca="1">'RE-CS'!AB9</f>
        <v>0</v>
      </c>
      <c r="G8" s="74">
        <f>'RE-CS'!W9</f>
        <v>4118200</v>
      </c>
      <c r="H8" s="74">
        <f t="shared" ca="1" si="0"/>
        <v>226200</v>
      </c>
      <c r="I8" s="74">
        <f t="shared" ca="1" si="1"/>
        <v>0</v>
      </c>
      <c r="J8" s="43"/>
    </row>
    <row r="9" spans="1:12" ht="25.15" customHeight="1">
      <c r="A9" s="246">
        <v>5</v>
      </c>
      <c r="B9" s="301" t="s">
        <v>588</v>
      </c>
      <c r="C9" s="246"/>
      <c r="D9" s="246"/>
      <c r="E9" s="291">
        <f>'RE-CS'!AA10</f>
        <v>46177500</v>
      </c>
      <c r="F9" s="247">
        <f ca="1">'RE-CS'!AB10</f>
        <v>21690000</v>
      </c>
      <c r="G9" s="248">
        <f>'RE-CS'!W10</f>
        <v>71887500</v>
      </c>
      <c r="H9" s="248">
        <f t="shared" ca="1" si="0"/>
        <v>4020000</v>
      </c>
      <c r="I9" s="248">
        <f t="shared" ca="1" si="1"/>
        <v>0</v>
      </c>
      <c r="J9" s="249"/>
    </row>
    <row r="10" spans="1:12" ht="25.15" customHeight="1">
      <c r="A10" s="30">
        <v>6</v>
      </c>
      <c r="B10" s="39" t="s">
        <v>564</v>
      </c>
      <c r="C10" s="30"/>
      <c r="D10" s="30"/>
      <c r="E10" s="285">
        <f>'RE-CS'!AA11</f>
        <v>21104000</v>
      </c>
      <c r="F10" s="73">
        <f ca="1">'RE-CS'!AB11</f>
        <v>4610000</v>
      </c>
      <c r="G10" s="74">
        <f>'RE-CS'!W11</f>
        <v>32960000</v>
      </c>
      <c r="H10" s="74">
        <f t="shared" ca="1" si="0"/>
        <v>7246000</v>
      </c>
      <c r="I10" s="74">
        <f t="shared" ca="1" si="1"/>
        <v>0</v>
      </c>
      <c r="J10" s="43"/>
    </row>
    <row r="11" spans="1:12" ht="25.15" customHeight="1">
      <c r="A11" s="30">
        <v>7</v>
      </c>
      <c r="B11" s="39" t="s">
        <v>567</v>
      </c>
      <c r="C11" s="30"/>
      <c r="D11" s="30"/>
      <c r="E11" s="285">
        <f>'RE-CS'!AA12</f>
        <v>611340</v>
      </c>
      <c r="F11" s="73">
        <f ca="1">'RE-CS'!AB12</f>
        <v>0</v>
      </c>
      <c r="G11" s="74">
        <f>'RE-CS'!W12</f>
        <v>499157.52</v>
      </c>
      <c r="H11" s="74">
        <f t="shared" ca="1" si="0"/>
        <v>0</v>
      </c>
      <c r="I11" s="74">
        <f t="shared" ca="1" si="1"/>
        <v>112182.47999999998</v>
      </c>
      <c r="J11" s="43"/>
      <c r="L11" s="90"/>
    </row>
    <row r="12" spans="1:12" ht="25.15" customHeight="1">
      <c r="A12" s="30">
        <v>8</v>
      </c>
      <c r="B12" s="39" t="s">
        <v>568</v>
      </c>
      <c r="C12" s="30"/>
      <c r="D12" s="30"/>
      <c r="E12" s="285">
        <f>'RE-CS'!AA13</f>
        <v>15099700</v>
      </c>
      <c r="F12" s="73">
        <f ca="1">'RE-CS'!AB13</f>
        <v>449900</v>
      </c>
      <c r="G12" s="74">
        <f>'RE-CS'!W13</f>
        <v>16967800</v>
      </c>
      <c r="H12" s="74">
        <f t="shared" ca="1" si="0"/>
        <v>1418200</v>
      </c>
      <c r="I12" s="74">
        <f t="shared" ca="1" si="1"/>
        <v>0</v>
      </c>
      <c r="J12" s="43"/>
    </row>
    <row r="13" spans="1:12" ht="25.15" customHeight="1">
      <c r="A13" s="30"/>
      <c r="B13" s="302" t="s">
        <v>638</v>
      </c>
      <c r="C13" s="297"/>
      <c r="D13" s="297"/>
      <c r="E13" s="288">
        <f>SUM(E5:E12)</f>
        <v>175773220.80000001</v>
      </c>
      <c r="F13" s="288">
        <f t="shared" ref="F13:I13" ca="1" si="2">SUM(F5:F12)</f>
        <v>39541980</v>
      </c>
      <c r="G13" s="288">
        <f t="shared" si="2"/>
        <v>222651437.961</v>
      </c>
      <c r="H13" s="288">
        <f t="shared" ca="1" si="2"/>
        <v>13210400</v>
      </c>
      <c r="I13" s="288">
        <f t="shared" ca="1" si="2"/>
        <v>5874162.8389999978</v>
      </c>
      <c r="J13" s="335" t="s">
        <v>739</v>
      </c>
      <c r="K13" s="90"/>
    </row>
    <row r="14" spans="1:12" ht="25.15" customHeight="1">
      <c r="A14" s="30">
        <v>9</v>
      </c>
      <c r="B14" s="39" t="s">
        <v>562</v>
      </c>
      <c r="C14" s="30"/>
      <c r="D14" s="30"/>
      <c r="E14" s="30"/>
      <c r="F14" s="73"/>
      <c r="G14" s="74">
        <f>'RE-CS'!W14</f>
        <v>27907402.185000002</v>
      </c>
      <c r="H14" s="74">
        <f t="shared" ref="H14:H18" si="3">IF((E14+F14)&lt;G14,G14-(F14+E14),0)</f>
        <v>27907402.185000002</v>
      </c>
      <c r="I14" s="74">
        <f t="shared" ref="I14:I18" si="4">IF((E14+F14)&gt;G14,(E14+F14)-G14,0)</f>
        <v>0</v>
      </c>
      <c r="J14" s="43"/>
    </row>
    <row r="15" spans="1:12" ht="25.15" customHeight="1">
      <c r="A15" s="30">
        <v>10</v>
      </c>
      <c r="B15" s="39" t="s">
        <v>563</v>
      </c>
      <c r="C15" s="30"/>
      <c r="D15" s="30"/>
      <c r="E15" s="30"/>
      <c r="F15" s="73"/>
      <c r="G15" s="74">
        <f>'RE-CS'!W15</f>
        <v>15613710</v>
      </c>
      <c r="H15" s="74">
        <f t="shared" si="3"/>
        <v>15613710</v>
      </c>
      <c r="I15" s="74">
        <f t="shared" si="4"/>
        <v>0</v>
      </c>
      <c r="J15" s="43"/>
    </row>
    <row r="16" spans="1:12" ht="25.15" customHeight="1">
      <c r="A16" s="30">
        <v>11</v>
      </c>
      <c r="B16" s="39" t="s">
        <v>570</v>
      </c>
      <c r="C16" s="30"/>
      <c r="D16" s="30"/>
      <c r="E16" s="30"/>
      <c r="F16" s="73"/>
      <c r="G16" s="74">
        <f>'RE-CS'!W16</f>
        <v>615620</v>
      </c>
      <c r="H16" s="74">
        <f t="shared" si="3"/>
        <v>615620</v>
      </c>
      <c r="I16" s="74">
        <f t="shared" si="4"/>
        <v>0</v>
      </c>
      <c r="J16" s="43"/>
    </row>
    <row r="17" spans="1:13" ht="25.15" customHeight="1">
      <c r="A17" s="246">
        <v>12</v>
      </c>
      <c r="B17" s="301" t="s">
        <v>589</v>
      </c>
      <c r="C17" s="246"/>
      <c r="D17" s="246"/>
      <c r="E17" s="246"/>
      <c r="F17" s="247"/>
      <c r="G17" s="248">
        <f>'RE-CS'!W17</f>
        <v>191456</v>
      </c>
      <c r="H17" s="248">
        <f t="shared" si="3"/>
        <v>191456</v>
      </c>
      <c r="I17" s="248">
        <f t="shared" si="4"/>
        <v>0</v>
      </c>
      <c r="J17" s="249"/>
    </row>
    <row r="18" spans="1:13" ht="25.15" customHeight="1">
      <c r="A18" s="30">
        <v>13</v>
      </c>
      <c r="B18" s="39" t="s">
        <v>569</v>
      </c>
      <c r="C18" s="30"/>
      <c r="D18" s="30"/>
      <c r="E18" s="30"/>
      <c r="F18" s="73"/>
      <c r="G18" s="74">
        <f>'RE-CS'!W18</f>
        <v>1046383</v>
      </c>
      <c r="H18" s="74">
        <f t="shared" si="3"/>
        <v>1046383</v>
      </c>
      <c r="I18" s="74">
        <f t="shared" si="4"/>
        <v>0</v>
      </c>
      <c r="J18" s="41"/>
    </row>
    <row r="19" spans="1:13" ht="25.15" customHeight="1" thickBot="1">
      <c r="A19" s="286"/>
      <c r="B19" s="303" t="s">
        <v>639</v>
      </c>
      <c r="C19" s="298"/>
      <c r="D19" s="298"/>
      <c r="E19" s="293">
        <f>SUM(E14:E18)</f>
        <v>0</v>
      </c>
      <c r="F19" s="289">
        <f t="shared" ref="F19:I19" si="5">SUM(F14:F18)</f>
        <v>0</v>
      </c>
      <c r="G19" s="289">
        <f t="shared" si="5"/>
        <v>45374571.185000002</v>
      </c>
      <c r="H19" s="289">
        <f t="shared" si="5"/>
        <v>45374571.185000002</v>
      </c>
      <c r="I19" s="289">
        <f t="shared" si="5"/>
        <v>0</v>
      </c>
      <c r="J19" s="287"/>
    </row>
    <row r="20" spans="1:13" ht="25.15" customHeight="1" thickBot="1">
      <c r="A20" s="75"/>
      <c r="B20" s="304" t="s">
        <v>640</v>
      </c>
      <c r="C20" s="91"/>
      <c r="D20" s="91"/>
      <c r="E20" s="290">
        <f>E19+E13</f>
        <v>175773220.80000001</v>
      </c>
      <c r="F20" s="290">
        <f t="shared" ref="F20:I20" ca="1" si="6">F19+F13</f>
        <v>39541980</v>
      </c>
      <c r="G20" s="290">
        <f t="shared" si="6"/>
        <v>268026009.146</v>
      </c>
      <c r="H20" s="290">
        <f t="shared" ca="1" si="6"/>
        <v>58584971.185000002</v>
      </c>
      <c r="I20" s="290">
        <f t="shared" ca="1" si="6"/>
        <v>5874162.8389999978</v>
      </c>
      <c r="J20" s="78"/>
      <c r="K20" s="90">
        <f ca="1">G20-F20</f>
        <v>228484029.146</v>
      </c>
      <c r="L20" s="90">
        <f ca="1">H20-I20</f>
        <v>52710808.346000001</v>
      </c>
    </row>
    <row r="21" spans="1:13" ht="25.15" customHeight="1">
      <c r="A21" s="30"/>
      <c r="B21" s="39" t="s">
        <v>623</v>
      </c>
      <c r="C21" s="30"/>
      <c r="D21" s="30"/>
      <c r="E21" s="73">
        <f>E20/1.18</f>
        <v>148960356.6101695</v>
      </c>
      <c r="F21" s="73">
        <f ca="1">F20/1.18</f>
        <v>33510152.542372882</v>
      </c>
      <c r="G21" s="73">
        <f>G20/1.18</f>
        <v>227140685.71694916</v>
      </c>
      <c r="H21" s="73">
        <f ca="1">H20/1.18</f>
        <v>49648280.665254243</v>
      </c>
      <c r="I21" s="73">
        <f ca="1">I20/1.18</f>
        <v>4978104.1008474557</v>
      </c>
      <c r="J21" s="43"/>
      <c r="K21" s="90"/>
      <c r="M21" s="99"/>
    </row>
    <row r="22" spans="1:13" ht="25.15" customHeight="1" thickBot="1">
      <c r="A22" s="45"/>
      <c r="B22" s="282" t="s">
        <v>624</v>
      </c>
      <c r="C22" s="299">
        <v>0.18</v>
      </c>
      <c r="D22" s="299"/>
      <c r="E22" s="292">
        <f>$C$22*E21</f>
        <v>26812864.189830508</v>
      </c>
      <c r="F22" s="292">
        <f t="shared" ref="F22:I22" ca="1" si="7">$C$22*F21</f>
        <v>6031827.4576271186</v>
      </c>
      <c r="G22" s="292">
        <f t="shared" si="7"/>
        <v>40885323.429050848</v>
      </c>
      <c r="H22" s="292">
        <f t="shared" ca="1" si="7"/>
        <v>8936690.5197457634</v>
      </c>
      <c r="I22" s="292">
        <f t="shared" ca="1" si="7"/>
        <v>896058.73815254204</v>
      </c>
      <c r="J22" s="42"/>
      <c r="L22" s="90"/>
      <c r="M22" s="99"/>
    </row>
    <row r="23" spans="1:13" ht="25.15" customHeight="1" thickBot="1">
      <c r="A23" s="75"/>
      <c r="B23" s="304" t="s">
        <v>637</v>
      </c>
      <c r="C23" s="91"/>
      <c r="D23" s="91"/>
      <c r="E23" s="77">
        <f>SUM(E21:E22)</f>
        <v>175773220.80000001</v>
      </c>
      <c r="F23" s="77">
        <f ca="1">SUM(F21:F22)</f>
        <v>39541980</v>
      </c>
      <c r="G23" s="77">
        <f>SUM(G21:G22)</f>
        <v>268026009.14600003</v>
      </c>
      <c r="H23" s="77">
        <f ca="1">SUM(H21:H22)</f>
        <v>58584971.185000002</v>
      </c>
      <c r="I23" s="77">
        <f ca="1">SUM(I21:I22)</f>
        <v>5874162.8389999978</v>
      </c>
      <c r="J23" s="78"/>
    </row>
    <row r="24" spans="1:13" ht="25.15" customHeight="1" thickBot="1">
      <c r="A24" s="75"/>
      <c r="B24" s="304"/>
      <c r="C24" s="91"/>
      <c r="D24" s="91"/>
      <c r="E24" s="75"/>
      <c r="F24" s="77"/>
      <c r="G24" s="77"/>
      <c r="H24" s="77"/>
      <c r="I24" s="77"/>
      <c r="J24" s="78"/>
    </row>
    <row r="25" spans="1:13" ht="30.75" thickBot="1">
      <c r="A25" s="54">
        <v>14</v>
      </c>
      <c r="B25" s="300" t="s">
        <v>626</v>
      </c>
      <c r="C25" s="243">
        <v>0.01</v>
      </c>
      <c r="D25" s="294">
        <f>$G$21</f>
        <v>227140685.71694916</v>
      </c>
      <c r="E25" s="54"/>
      <c r="F25" s="147"/>
      <c r="G25" s="147">
        <f>$C$25*G21</f>
        <v>2271406.8571694917</v>
      </c>
      <c r="H25" s="74">
        <f t="shared" ref="H25:H35" si="8">IF((E25+F25)&lt;G25,G25-(F25+E25),0)</f>
        <v>2271406.8571694917</v>
      </c>
      <c r="I25" s="74">
        <f t="shared" ref="I25:I35" si="9">IF((E25+F25)&gt;G25,(E25+F25)-G25,0)</f>
        <v>0</v>
      </c>
      <c r="J25" s="313" t="s">
        <v>747</v>
      </c>
    </row>
    <row r="26" spans="1:13" ht="28.9" customHeight="1" thickBot="1">
      <c r="A26" s="30">
        <v>15</v>
      </c>
      <c r="B26" s="39" t="s">
        <v>627</v>
      </c>
      <c r="C26" s="79">
        <v>1E-3</v>
      </c>
      <c r="D26" s="294">
        <f>$G$21</f>
        <v>227140685.71694916</v>
      </c>
      <c r="E26" s="30"/>
      <c r="F26" s="73"/>
      <c r="G26" s="73">
        <f>G25*0.1</f>
        <v>227140.68571694917</v>
      </c>
      <c r="H26" s="74">
        <f t="shared" si="8"/>
        <v>227140.68571694917</v>
      </c>
      <c r="I26" s="74">
        <f t="shared" si="9"/>
        <v>0</v>
      </c>
      <c r="J26" s="61" t="s">
        <v>748</v>
      </c>
      <c r="M26" s="21"/>
    </row>
    <row r="27" spans="1:13" ht="30">
      <c r="A27" s="54">
        <v>16</v>
      </c>
      <c r="B27" s="39" t="s">
        <v>641</v>
      </c>
      <c r="C27" s="244"/>
      <c r="D27" s="295">
        <v>17572.354294186764</v>
      </c>
      <c r="E27" s="30"/>
      <c r="F27" s="73"/>
      <c r="G27" s="73">
        <f>D27</f>
        <v>17572.354294186764</v>
      </c>
      <c r="H27" s="74">
        <f t="shared" si="8"/>
        <v>17572.354294186764</v>
      </c>
      <c r="I27" s="74">
        <f t="shared" si="9"/>
        <v>0</v>
      </c>
      <c r="J27" s="61"/>
    </row>
    <row r="28" spans="1:13" ht="30.75" thickBot="1">
      <c r="A28" s="30">
        <v>17</v>
      </c>
      <c r="B28" s="39" t="s">
        <v>629</v>
      </c>
      <c r="C28" s="244">
        <v>0.3</v>
      </c>
      <c r="D28" s="295">
        <v>17572.354294186764</v>
      </c>
      <c r="E28" s="30"/>
      <c r="F28" s="73"/>
      <c r="G28" s="73">
        <f>D28*C28</f>
        <v>5271.7062882560285</v>
      </c>
      <c r="H28" s="74">
        <f t="shared" si="8"/>
        <v>5271.7062882560285</v>
      </c>
      <c r="I28" s="74">
        <f t="shared" si="9"/>
        <v>0</v>
      </c>
      <c r="J28" s="61" t="s">
        <v>727</v>
      </c>
    </row>
    <row r="29" spans="1:13" ht="30">
      <c r="A29" s="54">
        <v>18</v>
      </c>
      <c r="B29" s="39" t="s">
        <v>630</v>
      </c>
      <c r="C29" s="244">
        <v>0.02</v>
      </c>
      <c r="D29" s="295">
        <v>17572.354294186764</v>
      </c>
      <c r="E29" s="30"/>
      <c r="F29" s="73"/>
      <c r="G29" s="73">
        <f>D29*C29</f>
        <v>351.44708588373527</v>
      </c>
      <c r="H29" s="74">
        <f t="shared" si="8"/>
        <v>351.44708588373527</v>
      </c>
      <c r="I29" s="74">
        <f t="shared" si="9"/>
        <v>0</v>
      </c>
      <c r="J29" s="61" t="s">
        <v>728</v>
      </c>
    </row>
    <row r="30" spans="1:13" ht="19.899999999999999" customHeight="1">
      <c r="A30" s="192"/>
      <c r="B30" s="39" t="s">
        <v>737</v>
      </c>
      <c r="C30" s="79">
        <v>1E-4</v>
      </c>
      <c r="D30" s="295"/>
      <c r="E30" s="30"/>
      <c r="F30" s="73"/>
      <c r="G30" s="73">
        <f>$G$21*$C$30</f>
        <v>22714.068571694919</v>
      </c>
      <c r="H30" s="74">
        <f t="shared" si="8"/>
        <v>22714.068571694919</v>
      </c>
      <c r="I30" s="74">
        <f t="shared" si="9"/>
        <v>0</v>
      </c>
      <c r="J30" s="61"/>
    </row>
    <row r="31" spans="1:13" ht="25.15" customHeight="1">
      <c r="A31" s="192"/>
      <c r="B31" s="314" t="s">
        <v>642</v>
      </c>
      <c r="C31" s="244"/>
      <c r="D31" s="244"/>
      <c r="E31" s="295"/>
      <c r="F31" s="73"/>
      <c r="G31" s="296">
        <f>SUM(G25:G30)</f>
        <v>2544457.1191264628</v>
      </c>
      <c r="H31" s="206"/>
      <c r="I31" s="206"/>
      <c r="J31" s="61"/>
    </row>
    <row r="32" spans="1:13" ht="25.15" customHeight="1" thickBot="1">
      <c r="A32" s="30">
        <v>19</v>
      </c>
      <c r="B32" s="39" t="s">
        <v>628</v>
      </c>
      <c r="C32" s="244">
        <v>0.18</v>
      </c>
      <c r="D32" s="295">
        <f>G31</f>
        <v>2544457.1191264628</v>
      </c>
      <c r="E32" s="30"/>
      <c r="F32" s="73"/>
      <c r="G32" s="73">
        <f>D32*C32</f>
        <v>458002.28144276328</v>
      </c>
      <c r="H32" s="74">
        <f t="shared" si="8"/>
        <v>458002.28144276328</v>
      </c>
      <c r="I32" s="74">
        <f t="shared" si="9"/>
        <v>0</v>
      </c>
      <c r="J32" s="61" t="s">
        <v>749</v>
      </c>
    </row>
    <row r="33" spans="1:12" ht="33.6" customHeight="1">
      <c r="A33" s="54">
        <v>20</v>
      </c>
      <c r="B33" s="39" t="s">
        <v>631</v>
      </c>
      <c r="C33" s="244">
        <v>0.02</v>
      </c>
      <c r="D33" s="295">
        <f>G9+G17</f>
        <v>72078956</v>
      </c>
      <c r="E33" s="30"/>
      <c r="F33" s="73"/>
      <c r="G33" s="73">
        <f>D33*C33</f>
        <v>1441579.12</v>
      </c>
      <c r="H33" s="74">
        <f t="shared" si="8"/>
        <v>1441579.12</v>
      </c>
      <c r="I33" s="74">
        <f t="shared" si="9"/>
        <v>0</v>
      </c>
      <c r="J33" s="61" t="s">
        <v>738</v>
      </c>
    </row>
    <row r="34" spans="1:12" ht="45.75" thickBot="1">
      <c r="A34" s="30">
        <v>21</v>
      </c>
      <c r="B34" s="39" t="s">
        <v>632</v>
      </c>
      <c r="C34" s="244">
        <v>0.04</v>
      </c>
      <c r="D34" s="295">
        <f>G23-D33</f>
        <v>195947053.14600003</v>
      </c>
      <c r="E34" s="30"/>
      <c r="F34" s="73"/>
      <c r="G34" s="73">
        <f>C34*D34</f>
        <v>7837882.1258400008</v>
      </c>
      <c r="H34" s="74">
        <f t="shared" si="8"/>
        <v>7837882.1258400008</v>
      </c>
      <c r="I34" s="74">
        <f t="shared" si="9"/>
        <v>0</v>
      </c>
      <c r="J34" s="61" t="s">
        <v>750</v>
      </c>
      <c r="K34" s="90"/>
      <c r="L34" s="337">
        <f>266457259-70510206</f>
        <v>195947053</v>
      </c>
    </row>
    <row r="35" spans="1:12" ht="30" customHeight="1" thickBot="1">
      <c r="A35" s="54">
        <v>22</v>
      </c>
      <c r="B35" s="141" t="s">
        <v>625</v>
      </c>
      <c r="C35" s="40"/>
      <c r="D35" s="40"/>
      <c r="E35" s="40"/>
      <c r="F35" s="245">
        <v>0</v>
      </c>
      <c r="G35" s="245">
        <v>0</v>
      </c>
      <c r="H35" s="74">
        <f t="shared" si="8"/>
        <v>0</v>
      </c>
      <c r="I35" s="74">
        <f t="shared" si="9"/>
        <v>0</v>
      </c>
      <c r="J35" s="134"/>
    </row>
    <row r="36" spans="1:12" ht="25.15" customHeight="1" thickBot="1">
      <c r="A36" s="75"/>
      <c r="B36" s="76" t="s">
        <v>613</v>
      </c>
      <c r="C36" s="91"/>
      <c r="D36" s="91"/>
      <c r="E36" s="91"/>
      <c r="F36" s="77">
        <f>SUM(F25:F35)</f>
        <v>0</v>
      </c>
      <c r="G36" s="77">
        <f>SUM(G32:G35)+G31</f>
        <v>12281920.646409227</v>
      </c>
      <c r="H36" s="77">
        <f>SUM(H25:H35)</f>
        <v>12281920.646409227</v>
      </c>
      <c r="I36" s="77">
        <f>SUM(I25:I35)</f>
        <v>0</v>
      </c>
      <c r="J36" s="92"/>
    </row>
    <row r="37" spans="1:12" ht="25.15" customHeight="1" thickBot="1">
      <c r="A37" s="75"/>
      <c r="B37" s="76" t="s">
        <v>596</v>
      </c>
      <c r="C37" s="91"/>
      <c r="D37" s="91"/>
      <c r="E37" s="91"/>
      <c r="F37" s="93">
        <f ca="1">F36+F23</f>
        <v>39541980</v>
      </c>
      <c r="G37" s="93">
        <f>G36+G23</f>
        <v>280307929.79240924</v>
      </c>
      <c r="H37" s="93">
        <f ca="1">H36+H23</f>
        <v>70866891.831409231</v>
      </c>
      <c r="I37" s="93">
        <f ca="1">I36+I23</f>
        <v>5874162.8389999978</v>
      </c>
      <c r="J37" s="92"/>
    </row>
    <row r="38" spans="1:12" ht="25.15" customHeight="1">
      <c r="C38" s="15"/>
      <c r="D38" s="15"/>
      <c r="F38" s="71" t="s">
        <v>732</v>
      </c>
      <c r="G38" s="72">
        <f ca="1">E23+F23</f>
        <v>215315200.80000001</v>
      </c>
      <c r="H38" s="71" t="s">
        <v>513</v>
      </c>
      <c r="I38" s="72">
        <f ca="1">H37</f>
        <v>70866891.831409231</v>
      </c>
    </row>
    <row r="39" spans="1:12" ht="25.15" customHeight="1">
      <c r="B39" s="320"/>
      <c r="C39" s="321"/>
      <c r="D39" s="321"/>
      <c r="E39" s="321"/>
      <c r="F39" s="322" t="s">
        <v>614</v>
      </c>
      <c r="G39" s="72">
        <f>G37</f>
        <v>280307929.79240924</v>
      </c>
      <c r="H39" s="71" t="s">
        <v>512</v>
      </c>
      <c r="I39" s="72">
        <f ca="1">I37</f>
        <v>5874162.8389999978</v>
      </c>
    </row>
    <row r="40" spans="1:12" ht="25.15" customHeight="1" thickBot="1">
      <c r="C40" s="319"/>
      <c r="D40" s="319"/>
      <c r="E40" s="324"/>
      <c r="F40" s="323" t="s">
        <v>615</v>
      </c>
      <c r="G40" s="315">
        <f ca="1">G39-G38</f>
        <v>64992728.992409229</v>
      </c>
      <c r="H40" s="316" t="s">
        <v>615</v>
      </c>
      <c r="I40" s="317">
        <f ca="1">I38-I39</f>
        <v>64992728.992409229</v>
      </c>
    </row>
    <row r="41" spans="1:12" ht="15.75" thickTop="1"/>
  </sheetData>
  <mergeCells count="2">
    <mergeCell ref="A1:J1"/>
    <mergeCell ref="A2:J2"/>
  </mergeCells>
  <pageMargins left="0.70866141732283472" right="0.31496062992125984" top="0.62992125984251968" bottom="0.15748031496062992" header="0.31496062992125984" footer="0.31496062992125984"/>
  <pageSetup paperSize="9" scale="9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104"/>
  <sheetViews>
    <sheetView view="pageBreakPreview" topLeftCell="A16" zoomScale="85" zoomScaleSheetLayoutView="85" workbookViewId="0">
      <selection sqref="A1:O1"/>
    </sheetView>
  </sheetViews>
  <sheetFormatPr defaultRowHeight="15"/>
  <cols>
    <col min="5" max="5" width="48" customWidth="1"/>
    <col min="9" max="9" width="10" bestFit="1" customWidth="1"/>
    <col min="11" max="11" width="12.5703125" bestFit="1" customWidth="1"/>
    <col min="13" max="13" width="13.28515625" bestFit="1" customWidth="1"/>
    <col min="15" max="15" width="16" bestFit="1" customWidth="1"/>
  </cols>
  <sheetData>
    <row r="1" spans="1:15" ht="30.75" thickTop="1" thickBot="1">
      <c r="A1" s="452" t="s">
        <v>523</v>
      </c>
      <c r="B1" s="453"/>
      <c r="C1" s="454"/>
      <c r="D1" s="454"/>
      <c r="E1" s="454"/>
      <c r="F1" s="454"/>
      <c r="G1" s="454"/>
      <c r="H1" s="454"/>
      <c r="I1" s="454"/>
      <c r="J1" s="454"/>
      <c r="K1" s="454"/>
      <c r="L1" s="454"/>
      <c r="M1" s="454"/>
      <c r="N1" s="454"/>
      <c r="O1" s="454"/>
    </row>
    <row r="2" spans="1:15" ht="38.25" customHeight="1">
      <c r="A2" s="440" t="s">
        <v>774</v>
      </c>
      <c r="B2" s="443" t="s">
        <v>645</v>
      </c>
      <c r="C2" s="435" t="s">
        <v>521</v>
      </c>
      <c r="D2" s="435" t="s">
        <v>520</v>
      </c>
      <c r="E2" s="435" t="s">
        <v>519</v>
      </c>
      <c r="F2" s="397"/>
      <c r="G2" s="149"/>
      <c r="H2" s="435" t="s">
        <v>518</v>
      </c>
      <c r="I2" s="435"/>
      <c r="J2" s="435" t="s">
        <v>517</v>
      </c>
      <c r="K2" s="435"/>
      <c r="L2" s="435" t="s">
        <v>516</v>
      </c>
      <c r="M2" s="435"/>
      <c r="N2" s="435" t="s">
        <v>515</v>
      </c>
      <c r="O2" s="435"/>
    </row>
    <row r="3" spans="1:15" ht="32.25" thickBot="1">
      <c r="A3" s="441"/>
      <c r="B3" s="444"/>
      <c r="C3" s="442"/>
      <c r="D3" s="442"/>
      <c r="E3" s="442"/>
      <c r="F3" s="398" t="s">
        <v>29</v>
      </c>
      <c r="G3" s="150" t="s">
        <v>28</v>
      </c>
      <c r="H3" s="398" t="s">
        <v>27</v>
      </c>
      <c r="I3" s="398" t="s">
        <v>26</v>
      </c>
      <c r="J3" s="398" t="s">
        <v>27</v>
      </c>
      <c r="K3" s="398" t="s">
        <v>26</v>
      </c>
      <c r="L3" s="398" t="s">
        <v>27</v>
      </c>
      <c r="M3" s="398" t="s">
        <v>26</v>
      </c>
      <c r="N3" s="398" t="s">
        <v>27</v>
      </c>
      <c r="O3" s="398" t="s">
        <v>26</v>
      </c>
    </row>
    <row r="4" spans="1:15" ht="15.75" thickBot="1">
      <c r="A4" s="63">
        <v>1</v>
      </c>
      <c r="B4" s="306"/>
      <c r="C4" s="64">
        <v>2</v>
      </c>
      <c r="D4" s="65">
        <v>3</v>
      </c>
      <c r="E4" s="64">
        <v>4</v>
      </c>
      <c r="F4" s="64">
        <v>5</v>
      </c>
      <c r="G4" s="152">
        <v>6</v>
      </c>
      <c r="H4" s="65">
        <v>7</v>
      </c>
      <c r="I4" s="65">
        <v>8</v>
      </c>
      <c r="J4" s="64">
        <v>9</v>
      </c>
      <c r="K4" s="65">
        <v>10</v>
      </c>
      <c r="L4" s="64">
        <v>11</v>
      </c>
      <c r="M4" s="65">
        <v>12</v>
      </c>
      <c r="N4" s="65">
        <v>13</v>
      </c>
      <c r="O4" s="65">
        <v>14</v>
      </c>
    </row>
    <row r="5" spans="1:15" ht="30">
      <c r="A5" s="356">
        <v>1</v>
      </c>
      <c r="B5" s="47">
        <v>1</v>
      </c>
      <c r="C5" s="47">
        <v>1</v>
      </c>
      <c r="D5" s="47" t="s">
        <v>511</v>
      </c>
      <c r="E5" s="52" t="s">
        <v>510</v>
      </c>
      <c r="F5" s="53" t="s">
        <v>0</v>
      </c>
      <c r="G5" s="156">
        <v>15010</v>
      </c>
      <c r="H5" s="47">
        <v>400</v>
      </c>
      <c r="I5" s="157">
        <v>6004000</v>
      </c>
      <c r="J5" s="54">
        <v>350</v>
      </c>
      <c r="K5" s="158">
        <v>5253500</v>
      </c>
      <c r="L5" s="159">
        <v>750</v>
      </c>
      <c r="M5" s="160">
        <v>11257500</v>
      </c>
      <c r="N5" s="55">
        <v>491.9486</v>
      </c>
      <c r="O5" s="158">
        <v>7384148.4859999996</v>
      </c>
    </row>
    <row r="6" spans="1:15" ht="30">
      <c r="A6" s="359">
        <v>2</v>
      </c>
      <c r="B6" s="28">
        <v>1</v>
      </c>
      <c r="C6" s="28">
        <v>199</v>
      </c>
      <c r="D6" s="28" t="s">
        <v>509</v>
      </c>
      <c r="E6" s="33" t="s">
        <v>508</v>
      </c>
      <c r="F6" s="29" t="s">
        <v>0</v>
      </c>
      <c r="G6" s="163">
        <v>15010</v>
      </c>
      <c r="H6" s="28">
        <v>385</v>
      </c>
      <c r="I6" s="164">
        <v>5778850</v>
      </c>
      <c r="J6" s="30">
        <v>78</v>
      </c>
      <c r="K6" s="162">
        <v>1170780</v>
      </c>
      <c r="L6" s="161">
        <v>463</v>
      </c>
      <c r="M6" s="165">
        <v>6949630</v>
      </c>
      <c r="N6" s="31">
        <v>263.16500000000002</v>
      </c>
      <c r="O6" s="162">
        <v>3950106.6500000004</v>
      </c>
    </row>
    <row r="7" spans="1:15">
      <c r="A7" s="359">
        <v>4</v>
      </c>
      <c r="B7" s="28">
        <v>2.1</v>
      </c>
      <c r="C7" s="28">
        <v>3</v>
      </c>
      <c r="D7" s="28" t="s">
        <v>505</v>
      </c>
      <c r="E7" s="33" t="s">
        <v>504</v>
      </c>
      <c r="F7" s="29" t="s">
        <v>0</v>
      </c>
      <c r="G7" s="163">
        <v>4035</v>
      </c>
      <c r="H7" s="28">
        <v>160</v>
      </c>
      <c r="I7" s="164">
        <v>645600</v>
      </c>
      <c r="J7" s="30">
        <v>80</v>
      </c>
      <c r="K7" s="162">
        <v>322800</v>
      </c>
      <c r="L7" s="161">
        <v>240</v>
      </c>
      <c r="M7" s="165">
        <v>968400</v>
      </c>
      <c r="N7" s="31">
        <v>217.78020000000001</v>
      </c>
      <c r="O7" s="162">
        <v>878743.10700000008</v>
      </c>
    </row>
    <row r="8" spans="1:15">
      <c r="A8" s="359">
        <v>5</v>
      </c>
      <c r="B8" s="28">
        <v>2.2000000000000002</v>
      </c>
      <c r="C8" s="28">
        <v>4</v>
      </c>
      <c r="D8" s="28" t="s">
        <v>503</v>
      </c>
      <c r="E8" s="33" t="s">
        <v>502</v>
      </c>
      <c r="F8" s="29" t="s">
        <v>0</v>
      </c>
      <c r="G8" s="163">
        <v>3750</v>
      </c>
      <c r="H8" s="28">
        <v>175</v>
      </c>
      <c r="I8" s="164">
        <v>656250</v>
      </c>
      <c r="J8" s="30">
        <v>50</v>
      </c>
      <c r="K8" s="162">
        <v>187500</v>
      </c>
      <c r="L8" s="161">
        <v>225</v>
      </c>
      <c r="M8" s="165">
        <v>843750</v>
      </c>
      <c r="N8" s="31">
        <v>87.032940000000011</v>
      </c>
      <c r="O8" s="162">
        <v>326373.52500000002</v>
      </c>
    </row>
    <row r="9" spans="1:15">
      <c r="A9" s="359">
        <v>17</v>
      </c>
      <c r="B9" s="28">
        <v>8</v>
      </c>
      <c r="C9" s="28">
        <v>15</v>
      </c>
      <c r="D9" s="28" t="s">
        <v>484</v>
      </c>
      <c r="E9" s="33" t="s">
        <v>422</v>
      </c>
      <c r="F9" s="29" t="s">
        <v>3</v>
      </c>
      <c r="G9" s="163">
        <v>115000</v>
      </c>
      <c r="H9" s="28">
        <v>4</v>
      </c>
      <c r="I9" s="164">
        <v>460000</v>
      </c>
      <c r="J9" s="30">
        <v>2</v>
      </c>
      <c r="K9" s="162">
        <v>230000</v>
      </c>
      <c r="L9" s="161">
        <v>6</v>
      </c>
      <c r="M9" s="165">
        <v>690000</v>
      </c>
      <c r="N9" s="31">
        <v>6</v>
      </c>
      <c r="O9" s="162">
        <v>690000</v>
      </c>
    </row>
    <row r="10" spans="1:15" ht="21">
      <c r="A10" s="360"/>
      <c r="B10" s="58"/>
      <c r="C10" s="58"/>
      <c r="D10" s="58"/>
      <c r="E10" s="60" t="s">
        <v>543</v>
      </c>
      <c r="F10" s="58"/>
      <c r="G10" s="163">
        <v>115000</v>
      </c>
      <c r="H10" s="58"/>
      <c r="I10" s="58"/>
      <c r="J10" s="58"/>
      <c r="K10" s="58"/>
      <c r="L10" s="161"/>
      <c r="M10" s="165"/>
      <c r="N10" s="30">
        <v>3</v>
      </c>
      <c r="O10" s="162">
        <v>345000</v>
      </c>
    </row>
    <row r="11" spans="1:15" ht="30">
      <c r="A11" s="359">
        <v>18</v>
      </c>
      <c r="B11" s="28">
        <v>8</v>
      </c>
      <c r="C11" s="28">
        <v>240</v>
      </c>
      <c r="D11" s="28" t="s">
        <v>483</v>
      </c>
      <c r="E11" s="33" t="s">
        <v>482</v>
      </c>
      <c r="F11" s="29" t="s">
        <v>3</v>
      </c>
      <c r="G11" s="163">
        <v>525000</v>
      </c>
      <c r="H11" s="28">
        <v>2</v>
      </c>
      <c r="I11" s="164">
        <v>1050000</v>
      </c>
      <c r="J11" s="30"/>
      <c r="K11" s="162">
        <v>0</v>
      </c>
      <c r="L11" s="161">
        <v>2</v>
      </c>
      <c r="M11" s="165">
        <v>1050000</v>
      </c>
      <c r="N11" s="31">
        <v>2</v>
      </c>
      <c r="O11" s="162">
        <v>1050000</v>
      </c>
    </row>
    <row r="12" spans="1:15">
      <c r="A12" s="359">
        <v>19</v>
      </c>
      <c r="B12" s="28">
        <v>10</v>
      </c>
      <c r="C12" s="28">
        <v>16</v>
      </c>
      <c r="D12" s="28" t="s">
        <v>481</v>
      </c>
      <c r="E12" s="33" t="s">
        <v>480</v>
      </c>
      <c r="F12" s="29" t="s">
        <v>3</v>
      </c>
      <c r="G12" s="163">
        <v>75000</v>
      </c>
      <c r="H12" s="28">
        <v>4</v>
      </c>
      <c r="I12" s="164">
        <v>300000</v>
      </c>
      <c r="J12" s="30">
        <v>2</v>
      </c>
      <c r="K12" s="162">
        <v>150000</v>
      </c>
      <c r="L12" s="161">
        <v>6</v>
      </c>
      <c r="M12" s="165">
        <v>450000</v>
      </c>
      <c r="N12" s="31">
        <v>6</v>
      </c>
      <c r="O12" s="162">
        <v>450000</v>
      </c>
    </row>
    <row r="13" spans="1:15">
      <c r="A13" s="359">
        <v>20</v>
      </c>
      <c r="B13" s="28">
        <v>11</v>
      </c>
      <c r="C13" s="28">
        <v>17</v>
      </c>
      <c r="D13" s="28" t="s">
        <v>479</v>
      </c>
      <c r="E13" s="33" t="s">
        <v>478</v>
      </c>
      <c r="F13" s="29" t="s">
        <v>3</v>
      </c>
      <c r="G13" s="163">
        <v>18750</v>
      </c>
      <c r="H13" s="28">
        <v>4</v>
      </c>
      <c r="I13" s="164">
        <v>75000</v>
      </c>
      <c r="J13" s="30">
        <v>2</v>
      </c>
      <c r="K13" s="162">
        <v>37500</v>
      </c>
      <c r="L13" s="161">
        <v>6</v>
      </c>
      <c r="M13" s="165">
        <v>112500</v>
      </c>
      <c r="N13" s="31">
        <v>6</v>
      </c>
      <c r="O13" s="162">
        <v>112500</v>
      </c>
    </row>
    <row r="14" spans="1:15" ht="30">
      <c r="A14" s="359">
        <v>39</v>
      </c>
      <c r="B14" s="28">
        <v>1</v>
      </c>
      <c r="C14" s="28">
        <v>34</v>
      </c>
      <c r="D14" s="28" t="s">
        <v>441</v>
      </c>
      <c r="E14" s="33" t="s">
        <v>440</v>
      </c>
      <c r="F14" s="29" t="s">
        <v>0</v>
      </c>
      <c r="G14" s="163">
        <v>15010</v>
      </c>
      <c r="H14" s="28">
        <v>202</v>
      </c>
      <c r="I14" s="164">
        <v>3032020</v>
      </c>
      <c r="J14" s="30">
        <v>0</v>
      </c>
      <c r="K14" s="162">
        <v>0</v>
      </c>
      <c r="L14" s="161">
        <v>202</v>
      </c>
      <c r="M14" s="165">
        <v>3032020</v>
      </c>
      <c r="N14" s="31">
        <v>202</v>
      </c>
      <c r="O14" s="162">
        <v>3032020</v>
      </c>
    </row>
    <row r="15" spans="1:15" ht="21">
      <c r="A15" s="360"/>
      <c r="B15" s="58"/>
      <c r="C15" s="58"/>
      <c r="D15" s="58"/>
      <c r="E15" s="60" t="s">
        <v>543</v>
      </c>
      <c r="F15" s="58"/>
      <c r="G15" s="163">
        <v>15010</v>
      </c>
      <c r="H15" s="58"/>
      <c r="I15" s="58"/>
      <c r="J15" s="58"/>
      <c r="K15" s="58"/>
      <c r="L15" s="161"/>
      <c r="M15" s="165"/>
      <c r="N15" s="176">
        <v>136.93180000000001</v>
      </c>
      <c r="O15" s="162">
        <v>2055346.3180000002</v>
      </c>
    </row>
    <row r="16" spans="1:15" ht="30">
      <c r="A16" s="359">
        <v>40</v>
      </c>
      <c r="B16" s="28">
        <v>1</v>
      </c>
      <c r="C16" s="28">
        <v>35</v>
      </c>
      <c r="D16" s="28" t="s">
        <v>439</v>
      </c>
      <c r="E16" s="33" t="s">
        <v>438</v>
      </c>
      <c r="F16" s="29" t="s">
        <v>0</v>
      </c>
      <c r="G16" s="163">
        <v>15010</v>
      </c>
      <c r="H16" s="28">
        <v>146</v>
      </c>
      <c r="I16" s="164">
        <v>2191460</v>
      </c>
      <c r="J16" s="30">
        <v>0</v>
      </c>
      <c r="K16" s="162">
        <v>0</v>
      </c>
      <c r="L16" s="161">
        <v>146</v>
      </c>
      <c r="M16" s="165">
        <v>2191460</v>
      </c>
      <c r="N16" s="31">
        <v>146</v>
      </c>
      <c r="O16" s="162">
        <v>2191460</v>
      </c>
    </row>
    <row r="17" spans="1:15" ht="21">
      <c r="A17" s="360"/>
      <c r="B17" s="58"/>
      <c r="C17" s="58"/>
      <c r="D17" s="58"/>
      <c r="E17" s="60" t="s">
        <v>543</v>
      </c>
      <c r="F17" s="58"/>
      <c r="G17" s="163">
        <v>15010</v>
      </c>
      <c r="H17" s="58"/>
      <c r="I17" s="58"/>
      <c r="J17" s="58"/>
      <c r="K17" s="58"/>
      <c r="L17" s="161"/>
      <c r="M17" s="165"/>
      <c r="N17" s="176">
        <v>33.22</v>
      </c>
      <c r="O17" s="162">
        <v>498632.2</v>
      </c>
    </row>
    <row r="18" spans="1:15">
      <c r="A18" s="359">
        <v>41</v>
      </c>
      <c r="B18" s="28">
        <v>2.1</v>
      </c>
      <c r="C18" s="28">
        <v>202</v>
      </c>
      <c r="D18" s="28" t="s">
        <v>437</v>
      </c>
      <c r="E18" s="33" t="s">
        <v>436</v>
      </c>
      <c r="F18" s="29" t="s">
        <v>0</v>
      </c>
      <c r="G18" s="163">
        <v>4035</v>
      </c>
      <c r="H18" s="28">
        <v>146</v>
      </c>
      <c r="I18" s="164">
        <v>589110</v>
      </c>
      <c r="J18" s="30"/>
      <c r="K18" s="162">
        <v>0</v>
      </c>
      <c r="L18" s="161">
        <v>146</v>
      </c>
      <c r="M18" s="165">
        <v>589110</v>
      </c>
      <c r="N18" s="31">
        <v>73.664400000000001</v>
      </c>
      <c r="O18" s="162">
        <v>297235.85399999999</v>
      </c>
    </row>
    <row r="19" spans="1:15">
      <c r="A19" s="359">
        <v>42</v>
      </c>
      <c r="B19" s="28">
        <v>2.2000000000000002</v>
      </c>
      <c r="C19" s="28">
        <v>36</v>
      </c>
      <c r="D19" s="28" t="s">
        <v>435</v>
      </c>
      <c r="E19" s="33" t="s">
        <v>434</v>
      </c>
      <c r="F19" s="29" t="s">
        <v>0</v>
      </c>
      <c r="G19" s="163">
        <v>3750</v>
      </c>
      <c r="H19" s="28">
        <v>61</v>
      </c>
      <c r="I19" s="164">
        <v>228750</v>
      </c>
      <c r="J19" s="30"/>
      <c r="K19" s="162">
        <v>0</v>
      </c>
      <c r="L19" s="161">
        <v>61</v>
      </c>
      <c r="M19" s="165">
        <v>228750</v>
      </c>
      <c r="N19" s="31">
        <v>61</v>
      </c>
      <c r="O19" s="162">
        <v>228750</v>
      </c>
    </row>
    <row r="20" spans="1:15" ht="21">
      <c r="A20" s="360"/>
      <c r="B20" s="58"/>
      <c r="C20" s="58"/>
      <c r="D20" s="58"/>
      <c r="E20" s="60" t="s">
        <v>543</v>
      </c>
      <c r="F20" s="58"/>
      <c r="G20" s="163">
        <v>3750</v>
      </c>
      <c r="H20" s="58"/>
      <c r="I20" s="58"/>
      <c r="J20" s="58"/>
      <c r="K20" s="58"/>
      <c r="L20" s="161"/>
      <c r="M20" s="165"/>
      <c r="N20" s="176">
        <v>70.407399999999996</v>
      </c>
      <c r="O20" s="162">
        <v>264027.75</v>
      </c>
    </row>
    <row r="21" spans="1:15">
      <c r="A21" s="359">
        <v>48</v>
      </c>
      <c r="B21" s="28">
        <v>8</v>
      </c>
      <c r="C21" s="28">
        <v>42</v>
      </c>
      <c r="D21" s="28" t="s">
        <v>423</v>
      </c>
      <c r="E21" s="33" t="s">
        <v>422</v>
      </c>
      <c r="F21" s="29" t="s">
        <v>3</v>
      </c>
      <c r="G21" s="163">
        <v>525000</v>
      </c>
      <c r="H21" s="28">
        <v>3</v>
      </c>
      <c r="I21" s="164">
        <v>1575000</v>
      </c>
      <c r="J21" s="30"/>
      <c r="K21" s="162">
        <v>0</v>
      </c>
      <c r="L21" s="161">
        <v>3</v>
      </c>
      <c r="M21" s="165">
        <v>1575000</v>
      </c>
      <c r="N21" s="31">
        <v>3</v>
      </c>
      <c r="O21" s="162">
        <v>1575000</v>
      </c>
    </row>
    <row r="22" spans="1:15">
      <c r="A22" s="359">
        <v>49</v>
      </c>
      <c r="B22" s="28">
        <v>15</v>
      </c>
      <c r="C22" s="28">
        <v>43</v>
      </c>
      <c r="D22" s="28" t="s">
        <v>421</v>
      </c>
      <c r="E22" s="33" t="s">
        <v>420</v>
      </c>
      <c r="F22" s="29" t="s">
        <v>0</v>
      </c>
      <c r="G22" s="163">
        <v>650.00000000000011</v>
      </c>
      <c r="H22" s="28">
        <v>40</v>
      </c>
      <c r="I22" s="164">
        <v>26000.000000000004</v>
      </c>
      <c r="J22" s="30"/>
      <c r="K22" s="162">
        <v>0</v>
      </c>
      <c r="L22" s="161">
        <v>40</v>
      </c>
      <c r="M22" s="165">
        <v>26000.000000000004</v>
      </c>
      <c r="N22" s="31">
        <v>40</v>
      </c>
      <c r="O22" s="162">
        <v>26000.000000000004</v>
      </c>
    </row>
    <row r="23" spans="1:15">
      <c r="A23" s="359">
        <v>54</v>
      </c>
      <c r="B23" s="28">
        <v>11</v>
      </c>
      <c r="C23" s="28">
        <v>48</v>
      </c>
      <c r="D23" s="28" t="s">
        <v>411</v>
      </c>
      <c r="E23" s="33" t="s">
        <v>410</v>
      </c>
      <c r="F23" s="29" t="s">
        <v>3</v>
      </c>
      <c r="G23" s="163">
        <v>18750</v>
      </c>
      <c r="H23" s="28">
        <v>5</v>
      </c>
      <c r="I23" s="164">
        <v>93750</v>
      </c>
      <c r="J23" s="30"/>
      <c r="K23" s="162">
        <v>0</v>
      </c>
      <c r="L23" s="161">
        <v>5</v>
      </c>
      <c r="M23" s="165">
        <v>93750</v>
      </c>
      <c r="N23" s="31">
        <v>5</v>
      </c>
      <c r="O23" s="162">
        <v>93750</v>
      </c>
    </row>
    <row r="24" spans="1:15" ht="21">
      <c r="A24" s="365"/>
      <c r="B24" s="126"/>
      <c r="C24" s="126"/>
      <c r="D24" s="126"/>
      <c r="E24" s="127" t="s">
        <v>543</v>
      </c>
      <c r="F24" s="126"/>
      <c r="G24" s="166">
        <v>18750</v>
      </c>
      <c r="H24" s="126"/>
      <c r="I24" s="126"/>
      <c r="J24" s="126"/>
      <c r="K24" s="126"/>
      <c r="L24" s="169"/>
      <c r="M24" s="170"/>
      <c r="N24" s="40">
        <v>1</v>
      </c>
      <c r="O24" s="168">
        <v>18750</v>
      </c>
    </row>
    <row r="25" spans="1:15" ht="90">
      <c r="A25" s="359">
        <v>144</v>
      </c>
      <c r="B25" s="28"/>
      <c r="C25" s="28">
        <v>116</v>
      </c>
      <c r="D25" s="28" t="s">
        <v>231</v>
      </c>
      <c r="E25" s="33" t="s">
        <v>230</v>
      </c>
      <c r="F25" s="29" t="s">
        <v>23</v>
      </c>
      <c r="G25" s="163">
        <v>5400</v>
      </c>
      <c r="H25" s="28">
        <v>10</v>
      </c>
      <c r="I25" s="164">
        <v>54000</v>
      </c>
      <c r="J25" s="30"/>
      <c r="K25" s="162">
        <v>0</v>
      </c>
      <c r="L25" s="161">
        <v>10</v>
      </c>
      <c r="M25" s="165">
        <v>54000</v>
      </c>
      <c r="N25" s="31">
        <v>10</v>
      </c>
      <c r="O25" s="162">
        <v>54000</v>
      </c>
    </row>
    <row r="26" spans="1:15" ht="90">
      <c r="A26" s="359">
        <v>145</v>
      </c>
      <c r="B26" s="28"/>
      <c r="C26" s="28">
        <v>117</v>
      </c>
      <c r="D26" s="28" t="s">
        <v>229</v>
      </c>
      <c r="E26" s="33" t="s">
        <v>228</v>
      </c>
      <c r="F26" s="29" t="s">
        <v>23</v>
      </c>
      <c r="G26" s="163">
        <v>4500</v>
      </c>
      <c r="H26" s="28">
        <v>1.5</v>
      </c>
      <c r="I26" s="164">
        <v>6750</v>
      </c>
      <c r="J26" s="30"/>
      <c r="K26" s="162">
        <v>0</v>
      </c>
      <c r="L26" s="161">
        <v>1.5</v>
      </c>
      <c r="M26" s="165">
        <v>6750</v>
      </c>
      <c r="N26" s="31">
        <v>1.5</v>
      </c>
      <c r="O26" s="162">
        <v>6750</v>
      </c>
    </row>
    <row r="27" spans="1:15" ht="21">
      <c r="A27" s="360"/>
      <c r="B27" s="58"/>
      <c r="C27" s="58"/>
      <c r="D27" s="58"/>
      <c r="E27" s="60" t="s">
        <v>543</v>
      </c>
      <c r="F27" s="58"/>
      <c r="G27" s="163">
        <v>4500</v>
      </c>
      <c r="H27" s="58"/>
      <c r="I27" s="58"/>
      <c r="J27" s="58"/>
      <c r="K27" s="58"/>
      <c r="L27" s="161"/>
      <c r="M27" s="165"/>
      <c r="N27" s="176">
        <v>50.401499999999999</v>
      </c>
      <c r="O27" s="162">
        <v>226806.75</v>
      </c>
    </row>
    <row r="28" spans="1:15" ht="90">
      <c r="A28" s="359">
        <v>146</v>
      </c>
      <c r="B28" s="28"/>
      <c r="C28" s="28">
        <v>118</v>
      </c>
      <c r="D28" s="28" t="s">
        <v>227</v>
      </c>
      <c r="E28" s="33" t="s">
        <v>226</v>
      </c>
      <c r="F28" s="29" t="s">
        <v>23</v>
      </c>
      <c r="G28" s="163">
        <v>900</v>
      </c>
      <c r="H28" s="28">
        <v>118</v>
      </c>
      <c r="I28" s="164">
        <v>106200</v>
      </c>
      <c r="J28" s="30"/>
      <c r="K28" s="162">
        <v>0</v>
      </c>
      <c r="L28" s="161">
        <v>118</v>
      </c>
      <c r="M28" s="165">
        <v>106200</v>
      </c>
      <c r="N28" s="31">
        <v>118</v>
      </c>
      <c r="O28" s="162">
        <v>106200</v>
      </c>
    </row>
    <row r="29" spans="1:15" ht="21">
      <c r="A29" s="360"/>
      <c r="B29" s="58"/>
      <c r="C29" s="58"/>
      <c r="D29" s="58"/>
      <c r="E29" s="60" t="s">
        <v>543</v>
      </c>
      <c r="F29" s="58"/>
      <c r="G29" s="163">
        <v>900</v>
      </c>
      <c r="H29" s="58"/>
      <c r="I29" s="58"/>
      <c r="J29" s="58"/>
      <c r="K29" s="58"/>
      <c r="L29" s="161"/>
      <c r="M29" s="165"/>
      <c r="N29" s="176">
        <v>34.691000000000003</v>
      </c>
      <c r="O29" s="162">
        <v>31221.9</v>
      </c>
    </row>
    <row r="30" spans="1:15" ht="105">
      <c r="A30" s="359">
        <v>147</v>
      </c>
      <c r="B30" s="28"/>
      <c r="C30" s="28">
        <v>119</v>
      </c>
      <c r="D30" s="28" t="s">
        <v>225</v>
      </c>
      <c r="E30" s="33" t="s">
        <v>224</v>
      </c>
      <c r="F30" s="29" t="s">
        <v>0</v>
      </c>
      <c r="G30" s="163">
        <v>630</v>
      </c>
      <c r="H30" s="28">
        <v>25</v>
      </c>
      <c r="I30" s="164">
        <v>15750</v>
      </c>
      <c r="J30" s="30"/>
      <c r="K30" s="162">
        <v>0</v>
      </c>
      <c r="L30" s="161">
        <v>25</v>
      </c>
      <c r="M30" s="165">
        <v>15750</v>
      </c>
      <c r="N30" s="31">
        <v>25</v>
      </c>
      <c r="O30" s="162">
        <v>15750</v>
      </c>
    </row>
    <row r="31" spans="1:15" ht="21">
      <c r="A31" s="360"/>
      <c r="B31" s="58"/>
      <c r="C31" s="58"/>
      <c r="D31" s="58"/>
      <c r="E31" s="60" t="s">
        <v>543</v>
      </c>
      <c r="F31" s="58"/>
      <c r="G31" s="163">
        <v>630</v>
      </c>
      <c r="H31" s="58"/>
      <c r="I31" s="58"/>
      <c r="J31" s="58"/>
      <c r="K31" s="58"/>
      <c r="L31" s="161"/>
      <c r="M31" s="165"/>
      <c r="N31" s="176">
        <v>667.92650000000003</v>
      </c>
      <c r="O31" s="162">
        <v>420793.69500000001</v>
      </c>
    </row>
    <row r="32" spans="1:15" ht="105">
      <c r="A32" s="359">
        <v>148</v>
      </c>
      <c r="B32" s="28"/>
      <c r="C32" s="28">
        <v>120</v>
      </c>
      <c r="D32" s="28" t="s">
        <v>223</v>
      </c>
      <c r="E32" s="33" t="s">
        <v>222</v>
      </c>
      <c r="F32" s="29" t="s">
        <v>3</v>
      </c>
      <c r="G32" s="163">
        <v>1800</v>
      </c>
      <c r="H32" s="28">
        <v>57</v>
      </c>
      <c r="I32" s="164">
        <v>102600</v>
      </c>
      <c r="J32" s="30"/>
      <c r="K32" s="162">
        <v>0</v>
      </c>
      <c r="L32" s="161">
        <v>57</v>
      </c>
      <c r="M32" s="165">
        <v>102600</v>
      </c>
      <c r="N32" s="31">
        <v>57</v>
      </c>
      <c r="O32" s="162">
        <v>102600</v>
      </c>
    </row>
    <row r="33" spans="1:15" ht="21">
      <c r="A33" s="360"/>
      <c r="B33" s="58"/>
      <c r="C33" s="58"/>
      <c r="D33" s="58"/>
      <c r="E33" s="60" t="s">
        <v>543</v>
      </c>
      <c r="F33" s="58"/>
      <c r="G33" s="163">
        <v>1800</v>
      </c>
      <c r="H33" s="58"/>
      <c r="I33" s="58"/>
      <c r="J33" s="58"/>
      <c r="K33" s="58"/>
      <c r="L33" s="161"/>
      <c r="M33" s="165"/>
      <c r="N33" s="176">
        <v>146</v>
      </c>
      <c r="O33" s="162">
        <v>262800</v>
      </c>
    </row>
    <row r="34" spans="1:15" ht="60">
      <c r="A34" s="359">
        <v>149</v>
      </c>
      <c r="B34" s="28"/>
      <c r="C34" s="28">
        <v>121</v>
      </c>
      <c r="D34" s="28" t="s">
        <v>221</v>
      </c>
      <c r="E34" s="33" t="s">
        <v>220</v>
      </c>
      <c r="F34" s="29" t="s">
        <v>23</v>
      </c>
      <c r="G34" s="163">
        <v>900</v>
      </c>
      <c r="H34" s="28">
        <v>250</v>
      </c>
      <c r="I34" s="164">
        <v>225000</v>
      </c>
      <c r="J34" s="30"/>
      <c r="K34" s="162">
        <v>0</v>
      </c>
      <c r="L34" s="161">
        <v>250</v>
      </c>
      <c r="M34" s="165">
        <v>225000</v>
      </c>
      <c r="N34" s="31">
        <v>250</v>
      </c>
      <c r="O34" s="162">
        <v>225000</v>
      </c>
    </row>
    <row r="35" spans="1:15" ht="21">
      <c r="A35" s="360"/>
      <c r="B35" s="58"/>
      <c r="C35" s="58"/>
      <c r="D35" s="58"/>
      <c r="E35" s="60" t="s">
        <v>543</v>
      </c>
      <c r="F35" s="58"/>
      <c r="G35" s="163">
        <v>900</v>
      </c>
      <c r="H35" s="58"/>
      <c r="I35" s="58"/>
      <c r="J35" s="58"/>
      <c r="K35" s="58"/>
      <c r="L35" s="161"/>
      <c r="M35" s="165"/>
      <c r="N35" s="176">
        <v>64.769000000000005</v>
      </c>
      <c r="O35" s="162">
        <v>58292.100000000006</v>
      </c>
    </row>
    <row r="36" spans="1:15">
      <c r="A36" s="359">
        <v>150</v>
      </c>
      <c r="B36" s="28">
        <v>40</v>
      </c>
      <c r="C36" s="28">
        <v>122</v>
      </c>
      <c r="D36" s="28" t="s">
        <v>219</v>
      </c>
      <c r="E36" s="33" t="s">
        <v>218</v>
      </c>
      <c r="F36" s="29" t="s">
        <v>23</v>
      </c>
      <c r="G36" s="163">
        <v>18900</v>
      </c>
      <c r="H36" s="28">
        <v>3</v>
      </c>
      <c r="I36" s="164">
        <v>56700</v>
      </c>
      <c r="J36" s="30"/>
      <c r="K36" s="162">
        <v>0</v>
      </c>
      <c r="L36" s="161">
        <v>3</v>
      </c>
      <c r="M36" s="165">
        <v>56700</v>
      </c>
      <c r="N36" s="31">
        <v>3</v>
      </c>
      <c r="O36" s="162">
        <v>56700</v>
      </c>
    </row>
    <row r="37" spans="1:15" ht="21">
      <c r="A37" s="360"/>
      <c r="B37" s="58"/>
      <c r="C37" s="58"/>
      <c r="D37" s="58"/>
      <c r="E37" s="60" t="s">
        <v>543</v>
      </c>
      <c r="F37" s="58"/>
      <c r="G37" s="163">
        <v>18900</v>
      </c>
      <c r="H37" s="58"/>
      <c r="I37" s="58"/>
      <c r="J37" s="58"/>
      <c r="K37" s="58"/>
      <c r="L37" s="161"/>
      <c r="M37" s="165"/>
      <c r="N37" s="30">
        <v>0.17</v>
      </c>
      <c r="O37" s="162">
        <v>3213.0000000000005</v>
      </c>
    </row>
    <row r="38" spans="1:15">
      <c r="A38" s="359">
        <v>151</v>
      </c>
      <c r="B38" s="28">
        <v>41</v>
      </c>
      <c r="C38" s="28">
        <v>123</v>
      </c>
      <c r="D38" s="28" t="s">
        <v>217</v>
      </c>
      <c r="E38" s="33" t="s">
        <v>216</v>
      </c>
      <c r="F38" s="29" t="s">
        <v>0</v>
      </c>
      <c r="G38" s="163">
        <v>1170</v>
      </c>
      <c r="H38" s="28">
        <v>12</v>
      </c>
      <c r="I38" s="164">
        <v>14040</v>
      </c>
      <c r="J38" s="30"/>
      <c r="K38" s="162">
        <v>0</v>
      </c>
      <c r="L38" s="161">
        <v>12</v>
      </c>
      <c r="M38" s="165">
        <v>14040</v>
      </c>
      <c r="N38" s="31">
        <v>0</v>
      </c>
      <c r="O38" s="162">
        <v>0</v>
      </c>
    </row>
    <row r="39" spans="1:15" ht="21">
      <c r="A39" s="360"/>
      <c r="B39" s="58"/>
      <c r="C39" s="58"/>
      <c r="D39" s="58"/>
      <c r="E39" s="58"/>
      <c r="F39" s="58"/>
      <c r="G39" s="58"/>
      <c r="H39" s="58"/>
      <c r="I39" s="58"/>
      <c r="J39" s="58"/>
      <c r="K39" s="58"/>
      <c r="L39" s="161"/>
      <c r="M39" s="58"/>
      <c r="N39" s="58"/>
      <c r="O39" s="58"/>
    </row>
    <row r="40" spans="1:15">
      <c r="A40" s="359">
        <v>152</v>
      </c>
      <c r="B40" s="28">
        <v>41</v>
      </c>
      <c r="C40" s="28">
        <v>124</v>
      </c>
      <c r="D40" s="28" t="s">
        <v>215</v>
      </c>
      <c r="E40" s="33" t="s">
        <v>214</v>
      </c>
      <c r="F40" s="29" t="s">
        <v>0</v>
      </c>
      <c r="G40" s="163">
        <v>900</v>
      </c>
      <c r="H40" s="28">
        <v>12</v>
      </c>
      <c r="I40" s="164">
        <v>10800</v>
      </c>
      <c r="J40" s="30"/>
      <c r="K40" s="162">
        <v>0</v>
      </c>
      <c r="L40" s="161">
        <v>12</v>
      </c>
      <c r="M40" s="165">
        <v>10800</v>
      </c>
      <c r="N40" s="31">
        <v>0</v>
      </c>
      <c r="O40" s="162">
        <v>0</v>
      </c>
    </row>
    <row r="41" spans="1:15" ht="21">
      <c r="A41" s="360"/>
      <c r="B41" s="58"/>
      <c r="C41" s="58"/>
      <c r="D41" s="58"/>
      <c r="E41" s="58"/>
      <c r="F41" s="58"/>
      <c r="G41" s="58"/>
      <c r="H41" s="58"/>
      <c r="I41" s="58"/>
      <c r="J41" s="58"/>
      <c r="K41" s="58"/>
      <c r="L41" s="161"/>
      <c r="M41" s="58"/>
      <c r="N41" s="58"/>
      <c r="O41" s="58"/>
    </row>
    <row r="42" spans="1:15" ht="30">
      <c r="A42" s="359">
        <v>153</v>
      </c>
      <c r="B42" s="28">
        <v>42</v>
      </c>
      <c r="C42" s="28">
        <v>125</v>
      </c>
      <c r="D42" s="28" t="s">
        <v>213</v>
      </c>
      <c r="E42" s="33" t="s">
        <v>212</v>
      </c>
      <c r="F42" s="29" t="s">
        <v>23</v>
      </c>
      <c r="G42" s="163">
        <v>15300</v>
      </c>
      <c r="H42" s="28">
        <v>3</v>
      </c>
      <c r="I42" s="164">
        <v>45900</v>
      </c>
      <c r="J42" s="30"/>
      <c r="K42" s="162">
        <v>0</v>
      </c>
      <c r="L42" s="161">
        <v>3</v>
      </c>
      <c r="M42" s="165">
        <v>45900</v>
      </c>
      <c r="N42" s="31">
        <v>3</v>
      </c>
      <c r="O42" s="162">
        <v>45900</v>
      </c>
    </row>
    <row r="43" spans="1:15" ht="21">
      <c r="A43" s="360"/>
      <c r="B43" s="58"/>
      <c r="C43" s="58"/>
      <c r="D43" s="58"/>
      <c r="E43" s="60" t="s">
        <v>543</v>
      </c>
      <c r="F43" s="58"/>
      <c r="G43" s="163">
        <v>15300</v>
      </c>
      <c r="H43" s="58"/>
      <c r="I43" s="58"/>
      <c r="J43" s="58"/>
      <c r="K43" s="58"/>
      <c r="L43" s="161"/>
      <c r="M43" s="165"/>
      <c r="N43" s="176">
        <v>108.95100000000001</v>
      </c>
      <c r="O43" s="162">
        <v>1666950.3</v>
      </c>
    </row>
    <row r="44" spans="1:15" ht="30">
      <c r="A44" s="359">
        <v>154</v>
      </c>
      <c r="B44" s="28">
        <v>43</v>
      </c>
      <c r="C44" s="28">
        <v>126</v>
      </c>
      <c r="D44" s="28" t="s">
        <v>211</v>
      </c>
      <c r="E44" s="33" t="s">
        <v>210</v>
      </c>
      <c r="F44" s="29" t="s">
        <v>0</v>
      </c>
      <c r="G44" s="163">
        <v>2700</v>
      </c>
      <c r="H44" s="28">
        <v>500</v>
      </c>
      <c r="I44" s="164">
        <v>1350000</v>
      </c>
      <c r="J44" s="30"/>
      <c r="K44" s="162">
        <v>0</v>
      </c>
      <c r="L44" s="161">
        <v>500</v>
      </c>
      <c r="M44" s="165">
        <v>1350000</v>
      </c>
      <c r="N44" s="31">
        <v>404.9325</v>
      </c>
      <c r="O44" s="162">
        <v>1093317.75</v>
      </c>
    </row>
    <row r="45" spans="1:15" ht="21">
      <c r="A45" s="360"/>
      <c r="B45" s="58"/>
      <c r="C45" s="58"/>
      <c r="D45" s="58"/>
      <c r="E45" s="58"/>
      <c r="F45" s="58"/>
      <c r="G45" s="58"/>
      <c r="H45" s="58"/>
      <c r="I45" s="58"/>
      <c r="J45" s="58"/>
      <c r="K45" s="58"/>
      <c r="L45" s="161"/>
      <c r="M45" s="58"/>
      <c r="N45" s="58"/>
      <c r="O45" s="58"/>
    </row>
    <row r="46" spans="1:15" ht="30">
      <c r="A46" s="359">
        <v>155</v>
      </c>
      <c r="B46" s="28">
        <v>44</v>
      </c>
      <c r="C46" s="28">
        <v>127</v>
      </c>
      <c r="D46" s="28" t="s">
        <v>209</v>
      </c>
      <c r="E46" s="33" t="s">
        <v>208</v>
      </c>
      <c r="F46" s="29" t="s">
        <v>23</v>
      </c>
      <c r="G46" s="163">
        <v>9000</v>
      </c>
      <c r="H46" s="28">
        <v>1.5</v>
      </c>
      <c r="I46" s="164">
        <v>13500</v>
      </c>
      <c r="J46" s="30"/>
      <c r="K46" s="162">
        <v>0</v>
      </c>
      <c r="L46" s="161">
        <v>1.5</v>
      </c>
      <c r="M46" s="165">
        <v>13500</v>
      </c>
      <c r="N46" s="31">
        <v>0</v>
      </c>
      <c r="O46" s="162">
        <v>0</v>
      </c>
    </row>
    <row r="47" spans="1:15" ht="21">
      <c r="A47" s="360"/>
      <c r="B47" s="58"/>
      <c r="C47" s="58"/>
      <c r="D47" s="58"/>
      <c r="E47" s="58"/>
      <c r="F47" s="58"/>
      <c r="G47" s="58"/>
      <c r="H47" s="58"/>
      <c r="I47" s="58"/>
      <c r="J47" s="58"/>
      <c r="K47" s="58"/>
      <c r="L47" s="161"/>
      <c r="M47" s="58"/>
      <c r="N47" s="58"/>
      <c r="O47" s="58"/>
    </row>
    <row r="48" spans="1:15" ht="45">
      <c r="A48" s="359">
        <v>156</v>
      </c>
      <c r="B48" s="28">
        <v>45</v>
      </c>
      <c r="C48" s="28">
        <v>128</v>
      </c>
      <c r="D48" s="28" t="s">
        <v>207</v>
      </c>
      <c r="E48" s="33" t="s">
        <v>206</v>
      </c>
      <c r="F48" s="29" t="s">
        <v>23</v>
      </c>
      <c r="G48" s="163">
        <v>7200</v>
      </c>
      <c r="H48" s="28">
        <v>23</v>
      </c>
      <c r="I48" s="164">
        <v>165600</v>
      </c>
      <c r="J48" s="30"/>
      <c r="K48" s="162">
        <v>0</v>
      </c>
      <c r="L48" s="161">
        <v>23</v>
      </c>
      <c r="M48" s="165">
        <v>165600</v>
      </c>
      <c r="N48" s="31">
        <v>16.865100000000002</v>
      </c>
      <c r="O48" s="162">
        <v>121428.72000000002</v>
      </c>
    </row>
    <row r="49" spans="1:15" ht="21">
      <c r="A49" s="360"/>
      <c r="B49" s="58"/>
      <c r="C49" s="58"/>
      <c r="D49" s="58"/>
      <c r="E49" s="58"/>
      <c r="F49" s="58"/>
      <c r="G49" s="58"/>
      <c r="H49" s="58"/>
      <c r="I49" s="58"/>
      <c r="J49" s="58"/>
      <c r="K49" s="58"/>
      <c r="L49" s="161"/>
      <c r="M49" s="58"/>
      <c r="N49" s="58"/>
      <c r="O49" s="58"/>
    </row>
    <row r="50" spans="1:15" ht="30">
      <c r="A50" s="359">
        <v>157</v>
      </c>
      <c r="B50" s="28">
        <v>46</v>
      </c>
      <c r="C50" s="28">
        <v>129</v>
      </c>
      <c r="D50" s="28" t="s">
        <v>205</v>
      </c>
      <c r="E50" s="33" t="s">
        <v>204</v>
      </c>
      <c r="F50" s="29" t="s">
        <v>203</v>
      </c>
      <c r="G50" s="163">
        <v>126000</v>
      </c>
      <c r="H50" s="28">
        <v>1.25</v>
      </c>
      <c r="I50" s="164">
        <v>157500</v>
      </c>
      <c r="J50" s="30"/>
      <c r="K50" s="162">
        <v>0</v>
      </c>
      <c r="L50" s="161">
        <v>1.25</v>
      </c>
      <c r="M50" s="165">
        <v>157500</v>
      </c>
      <c r="N50" s="31">
        <v>0.76860000000000006</v>
      </c>
      <c r="O50" s="162">
        <v>96843.6</v>
      </c>
    </row>
    <row r="51" spans="1:15" ht="21">
      <c r="A51" s="360"/>
      <c r="B51" s="58"/>
      <c r="C51" s="58"/>
      <c r="D51" s="58"/>
      <c r="E51" s="58"/>
      <c r="F51" s="58"/>
      <c r="G51" s="58"/>
      <c r="H51" s="58"/>
      <c r="I51" s="58"/>
      <c r="J51" s="58"/>
      <c r="K51" s="58"/>
      <c r="L51" s="161"/>
      <c r="M51" s="58"/>
      <c r="N51" s="58"/>
      <c r="O51" s="58"/>
    </row>
    <row r="52" spans="1:15" ht="45">
      <c r="A52" s="359">
        <v>158</v>
      </c>
      <c r="B52" s="28">
        <v>49</v>
      </c>
      <c r="C52" s="28">
        <v>130</v>
      </c>
      <c r="D52" s="28" t="s">
        <v>202</v>
      </c>
      <c r="E52" s="33" t="s">
        <v>201</v>
      </c>
      <c r="F52" s="29" t="s">
        <v>0</v>
      </c>
      <c r="G52" s="163">
        <v>1224</v>
      </c>
      <c r="H52" s="28">
        <v>1600</v>
      </c>
      <c r="I52" s="164">
        <v>1958400</v>
      </c>
      <c r="J52" s="30"/>
      <c r="K52" s="162">
        <v>0</v>
      </c>
      <c r="L52" s="161">
        <v>1600</v>
      </c>
      <c r="M52" s="165">
        <v>1958400</v>
      </c>
      <c r="N52" s="31">
        <v>1600</v>
      </c>
      <c r="O52" s="162">
        <v>1958400</v>
      </c>
    </row>
    <row r="53" spans="1:15" ht="21">
      <c r="A53" s="360"/>
      <c r="B53" s="58"/>
      <c r="C53" s="58"/>
      <c r="D53" s="58"/>
      <c r="E53" s="60" t="s">
        <v>543</v>
      </c>
      <c r="F53" s="58"/>
      <c r="G53" s="163">
        <v>1224</v>
      </c>
      <c r="H53" s="58"/>
      <c r="I53" s="58"/>
      <c r="J53" s="58"/>
      <c r="K53" s="58"/>
      <c r="L53" s="161"/>
      <c r="M53" s="165"/>
      <c r="N53" s="176">
        <v>548.80400000000009</v>
      </c>
      <c r="O53" s="162">
        <v>671736.09600000014</v>
      </c>
    </row>
    <row r="54" spans="1:15" ht="30">
      <c r="A54" s="359">
        <v>159</v>
      </c>
      <c r="B54" s="28">
        <v>51</v>
      </c>
      <c r="C54" s="28">
        <v>131</v>
      </c>
      <c r="D54" s="28" t="s">
        <v>200</v>
      </c>
      <c r="E54" s="33" t="s">
        <v>199</v>
      </c>
      <c r="F54" s="29" t="s">
        <v>0</v>
      </c>
      <c r="G54" s="163">
        <v>360</v>
      </c>
      <c r="H54" s="28">
        <v>77.78</v>
      </c>
      <c r="I54" s="164">
        <v>28000.799999999999</v>
      </c>
      <c r="J54" s="30"/>
      <c r="K54" s="162">
        <v>0</v>
      </c>
      <c r="L54" s="161">
        <v>77.78</v>
      </c>
      <c r="M54" s="165">
        <v>28000.799999999999</v>
      </c>
      <c r="N54" s="31">
        <v>43.050000000000004</v>
      </c>
      <c r="O54" s="162">
        <v>15498.000000000002</v>
      </c>
    </row>
    <row r="55" spans="1:15" ht="21">
      <c r="A55" s="360"/>
      <c r="B55" s="58"/>
      <c r="C55" s="58"/>
      <c r="D55" s="58"/>
      <c r="E55" s="58"/>
      <c r="F55" s="58"/>
      <c r="G55" s="58"/>
      <c r="H55" s="58"/>
      <c r="I55" s="58"/>
      <c r="J55" s="58"/>
      <c r="K55" s="58"/>
      <c r="L55" s="161"/>
      <c r="M55" s="58"/>
      <c r="N55" s="58"/>
      <c r="O55" s="58"/>
    </row>
    <row r="56" spans="1:15" ht="135">
      <c r="A56" s="359">
        <v>160</v>
      </c>
      <c r="B56" s="28">
        <v>92</v>
      </c>
      <c r="C56" s="28">
        <v>222</v>
      </c>
      <c r="D56" s="28" t="s">
        <v>198</v>
      </c>
      <c r="E56" s="33" t="s">
        <v>197</v>
      </c>
      <c r="F56" s="29" t="s">
        <v>0</v>
      </c>
      <c r="G56" s="163">
        <v>270</v>
      </c>
      <c r="H56" s="28">
        <v>4447</v>
      </c>
      <c r="I56" s="164">
        <v>1200690</v>
      </c>
      <c r="J56" s="30"/>
      <c r="K56" s="162">
        <v>0</v>
      </c>
      <c r="L56" s="161">
        <v>4447</v>
      </c>
      <c r="M56" s="165">
        <v>1200690</v>
      </c>
      <c r="N56" s="31">
        <v>1811.5335</v>
      </c>
      <c r="O56" s="162">
        <v>489114.04499999998</v>
      </c>
    </row>
    <row r="57" spans="1:15" ht="21">
      <c r="A57" s="360"/>
      <c r="B57" s="58"/>
      <c r="C57" s="58"/>
      <c r="D57" s="58"/>
      <c r="E57" s="58"/>
      <c r="F57" s="58"/>
      <c r="G57" s="58"/>
      <c r="H57" s="58"/>
      <c r="I57" s="58"/>
      <c r="J57" s="58"/>
      <c r="K57" s="58"/>
      <c r="L57" s="161"/>
      <c r="M57" s="58"/>
      <c r="N57" s="58"/>
      <c r="O57" s="58"/>
    </row>
    <row r="58" spans="1:15">
      <c r="A58" s="359">
        <v>161</v>
      </c>
      <c r="B58" s="28">
        <v>53</v>
      </c>
      <c r="C58" s="28">
        <v>132</v>
      </c>
      <c r="D58" s="28" t="s">
        <v>196</v>
      </c>
      <c r="E58" s="33" t="s">
        <v>195</v>
      </c>
      <c r="F58" s="29" t="s">
        <v>0</v>
      </c>
      <c r="G58" s="163">
        <v>1710</v>
      </c>
      <c r="H58" s="28">
        <v>85</v>
      </c>
      <c r="I58" s="164">
        <v>145350</v>
      </c>
      <c r="J58" s="30"/>
      <c r="K58" s="162">
        <v>0</v>
      </c>
      <c r="L58" s="161">
        <v>85</v>
      </c>
      <c r="M58" s="165">
        <v>145350</v>
      </c>
      <c r="N58" s="31">
        <v>85</v>
      </c>
      <c r="O58" s="162">
        <v>145350</v>
      </c>
    </row>
    <row r="59" spans="1:15" ht="21">
      <c r="A59" s="360"/>
      <c r="B59" s="58"/>
      <c r="C59" s="58"/>
      <c r="D59" s="58"/>
      <c r="E59" s="60" t="s">
        <v>543</v>
      </c>
      <c r="F59" s="58"/>
      <c r="G59" s="163">
        <v>1710</v>
      </c>
      <c r="H59" s="58"/>
      <c r="I59" s="58"/>
      <c r="J59" s="58"/>
      <c r="K59" s="58"/>
      <c r="L59" s="161"/>
      <c r="M59" s="165"/>
      <c r="N59" s="176">
        <v>13.080500000000001</v>
      </c>
      <c r="O59" s="162">
        <v>22367.655000000002</v>
      </c>
    </row>
    <row r="60" spans="1:15" ht="30">
      <c r="A60" s="359">
        <v>162</v>
      </c>
      <c r="B60" s="28">
        <v>55</v>
      </c>
      <c r="C60" s="28">
        <v>133</v>
      </c>
      <c r="D60" s="28" t="s">
        <v>194</v>
      </c>
      <c r="E60" s="33" t="s">
        <v>193</v>
      </c>
      <c r="F60" s="29" t="s">
        <v>0</v>
      </c>
      <c r="G60" s="163">
        <v>1440</v>
      </c>
      <c r="H60" s="28">
        <v>225</v>
      </c>
      <c r="I60" s="164">
        <v>324000</v>
      </c>
      <c r="J60" s="30"/>
      <c r="K60" s="162">
        <v>0</v>
      </c>
      <c r="L60" s="161">
        <v>225</v>
      </c>
      <c r="M60" s="165">
        <v>324000</v>
      </c>
      <c r="N60" s="176">
        <v>225</v>
      </c>
      <c r="O60" s="162">
        <v>324000</v>
      </c>
    </row>
    <row r="61" spans="1:15" ht="21">
      <c r="A61" s="360"/>
      <c r="B61" s="58"/>
      <c r="C61" s="58"/>
      <c r="D61" s="58"/>
      <c r="E61" s="60" t="s">
        <v>543</v>
      </c>
      <c r="F61" s="58"/>
      <c r="G61" s="163">
        <v>1440</v>
      </c>
      <c r="H61" s="58"/>
      <c r="I61" s="58"/>
      <c r="J61" s="58"/>
      <c r="K61" s="58"/>
      <c r="L61" s="161"/>
      <c r="M61" s="165"/>
      <c r="N61" s="176">
        <v>115</v>
      </c>
      <c r="O61" s="162">
        <v>165600</v>
      </c>
    </row>
    <row r="62" spans="1:15" ht="30">
      <c r="A62" s="359">
        <v>163</v>
      </c>
      <c r="B62" s="28">
        <v>56</v>
      </c>
      <c r="C62" s="28">
        <v>134</v>
      </c>
      <c r="D62" s="28" t="s">
        <v>192</v>
      </c>
      <c r="E62" s="33" t="s">
        <v>191</v>
      </c>
      <c r="F62" s="29" t="s">
        <v>0</v>
      </c>
      <c r="G62" s="163">
        <v>1440</v>
      </c>
      <c r="H62" s="28">
        <v>350</v>
      </c>
      <c r="I62" s="164">
        <v>504000</v>
      </c>
      <c r="J62" s="30"/>
      <c r="K62" s="162">
        <v>0</v>
      </c>
      <c r="L62" s="161">
        <v>350</v>
      </c>
      <c r="M62" s="165">
        <v>504000</v>
      </c>
      <c r="N62" s="31">
        <v>270.21750000000003</v>
      </c>
      <c r="O62" s="162">
        <v>389113.20000000007</v>
      </c>
    </row>
    <row r="63" spans="1:15" ht="21">
      <c r="A63" s="360"/>
      <c r="B63" s="58"/>
      <c r="C63" s="58"/>
      <c r="D63" s="58"/>
      <c r="E63" s="58"/>
      <c r="F63" s="58"/>
      <c r="G63" s="58"/>
      <c r="H63" s="58"/>
      <c r="I63" s="58"/>
      <c r="J63" s="58"/>
      <c r="K63" s="58"/>
      <c r="L63" s="161"/>
      <c r="M63" s="58"/>
      <c r="N63" s="58"/>
      <c r="O63" s="58"/>
    </row>
    <row r="64" spans="1:15" ht="45">
      <c r="A64" s="359">
        <v>164</v>
      </c>
      <c r="B64" s="28">
        <v>57</v>
      </c>
      <c r="C64" s="28">
        <v>135</v>
      </c>
      <c r="D64" s="28" t="s">
        <v>190</v>
      </c>
      <c r="E64" s="33" t="s">
        <v>189</v>
      </c>
      <c r="F64" s="29" t="s">
        <v>0</v>
      </c>
      <c r="G64" s="163">
        <v>360</v>
      </c>
      <c r="H64" s="28">
        <v>4447</v>
      </c>
      <c r="I64" s="164">
        <v>1600920</v>
      </c>
      <c r="J64" s="30"/>
      <c r="K64" s="162">
        <v>0</v>
      </c>
      <c r="L64" s="161">
        <v>4447</v>
      </c>
      <c r="M64" s="165">
        <v>1600920</v>
      </c>
      <c r="N64" s="31">
        <v>1372.0140000000001</v>
      </c>
      <c r="O64" s="162">
        <v>493925.04000000004</v>
      </c>
    </row>
    <row r="65" spans="1:15" ht="21">
      <c r="A65" s="360"/>
      <c r="B65" s="58"/>
      <c r="C65" s="58"/>
      <c r="D65" s="58"/>
      <c r="E65" s="58"/>
      <c r="F65" s="58"/>
      <c r="G65" s="58"/>
      <c r="H65" s="58"/>
      <c r="I65" s="58"/>
      <c r="J65" s="58"/>
      <c r="K65" s="58"/>
      <c r="L65" s="161"/>
      <c r="M65" s="58"/>
      <c r="N65" s="58"/>
      <c r="O65" s="58"/>
    </row>
    <row r="66" spans="1:15">
      <c r="A66" s="359">
        <v>165</v>
      </c>
      <c r="B66" s="28">
        <v>59</v>
      </c>
      <c r="C66" s="28">
        <v>136</v>
      </c>
      <c r="D66" s="28" t="s">
        <v>188</v>
      </c>
      <c r="E66" s="33" t="s">
        <v>187</v>
      </c>
      <c r="F66" s="29" t="s">
        <v>0</v>
      </c>
      <c r="G66" s="163">
        <v>360</v>
      </c>
      <c r="H66" s="28">
        <v>313</v>
      </c>
      <c r="I66" s="164">
        <v>112680</v>
      </c>
      <c r="J66" s="30"/>
      <c r="K66" s="162">
        <v>0</v>
      </c>
      <c r="L66" s="161">
        <v>313</v>
      </c>
      <c r="M66" s="165">
        <v>112680</v>
      </c>
      <c r="N66" s="31">
        <v>75</v>
      </c>
      <c r="O66" s="162">
        <v>27000</v>
      </c>
    </row>
    <row r="67" spans="1:15" ht="21">
      <c r="A67" s="360"/>
      <c r="B67" s="58"/>
      <c r="C67" s="58"/>
      <c r="D67" s="58"/>
      <c r="E67" s="58"/>
      <c r="F67" s="58"/>
      <c r="G67" s="58"/>
      <c r="H67" s="58"/>
      <c r="I67" s="58"/>
      <c r="J67" s="58"/>
      <c r="K67" s="58"/>
      <c r="L67" s="161"/>
      <c r="M67" s="58"/>
      <c r="N67" s="58"/>
      <c r="O67" s="58"/>
    </row>
    <row r="68" spans="1:15">
      <c r="A68" s="359">
        <v>166</v>
      </c>
      <c r="B68" s="28">
        <v>60</v>
      </c>
      <c r="C68" s="28">
        <v>137</v>
      </c>
      <c r="D68" s="28" t="s">
        <v>186</v>
      </c>
      <c r="E68" s="33" t="s">
        <v>185</v>
      </c>
      <c r="F68" s="29" t="s">
        <v>0</v>
      </c>
      <c r="G68" s="163">
        <v>270</v>
      </c>
      <c r="H68" s="28">
        <v>88</v>
      </c>
      <c r="I68" s="164">
        <v>23760</v>
      </c>
      <c r="J68" s="30"/>
      <c r="K68" s="162">
        <v>0</v>
      </c>
      <c r="L68" s="161">
        <v>88</v>
      </c>
      <c r="M68" s="165">
        <v>23760</v>
      </c>
      <c r="N68" s="31">
        <v>88</v>
      </c>
      <c r="O68" s="162">
        <v>23760</v>
      </c>
    </row>
    <row r="69" spans="1:15" ht="21">
      <c r="A69" s="360"/>
      <c r="B69" s="58"/>
      <c r="C69" s="58"/>
      <c r="D69" s="58"/>
      <c r="E69" s="60" t="s">
        <v>543</v>
      </c>
      <c r="F69" s="58"/>
      <c r="G69" s="163">
        <v>270</v>
      </c>
      <c r="H69" s="58"/>
      <c r="I69" s="58"/>
      <c r="J69" s="58"/>
      <c r="K69" s="58"/>
      <c r="L69" s="161"/>
      <c r="M69" s="165"/>
      <c r="N69" s="176">
        <v>38.420000000000016</v>
      </c>
      <c r="O69" s="162">
        <v>10373.400000000005</v>
      </c>
    </row>
    <row r="70" spans="1:15">
      <c r="A70" s="359">
        <v>167</v>
      </c>
      <c r="B70" s="28">
        <v>61</v>
      </c>
      <c r="C70" s="28">
        <v>138</v>
      </c>
      <c r="D70" s="28" t="s">
        <v>184</v>
      </c>
      <c r="E70" s="33" t="s">
        <v>183</v>
      </c>
      <c r="F70" s="29" t="s">
        <v>0</v>
      </c>
      <c r="G70" s="163">
        <v>9000</v>
      </c>
      <c r="H70" s="28">
        <v>100</v>
      </c>
      <c r="I70" s="164">
        <v>900000</v>
      </c>
      <c r="J70" s="30"/>
      <c r="K70" s="162">
        <v>0</v>
      </c>
      <c r="L70" s="161">
        <v>100</v>
      </c>
      <c r="M70" s="165">
        <v>900000</v>
      </c>
      <c r="N70" s="31">
        <v>0</v>
      </c>
      <c r="O70" s="162">
        <v>0</v>
      </c>
    </row>
    <row r="71" spans="1:15" ht="21">
      <c r="A71" s="360"/>
      <c r="B71" s="58"/>
      <c r="C71" s="58"/>
      <c r="D71" s="58"/>
      <c r="E71" s="58"/>
      <c r="F71" s="58"/>
      <c r="G71" s="58"/>
      <c r="H71" s="58"/>
      <c r="I71" s="58"/>
      <c r="J71" s="58"/>
      <c r="K71" s="58"/>
      <c r="L71" s="161"/>
      <c r="M71" s="58"/>
      <c r="N71" s="58"/>
      <c r="O71" s="58"/>
    </row>
    <row r="72" spans="1:15">
      <c r="A72" s="359">
        <v>168</v>
      </c>
      <c r="B72" s="28">
        <v>64</v>
      </c>
      <c r="C72" s="28">
        <v>139</v>
      </c>
      <c r="D72" s="28" t="s">
        <v>182</v>
      </c>
      <c r="E72" s="33" t="s">
        <v>181</v>
      </c>
      <c r="F72" s="29" t="s">
        <v>0</v>
      </c>
      <c r="G72" s="163">
        <v>12000</v>
      </c>
      <c r="H72" s="28">
        <v>7</v>
      </c>
      <c r="I72" s="164">
        <v>84000</v>
      </c>
      <c r="J72" s="30"/>
      <c r="K72" s="162">
        <v>0</v>
      </c>
      <c r="L72" s="161">
        <v>7</v>
      </c>
      <c r="M72" s="165">
        <v>84000</v>
      </c>
      <c r="N72" s="31">
        <v>7</v>
      </c>
      <c r="O72" s="162">
        <v>84000</v>
      </c>
    </row>
    <row r="73" spans="1:15" ht="21">
      <c r="A73" s="360"/>
      <c r="B73" s="58"/>
      <c r="C73" s="58"/>
      <c r="D73" s="58"/>
      <c r="E73" s="60" t="s">
        <v>543</v>
      </c>
      <c r="F73" s="58"/>
      <c r="G73" s="163">
        <v>12000</v>
      </c>
      <c r="H73" s="58"/>
      <c r="I73" s="58"/>
      <c r="J73" s="58"/>
      <c r="K73" s="58"/>
      <c r="L73" s="161"/>
      <c r="M73" s="165"/>
      <c r="N73" s="176">
        <v>9.5165000000000006</v>
      </c>
      <c r="O73" s="162">
        <v>114198.00000000001</v>
      </c>
    </row>
    <row r="74" spans="1:15">
      <c r="A74" s="359">
        <v>169</v>
      </c>
      <c r="B74" s="28"/>
      <c r="C74" s="28">
        <v>140</v>
      </c>
      <c r="D74" s="28" t="s">
        <v>180</v>
      </c>
      <c r="E74" s="33" t="s">
        <v>179</v>
      </c>
      <c r="F74" s="29" t="s">
        <v>0</v>
      </c>
      <c r="G74" s="163">
        <v>9000</v>
      </c>
      <c r="H74" s="28">
        <v>15</v>
      </c>
      <c r="I74" s="164">
        <v>135000</v>
      </c>
      <c r="J74" s="30"/>
      <c r="K74" s="162">
        <v>0</v>
      </c>
      <c r="L74" s="161">
        <v>15</v>
      </c>
      <c r="M74" s="165">
        <v>135000</v>
      </c>
      <c r="N74" s="31">
        <v>15</v>
      </c>
      <c r="O74" s="162">
        <v>135000</v>
      </c>
    </row>
    <row r="75" spans="1:15" ht="21">
      <c r="A75" s="360"/>
      <c r="B75" s="58"/>
      <c r="C75" s="58"/>
      <c r="D75" s="58"/>
      <c r="E75" s="60" t="s">
        <v>543</v>
      </c>
      <c r="F75" s="58"/>
      <c r="G75" s="163">
        <v>9000</v>
      </c>
      <c r="H75" s="58"/>
      <c r="I75" s="58"/>
      <c r="J75" s="58"/>
      <c r="K75" s="58"/>
      <c r="L75" s="161"/>
      <c r="M75" s="165"/>
      <c r="N75" s="176">
        <v>30.275999999999996</v>
      </c>
      <c r="O75" s="162">
        <v>272483.99999999994</v>
      </c>
    </row>
    <row r="76" spans="1:15">
      <c r="A76" s="359">
        <v>170</v>
      </c>
      <c r="B76" s="28"/>
      <c r="C76" s="28">
        <v>141</v>
      </c>
      <c r="D76" s="28" t="s">
        <v>178</v>
      </c>
      <c r="E76" s="33" t="s">
        <v>177</v>
      </c>
      <c r="F76" s="29" t="s">
        <v>0</v>
      </c>
      <c r="G76" s="163">
        <v>1800</v>
      </c>
      <c r="H76" s="28">
        <v>150</v>
      </c>
      <c r="I76" s="164">
        <v>270000</v>
      </c>
      <c r="J76" s="30"/>
      <c r="K76" s="162">
        <v>0</v>
      </c>
      <c r="L76" s="161">
        <v>150</v>
      </c>
      <c r="M76" s="165">
        <v>270000</v>
      </c>
      <c r="N76" s="31">
        <v>126.42000000000002</v>
      </c>
      <c r="O76" s="162">
        <v>227556.00000000003</v>
      </c>
    </row>
    <row r="77" spans="1:15" ht="21">
      <c r="A77" s="360"/>
      <c r="B77" s="58"/>
      <c r="C77" s="58"/>
      <c r="D77" s="58"/>
      <c r="E77" s="58"/>
      <c r="F77" s="58"/>
      <c r="G77" s="58"/>
      <c r="H77" s="58"/>
      <c r="I77" s="58"/>
      <c r="J77" s="58"/>
      <c r="K77" s="58"/>
      <c r="L77" s="161"/>
      <c r="M77" s="58"/>
      <c r="N77" s="58"/>
      <c r="O77" s="58"/>
    </row>
    <row r="78" spans="1:15" ht="45">
      <c r="A78" s="359">
        <v>171</v>
      </c>
      <c r="B78" s="28">
        <v>66</v>
      </c>
      <c r="C78" s="28">
        <v>142</v>
      </c>
      <c r="D78" s="28" t="s">
        <v>176</v>
      </c>
      <c r="E78" s="37" t="s">
        <v>175</v>
      </c>
      <c r="F78" s="29" t="s">
        <v>0</v>
      </c>
      <c r="G78" s="163">
        <v>6300</v>
      </c>
      <c r="H78" s="28">
        <v>50</v>
      </c>
      <c r="I78" s="164">
        <v>315000</v>
      </c>
      <c r="J78" s="30"/>
      <c r="K78" s="162">
        <v>0</v>
      </c>
      <c r="L78" s="161">
        <v>50</v>
      </c>
      <c r="M78" s="165">
        <v>315000</v>
      </c>
      <c r="N78" s="31">
        <v>50</v>
      </c>
      <c r="O78" s="162">
        <v>315000</v>
      </c>
    </row>
    <row r="79" spans="1:15" ht="21">
      <c r="A79" s="360"/>
      <c r="B79" s="58"/>
      <c r="C79" s="58"/>
      <c r="D79" s="58"/>
      <c r="E79" s="60"/>
      <c r="F79" s="58"/>
      <c r="G79" s="163"/>
      <c r="H79" s="58"/>
      <c r="I79" s="58"/>
      <c r="J79" s="58"/>
      <c r="K79" s="58"/>
      <c r="L79" s="161"/>
      <c r="M79" s="165"/>
      <c r="N79" s="176"/>
      <c r="O79" s="162">
        <v>0</v>
      </c>
    </row>
    <row r="80" spans="1:15" ht="30">
      <c r="A80" s="359">
        <v>172</v>
      </c>
      <c r="B80" s="28">
        <v>67</v>
      </c>
      <c r="C80" s="28">
        <v>143</v>
      </c>
      <c r="D80" s="28" t="s">
        <v>174</v>
      </c>
      <c r="E80" s="33" t="s">
        <v>173</v>
      </c>
      <c r="F80" s="29" t="s">
        <v>0</v>
      </c>
      <c r="G80" s="163">
        <v>6300</v>
      </c>
      <c r="H80" s="28">
        <v>50</v>
      </c>
      <c r="I80" s="164">
        <v>315000</v>
      </c>
      <c r="J80" s="30"/>
      <c r="K80" s="162">
        <v>0</v>
      </c>
      <c r="L80" s="161">
        <v>50</v>
      </c>
      <c r="M80" s="165">
        <v>315000</v>
      </c>
      <c r="N80" s="31">
        <v>15.4</v>
      </c>
      <c r="O80" s="162">
        <v>97020</v>
      </c>
    </row>
    <row r="81" spans="1:15" ht="21">
      <c r="A81" s="360"/>
      <c r="B81" s="58"/>
      <c r="C81" s="58"/>
      <c r="D81" s="58"/>
      <c r="E81" s="58"/>
      <c r="F81" s="58"/>
      <c r="G81" s="58"/>
      <c r="H81" s="58"/>
      <c r="I81" s="58"/>
      <c r="J81" s="58"/>
      <c r="K81" s="58"/>
      <c r="L81" s="161"/>
      <c r="M81" s="58"/>
      <c r="N81" s="58"/>
      <c r="O81" s="58"/>
    </row>
    <row r="82" spans="1:15" ht="30">
      <c r="A82" s="359">
        <v>173</v>
      </c>
      <c r="B82" s="28">
        <v>68</v>
      </c>
      <c r="C82" s="28">
        <v>144</v>
      </c>
      <c r="D82" s="28" t="s">
        <v>172</v>
      </c>
      <c r="E82" s="33" t="s">
        <v>171</v>
      </c>
      <c r="F82" s="29" t="s">
        <v>0</v>
      </c>
      <c r="G82" s="163">
        <v>7400.0000000000009</v>
      </c>
      <c r="H82" s="28">
        <v>45</v>
      </c>
      <c r="I82" s="164">
        <v>333000.00000000006</v>
      </c>
      <c r="J82" s="30"/>
      <c r="K82" s="162">
        <v>0</v>
      </c>
      <c r="L82" s="161">
        <v>45</v>
      </c>
      <c r="M82" s="165">
        <v>333000.00000000006</v>
      </c>
      <c r="N82" s="31">
        <v>17.2</v>
      </c>
      <c r="O82" s="162">
        <v>127280.00000000001</v>
      </c>
    </row>
    <row r="83" spans="1:15" ht="21">
      <c r="A83" s="360"/>
      <c r="B83" s="58"/>
      <c r="C83" s="58"/>
      <c r="D83" s="58"/>
      <c r="E83" s="58"/>
      <c r="F83" s="58"/>
      <c r="G83" s="58"/>
      <c r="H83" s="58"/>
      <c r="I83" s="58"/>
      <c r="J83" s="58"/>
      <c r="K83" s="58"/>
      <c r="L83" s="161"/>
      <c r="M83" s="58"/>
      <c r="N83" s="58"/>
      <c r="O83" s="58"/>
    </row>
    <row r="84" spans="1:15">
      <c r="A84" s="359">
        <v>174</v>
      </c>
      <c r="B84" s="28">
        <v>69</v>
      </c>
      <c r="C84" s="28">
        <v>145</v>
      </c>
      <c r="D84" s="28" t="s">
        <v>170</v>
      </c>
      <c r="E84" s="33" t="s">
        <v>169</v>
      </c>
      <c r="F84" s="29" t="s">
        <v>0</v>
      </c>
      <c r="G84" s="163">
        <v>5400</v>
      </c>
      <c r="H84" s="28">
        <v>40</v>
      </c>
      <c r="I84" s="164">
        <v>216000</v>
      </c>
      <c r="J84" s="30"/>
      <c r="K84" s="162">
        <v>0</v>
      </c>
      <c r="L84" s="161">
        <v>40</v>
      </c>
      <c r="M84" s="165">
        <v>216000</v>
      </c>
      <c r="N84" s="31">
        <v>33.3795</v>
      </c>
      <c r="O84" s="162">
        <v>180249.3</v>
      </c>
    </row>
    <row r="85" spans="1:15" ht="21">
      <c r="A85" s="360"/>
      <c r="B85" s="58"/>
      <c r="C85" s="58"/>
      <c r="D85" s="58"/>
      <c r="E85" s="58"/>
      <c r="F85" s="58"/>
      <c r="G85" s="58"/>
      <c r="H85" s="58"/>
      <c r="I85" s="58"/>
      <c r="J85" s="58"/>
      <c r="K85" s="58"/>
      <c r="L85" s="161"/>
      <c r="M85" s="58"/>
      <c r="N85" s="58"/>
      <c r="O85" s="58"/>
    </row>
    <row r="86" spans="1:15" ht="30">
      <c r="A86" s="359">
        <v>175</v>
      </c>
      <c r="B86" s="28">
        <v>70</v>
      </c>
      <c r="C86" s="28">
        <v>146</v>
      </c>
      <c r="D86" s="28" t="s">
        <v>168</v>
      </c>
      <c r="E86" s="33" t="s">
        <v>167</v>
      </c>
      <c r="F86" s="29" t="s">
        <v>0</v>
      </c>
      <c r="G86" s="163">
        <v>18000</v>
      </c>
      <c r="H86" s="28">
        <v>45</v>
      </c>
      <c r="I86" s="164">
        <v>810000</v>
      </c>
      <c r="J86" s="30"/>
      <c r="K86" s="162">
        <v>0</v>
      </c>
      <c r="L86" s="161">
        <v>45</v>
      </c>
      <c r="M86" s="165">
        <v>810000</v>
      </c>
      <c r="N86" s="31">
        <v>45</v>
      </c>
      <c r="O86" s="162">
        <v>810000</v>
      </c>
    </row>
    <row r="87" spans="1:15" ht="21">
      <c r="A87" s="360"/>
      <c r="B87" s="58"/>
      <c r="C87" s="58"/>
      <c r="D87" s="58"/>
      <c r="E87" s="60" t="s">
        <v>543</v>
      </c>
      <c r="F87" s="58"/>
      <c r="G87" s="163">
        <v>18000</v>
      </c>
      <c r="H87" s="58"/>
      <c r="I87" s="58"/>
      <c r="J87" s="58"/>
      <c r="K87" s="58"/>
      <c r="L87" s="161"/>
      <c r="M87" s="165"/>
      <c r="N87" s="176">
        <v>24.3</v>
      </c>
      <c r="O87" s="162">
        <v>437400</v>
      </c>
    </row>
    <row r="88" spans="1:15">
      <c r="A88" s="359">
        <v>176</v>
      </c>
      <c r="B88" s="28">
        <v>71</v>
      </c>
      <c r="C88" s="28">
        <v>147</v>
      </c>
      <c r="D88" s="28" t="s">
        <v>166</v>
      </c>
      <c r="E88" s="33" t="s">
        <v>165</v>
      </c>
      <c r="F88" s="29" t="s">
        <v>0</v>
      </c>
      <c r="G88" s="163">
        <v>1800</v>
      </c>
      <c r="H88" s="28">
        <v>1400</v>
      </c>
      <c r="I88" s="164">
        <v>2520000</v>
      </c>
      <c r="J88" s="30"/>
      <c r="K88" s="162">
        <v>0</v>
      </c>
      <c r="L88" s="161">
        <v>1400</v>
      </c>
      <c r="M88" s="165">
        <v>2520000</v>
      </c>
      <c r="N88" s="31">
        <v>750</v>
      </c>
      <c r="O88" s="162">
        <v>1350000</v>
      </c>
    </row>
    <row r="89" spans="1:15" ht="21">
      <c r="A89" s="360"/>
      <c r="B89" s="58"/>
      <c r="C89" s="58"/>
      <c r="D89" s="58"/>
      <c r="E89" s="58"/>
      <c r="F89" s="58"/>
      <c r="G89" s="58"/>
      <c r="H89" s="58"/>
      <c r="I89" s="58"/>
      <c r="J89" s="58"/>
      <c r="K89" s="58"/>
      <c r="L89" s="161"/>
      <c r="M89" s="58"/>
      <c r="N89" s="58"/>
      <c r="O89" s="58"/>
    </row>
    <row r="90" spans="1:15">
      <c r="A90" s="359">
        <v>177</v>
      </c>
      <c r="B90" s="28">
        <v>72</v>
      </c>
      <c r="C90" s="28">
        <v>148</v>
      </c>
      <c r="D90" s="28" t="s">
        <v>164</v>
      </c>
      <c r="E90" s="33" t="s">
        <v>163</v>
      </c>
      <c r="F90" s="29" t="s">
        <v>0</v>
      </c>
      <c r="G90" s="163">
        <v>3000</v>
      </c>
      <c r="H90" s="28">
        <v>500</v>
      </c>
      <c r="I90" s="164">
        <v>1500000</v>
      </c>
      <c r="J90" s="30"/>
      <c r="K90" s="162">
        <v>0</v>
      </c>
      <c r="L90" s="161">
        <v>500</v>
      </c>
      <c r="M90" s="165">
        <v>1500000</v>
      </c>
      <c r="N90" s="31">
        <v>500</v>
      </c>
      <c r="O90" s="162">
        <v>1500000</v>
      </c>
    </row>
    <row r="91" spans="1:15" ht="21">
      <c r="A91" s="360"/>
      <c r="B91" s="58"/>
      <c r="C91" s="58"/>
      <c r="D91" s="58"/>
      <c r="E91" s="60" t="s">
        <v>543</v>
      </c>
      <c r="F91" s="58"/>
      <c r="G91" s="163">
        <v>3000</v>
      </c>
      <c r="H91" s="58"/>
      <c r="I91" s="58"/>
      <c r="J91" s="58"/>
      <c r="K91" s="58"/>
      <c r="L91" s="161"/>
      <c r="M91" s="165"/>
      <c r="N91" s="30">
        <v>164</v>
      </c>
      <c r="O91" s="162">
        <v>492000</v>
      </c>
    </row>
    <row r="92" spans="1:15" ht="30">
      <c r="A92" s="359">
        <v>178</v>
      </c>
      <c r="B92" s="28">
        <v>74</v>
      </c>
      <c r="C92" s="28">
        <v>149</v>
      </c>
      <c r="D92" s="28" t="s">
        <v>162</v>
      </c>
      <c r="E92" s="33" t="s">
        <v>161</v>
      </c>
      <c r="F92" s="29" t="s">
        <v>0</v>
      </c>
      <c r="G92" s="163">
        <v>1260</v>
      </c>
      <c r="H92" s="28">
        <v>350</v>
      </c>
      <c r="I92" s="164">
        <v>441000</v>
      </c>
      <c r="J92" s="30"/>
      <c r="K92" s="162">
        <v>0</v>
      </c>
      <c r="L92" s="161">
        <v>350</v>
      </c>
      <c r="M92" s="165">
        <v>441000</v>
      </c>
      <c r="N92" s="31">
        <v>0</v>
      </c>
      <c r="O92" s="162">
        <v>0</v>
      </c>
    </row>
    <row r="93" spans="1:15" ht="21">
      <c r="A93" s="360"/>
      <c r="B93" s="58"/>
      <c r="C93" s="58"/>
      <c r="D93" s="58"/>
      <c r="E93" s="58"/>
      <c r="F93" s="58"/>
      <c r="G93" s="58"/>
      <c r="H93" s="58"/>
      <c r="I93" s="58"/>
      <c r="J93" s="58"/>
      <c r="K93" s="58"/>
      <c r="L93" s="161"/>
      <c r="M93" s="58"/>
      <c r="N93" s="58"/>
      <c r="O93" s="58"/>
    </row>
    <row r="94" spans="1:15">
      <c r="A94" s="359">
        <v>179</v>
      </c>
      <c r="B94" s="28">
        <v>63</v>
      </c>
      <c r="C94" s="28">
        <v>233</v>
      </c>
      <c r="D94" s="28" t="s">
        <v>160</v>
      </c>
      <c r="E94" s="33" t="s">
        <v>159</v>
      </c>
      <c r="F94" s="29" t="s">
        <v>0</v>
      </c>
      <c r="G94" s="163">
        <v>5400</v>
      </c>
      <c r="H94" s="28">
        <v>53.55</v>
      </c>
      <c r="I94" s="164">
        <v>289170</v>
      </c>
      <c r="J94" s="30"/>
      <c r="K94" s="162">
        <v>0</v>
      </c>
      <c r="L94" s="161">
        <v>53.55</v>
      </c>
      <c r="M94" s="165">
        <v>289170</v>
      </c>
      <c r="N94" s="31">
        <v>53.55</v>
      </c>
      <c r="O94" s="162">
        <v>289170</v>
      </c>
    </row>
    <row r="95" spans="1:15" ht="21">
      <c r="A95" s="360"/>
      <c r="B95" s="58"/>
      <c r="C95" s="58"/>
      <c r="D95" s="58"/>
      <c r="E95" s="60" t="s">
        <v>543</v>
      </c>
      <c r="F95" s="58"/>
      <c r="G95" s="163">
        <v>5400</v>
      </c>
      <c r="H95" s="58"/>
      <c r="I95" s="58"/>
      <c r="J95" s="58"/>
      <c r="K95" s="58"/>
      <c r="L95" s="161"/>
      <c r="M95" s="165"/>
      <c r="N95" s="176">
        <v>7.4600000000000009</v>
      </c>
      <c r="O95" s="162">
        <v>40284.000000000007</v>
      </c>
    </row>
    <row r="96" spans="1:15" ht="75">
      <c r="A96" s="359">
        <v>180</v>
      </c>
      <c r="B96" s="28">
        <v>95</v>
      </c>
      <c r="C96" s="28">
        <v>223</v>
      </c>
      <c r="D96" s="28" t="s">
        <v>158</v>
      </c>
      <c r="E96" s="38" t="s">
        <v>157</v>
      </c>
      <c r="F96" s="29" t="s">
        <v>3</v>
      </c>
      <c r="G96" s="163">
        <v>180</v>
      </c>
      <c r="H96" s="28">
        <v>500</v>
      </c>
      <c r="I96" s="164">
        <v>90000</v>
      </c>
      <c r="J96" s="30"/>
      <c r="K96" s="162">
        <v>0</v>
      </c>
      <c r="L96" s="161">
        <v>500</v>
      </c>
      <c r="M96" s="165">
        <v>90000</v>
      </c>
      <c r="N96" s="31">
        <v>0</v>
      </c>
      <c r="O96" s="162">
        <v>0</v>
      </c>
    </row>
    <row r="97" spans="1:15" ht="21">
      <c r="A97" s="360"/>
      <c r="B97" s="58"/>
      <c r="C97" s="58"/>
      <c r="D97" s="58"/>
      <c r="E97" s="58"/>
      <c r="F97" s="58"/>
      <c r="G97" s="58"/>
      <c r="H97" s="58"/>
      <c r="I97" s="58"/>
      <c r="J97" s="58"/>
      <c r="K97" s="58"/>
      <c r="L97" s="161"/>
      <c r="M97" s="58"/>
      <c r="N97" s="58"/>
      <c r="O97" s="58"/>
    </row>
    <row r="98" spans="1:15" ht="105">
      <c r="A98" s="359">
        <v>181</v>
      </c>
      <c r="B98" s="28">
        <v>96</v>
      </c>
      <c r="C98" s="28">
        <v>224</v>
      </c>
      <c r="D98" s="28" t="s">
        <v>156</v>
      </c>
      <c r="E98" s="38" t="s">
        <v>155</v>
      </c>
      <c r="F98" s="29" t="s">
        <v>3</v>
      </c>
      <c r="G98" s="163">
        <v>630</v>
      </c>
      <c r="H98" s="28">
        <v>500</v>
      </c>
      <c r="I98" s="164">
        <v>315000</v>
      </c>
      <c r="J98" s="30"/>
      <c r="K98" s="162">
        <v>0</v>
      </c>
      <c r="L98" s="161">
        <v>500</v>
      </c>
      <c r="M98" s="165">
        <v>315000</v>
      </c>
      <c r="N98" s="31">
        <v>500</v>
      </c>
      <c r="O98" s="162">
        <v>315000</v>
      </c>
    </row>
    <row r="99" spans="1:15" ht="21">
      <c r="A99" s="360"/>
      <c r="B99" s="58"/>
      <c r="C99" s="58"/>
      <c r="D99" s="58"/>
      <c r="E99" s="60" t="s">
        <v>543</v>
      </c>
      <c r="F99" s="58"/>
      <c r="G99" s="163">
        <v>630</v>
      </c>
      <c r="H99" s="58"/>
      <c r="I99" s="58"/>
      <c r="J99" s="58"/>
      <c r="K99" s="58"/>
      <c r="L99" s="161"/>
      <c r="M99" s="165"/>
      <c r="N99" s="176">
        <v>632</v>
      </c>
      <c r="O99" s="162">
        <v>398160</v>
      </c>
    </row>
    <row r="100" spans="1:15" ht="45">
      <c r="A100" s="359">
        <v>182</v>
      </c>
      <c r="B100" s="28" t="s">
        <v>717</v>
      </c>
      <c r="C100" s="28">
        <v>234</v>
      </c>
      <c r="D100" s="28" t="s">
        <v>154</v>
      </c>
      <c r="E100" s="38" t="s">
        <v>153</v>
      </c>
      <c r="F100" s="29" t="s">
        <v>152</v>
      </c>
      <c r="G100" s="163">
        <v>180</v>
      </c>
      <c r="H100" s="28">
        <v>6500</v>
      </c>
      <c r="I100" s="164">
        <v>1170000</v>
      </c>
      <c r="J100" s="30"/>
      <c r="K100" s="162">
        <v>0</v>
      </c>
      <c r="L100" s="161">
        <v>6500</v>
      </c>
      <c r="M100" s="165">
        <v>1170000</v>
      </c>
      <c r="N100" s="31">
        <v>6500</v>
      </c>
      <c r="O100" s="162">
        <v>1170000</v>
      </c>
    </row>
    <row r="101" spans="1:15" ht="21">
      <c r="A101" s="360"/>
      <c r="B101" s="58"/>
      <c r="C101" s="58"/>
      <c r="D101" s="58"/>
      <c r="E101" s="58"/>
      <c r="F101" s="58"/>
      <c r="G101" s="58"/>
      <c r="H101" s="58"/>
      <c r="I101" s="58"/>
      <c r="J101" s="58"/>
      <c r="K101" s="58"/>
      <c r="L101" s="161"/>
      <c r="M101" s="58"/>
      <c r="N101" s="58"/>
      <c r="O101" s="58"/>
    </row>
    <row r="102" spans="1:15" ht="30">
      <c r="A102" s="359">
        <v>183</v>
      </c>
      <c r="B102" s="28" t="s">
        <v>718</v>
      </c>
      <c r="C102" s="28">
        <v>150</v>
      </c>
      <c r="D102" s="28" t="s">
        <v>151</v>
      </c>
      <c r="E102" s="38" t="s">
        <v>150</v>
      </c>
      <c r="F102" s="29" t="s">
        <v>0</v>
      </c>
      <c r="G102" s="163">
        <v>1080</v>
      </c>
      <c r="H102" s="28">
        <v>65</v>
      </c>
      <c r="I102" s="164">
        <v>70200</v>
      </c>
      <c r="J102" s="30"/>
      <c r="K102" s="162">
        <v>0</v>
      </c>
      <c r="L102" s="161">
        <v>65</v>
      </c>
      <c r="M102" s="165">
        <v>70200</v>
      </c>
      <c r="N102" s="31">
        <v>65</v>
      </c>
      <c r="O102" s="162">
        <v>70200</v>
      </c>
    </row>
    <row r="103" spans="1:15" ht="16.5" thickBot="1">
      <c r="A103" s="260"/>
      <c r="B103" s="311"/>
      <c r="C103" s="261"/>
      <c r="D103" s="261"/>
      <c r="E103" s="262"/>
      <c r="F103" s="262"/>
      <c r="G103" s="263"/>
      <c r="H103" s="261"/>
      <c r="I103" s="264"/>
      <c r="J103" s="261"/>
      <c r="K103" s="265"/>
      <c r="L103" s="261"/>
      <c r="M103" s="455" t="s">
        <v>637</v>
      </c>
      <c r="N103" s="456"/>
      <c r="O103" s="420">
        <f>SUM(O5:O102)</f>
        <v>43223650.441</v>
      </c>
    </row>
    <row r="104" spans="1:15" ht="15.75" thickTop="1"/>
  </sheetData>
  <mergeCells count="11">
    <mergeCell ref="M103:N103"/>
    <mergeCell ref="A1:O1"/>
    <mergeCell ref="A2:A3"/>
    <mergeCell ref="B2:B3"/>
    <mergeCell ref="C2:C3"/>
    <mergeCell ref="D2:D3"/>
    <mergeCell ref="E2:E3"/>
    <mergeCell ref="H2:I2"/>
    <mergeCell ref="J2:K2"/>
    <mergeCell ref="L2:M2"/>
    <mergeCell ref="N2:O2"/>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88"/>
  <sheetViews>
    <sheetView topLeftCell="A82" workbookViewId="0">
      <selection activeCell="O87" sqref="O87"/>
    </sheetView>
  </sheetViews>
  <sheetFormatPr defaultRowHeight="15"/>
  <cols>
    <col min="5" max="5" width="46.5703125" customWidth="1"/>
    <col min="9" max="9" width="11.5703125" bestFit="1" customWidth="1"/>
    <col min="11" max="11" width="12.5703125" bestFit="1" customWidth="1"/>
    <col min="13" max="13" width="13.28515625" bestFit="1" customWidth="1"/>
    <col min="15" max="15" width="16" bestFit="1" customWidth="1"/>
  </cols>
  <sheetData>
    <row r="1" spans="1:15" ht="27.75" thickTop="1" thickBot="1">
      <c r="A1" s="452" t="s">
        <v>766</v>
      </c>
      <c r="B1" s="453"/>
      <c r="C1" s="454"/>
      <c r="D1" s="454"/>
      <c r="E1" s="454"/>
      <c r="F1" s="454"/>
      <c r="G1" s="454"/>
      <c r="H1" s="454"/>
      <c r="I1" s="454"/>
      <c r="J1" s="454"/>
      <c r="K1" s="454"/>
      <c r="L1" s="454"/>
      <c r="M1" s="454"/>
      <c r="N1" s="454"/>
      <c r="O1" s="454"/>
    </row>
    <row r="2" spans="1:15" ht="34.5" customHeight="1">
      <c r="A2" s="440" t="s">
        <v>522</v>
      </c>
      <c r="B2" s="443" t="s">
        <v>645</v>
      </c>
      <c r="C2" s="435" t="s">
        <v>521</v>
      </c>
      <c r="D2" s="435" t="s">
        <v>520</v>
      </c>
      <c r="E2" s="435" t="s">
        <v>519</v>
      </c>
      <c r="F2" s="397"/>
      <c r="G2" s="149"/>
      <c r="H2" s="435" t="s">
        <v>518</v>
      </c>
      <c r="I2" s="435"/>
      <c r="J2" s="435" t="s">
        <v>517</v>
      </c>
      <c r="K2" s="435"/>
      <c r="L2" s="435" t="s">
        <v>516</v>
      </c>
      <c r="M2" s="435"/>
      <c r="N2" s="435" t="s">
        <v>515</v>
      </c>
      <c r="O2" s="435"/>
    </row>
    <row r="3" spans="1:15" ht="32.25" thickBot="1">
      <c r="A3" s="441"/>
      <c r="B3" s="444"/>
      <c r="C3" s="442"/>
      <c r="D3" s="442"/>
      <c r="E3" s="442"/>
      <c r="F3" s="398" t="s">
        <v>29</v>
      </c>
      <c r="G3" s="150" t="s">
        <v>28</v>
      </c>
      <c r="H3" s="398" t="s">
        <v>27</v>
      </c>
      <c r="I3" s="398" t="s">
        <v>26</v>
      </c>
      <c r="J3" s="398" t="s">
        <v>27</v>
      </c>
      <c r="K3" s="398" t="s">
        <v>26</v>
      </c>
      <c r="L3" s="398" t="s">
        <v>27</v>
      </c>
      <c r="M3" s="398" t="s">
        <v>26</v>
      </c>
      <c r="N3" s="398" t="s">
        <v>27</v>
      </c>
      <c r="O3" s="398"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14</v>
      </c>
      <c r="B5" s="28">
        <v>91</v>
      </c>
      <c r="C5" s="28">
        <v>13</v>
      </c>
      <c r="D5" s="28" t="s">
        <v>489</v>
      </c>
      <c r="E5" s="33" t="s">
        <v>416</v>
      </c>
      <c r="F5" s="29" t="s">
        <v>3</v>
      </c>
      <c r="G5" s="163">
        <v>22500</v>
      </c>
      <c r="H5" s="28">
        <v>4</v>
      </c>
      <c r="I5" s="164">
        <v>90000</v>
      </c>
      <c r="J5" s="30">
        <v>2</v>
      </c>
      <c r="K5" s="162">
        <v>45000</v>
      </c>
      <c r="L5" s="161">
        <v>6</v>
      </c>
      <c r="M5" s="165">
        <v>135000</v>
      </c>
      <c r="N5" s="31">
        <v>6</v>
      </c>
      <c r="O5" s="162">
        <v>135000</v>
      </c>
    </row>
    <row r="6" spans="1:15" ht="30">
      <c r="A6" s="359">
        <v>15</v>
      </c>
      <c r="B6" s="28">
        <v>6</v>
      </c>
      <c r="C6" s="28">
        <v>14</v>
      </c>
      <c r="D6" s="28" t="s">
        <v>488</v>
      </c>
      <c r="E6" s="33" t="s">
        <v>487</v>
      </c>
      <c r="F6" s="29" t="s">
        <v>3</v>
      </c>
      <c r="G6" s="163">
        <v>18750</v>
      </c>
      <c r="H6" s="28">
        <v>62</v>
      </c>
      <c r="I6" s="164">
        <v>1162500</v>
      </c>
      <c r="J6" s="30">
        <v>40</v>
      </c>
      <c r="K6" s="162">
        <v>750000</v>
      </c>
      <c r="L6" s="161">
        <v>102</v>
      </c>
      <c r="M6" s="165">
        <v>1912500</v>
      </c>
      <c r="N6" s="31">
        <v>102</v>
      </c>
      <c r="O6" s="162">
        <v>1912500</v>
      </c>
    </row>
    <row r="7" spans="1:15" ht="21">
      <c r="A7" s="360"/>
      <c r="B7" s="58"/>
      <c r="C7" s="58"/>
      <c r="D7" s="58"/>
      <c r="E7" s="60" t="s">
        <v>543</v>
      </c>
      <c r="F7" s="58"/>
      <c r="G7" s="163">
        <v>18750</v>
      </c>
      <c r="H7" s="58"/>
      <c r="I7" s="58"/>
      <c r="J7" s="58"/>
      <c r="K7" s="58"/>
      <c r="L7" s="161"/>
      <c r="M7" s="165"/>
      <c r="N7" s="30">
        <v>5</v>
      </c>
      <c r="O7" s="162">
        <v>93750</v>
      </c>
    </row>
    <row r="8" spans="1:15" ht="45">
      <c r="A8" s="359">
        <v>27</v>
      </c>
      <c r="B8" s="28" t="s">
        <v>646</v>
      </c>
      <c r="C8" s="28">
        <v>24</v>
      </c>
      <c r="D8" s="28" t="s">
        <v>465</v>
      </c>
      <c r="E8" s="33" t="s">
        <v>464</v>
      </c>
      <c r="F8" s="29" t="s">
        <v>4</v>
      </c>
      <c r="G8" s="163">
        <v>997500</v>
      </c>
      <c r="H8" s="28">
        <v>4</v>
      </c>
      <c r="I8" s="164">
        <v>3990000</v>
      </c>
      <c r="J8" s="30">
        <v>2</v>
      </c>
      <c r="K8" s="162">
        <v>1995000</v>
      </c>
      <c r="L8" s="161">
        <v>6</v>
      </c>
      <c r="M8" s="165">
        <v>5985000</v>
      </c>
      <c r="N8" s="31">
        <v>6</v>
      </c>
      <c r="O8" s="162">
        <v>5985000</v>
      </c>
    </row>
    <row r="9" spans="1:15">
      <c r="A9" s="359">
        <v>38</v>
      </c>
      <c r="B9" s="28">
        <v>19</v>
      </c>
      <c r="C9" s="28">
        <v>201</v>
      </c>
      <c r="D9" s="28" t="s">
        <v>443</v>
      </c>
      <c r="E9" s="33" t="s">
        <v>442</v>
      </c>
      <c r="F9" s="29" t="s">
        <v>4</v>
      </c>
      <c r="G9" s="163">
        <v>195000</v>
      </c>
      <c r="H9" s="28">
        <v>7</v>
      </c>
      <c r="I9" s="164">
        <v>1365000</v>
      </c>
      <c r="J9" s="30">
        <v>2</v>
      </c>
      <c r="K9" s="162">
        <v>390000</v>
      </c>
      <c r="L9" s="161">
        <v>9</v>
      </c>
      <c r="M9" s="165">
        <v>1755000</v>
      </c>
      <c r="N9" s="31">
        <v>9</v>
      </c>
      <c r="O9" s="162">
        <v>1755000</v>
      </c>
    </row>
    <row r="10" spans="1:15">
      <c r="A10" s="359">
        <v>51</v>
      </c>
      <c r="B10" s="28">
        <v>91</v>
      </c>
      <c r="C10" s="28">
        <v>45</v>
      </c>
      <c r="D10" s="28" t="s">
        <v>417</v>
      </c>
      <c r="E10" s="33" t="s">
        <v>416</v>
      </c>
      <c r="F10" s="29" t="s">
        <v>3</v>
      </c>
      <c r="G10" s="163">
        <v>12000</v>
      </c>
      <c r="H10" s="28">
        <v>3</v>
      </c>
      <c r="I10" s="164">
        <v>36000</v>
      </c>
      <c r="J10" s="30"/>
      <c r="K10" s="162">
        <v>0</v>
      </c>
      <c r="L10" s="161">
        <v>3</v>
      </c>
      <c r="M10" s="165">
        <v>36000</v>
      </c>
      <c r="N10" s="31">
        <v>3</v>
      </c>
      <c r="O10" s="162">
        <v>36000</v>
      </c>
    </row>
    <row r="11" spans="1:15">
      <c r="A11" s="359">
        <v>55</v>
      </c>
      <c r="B11" s="28">
        <v>91</v>
      </c>
      <c r="C11" s="28">
        <v>49</v>
      </c>
      <c r="D11" s="28" t="s">
        <v>409</v>
      </c>
      <c r="E11" s="33" t="s">
        <v>408</v>
      </c>
      <c r="F11" s="29" t="s">
        <v>3</v>
      </c>
      <c r="G11" s="163">
        <v>9500</v>
      </c>
      <c r="H11" s="28">
        <v>10</v>
      </c>
      <c r="I11" s="164">
        <v>95000</v>
      </c>
      <c r="J11" s="30"/>
      <c r="K11" s="162">
        <v>0</v>
      </c>
      <c r="L11" s="161">
        <v>10</v>
      </c>
      <c r="M11" s="165">
        <v>95000</v>
      </c>
      <c r="N11" s="31">
        <v>10</v>
      </c>
      <c r="O11" s="162">
        <v>95000</v>
      </c>
    </row>
    <row r="12" spans="1:15" ht="30">
      <c r="A12" s="359">
        <v>56</v>
      </c>
      <c r="B12" s="28" t="s">
        <v>648</v>
      </c>
      <c r="C12" s="28">
        <v>50</v>
      </c>
      <c r="D12" s="28" t="s">
        <v>407</v>
      </c>
      <c r="E12" s="34" t="s">
        <v>406</v>
      </c>
      <c r="F12" s="35" t="s">
        <v>99</v>
      </c>
      <c r="G12" s="180">
        <v>110</v>
      </c>
      <c r="H12" s="181">
        <v>10000</v>
      </c>
      <c r="I12" s="164">
        <v>1100000</v>
      </c>
      <c r="J12" s="30"/>
      <c r="K12" s="162">
        <v>0</v>
      </c>
      <c r="L12" s="161">
        <v>10000</v>
      </c>
      <c r="M12" s="165">
        <v>1100000</v>
      </c>
      <c r="N12" s="31">
        <v>10000</v>
      </c>
      <c r="O12" s="162">
        <v>1100000</v>
      </c>
    </row>
    <row r="13" spans="1:15" ht="30">
      <c r="A13" s="359">
        <v>57</v>
      </c>
      <c r="B13" s="28" t="s">
        <v>649</v>
      </c>
      <c r="C13" s="28">
        <v>51</v>
      </c>
      <c r="D13" s="28" t="s">
        <v>405</v>
      </c>
      <c r="E13" s="34" t="s">
        <v>404</v>
      </c>
      <c r="F13" s="35" t="s">
        <v>99</v>
      </c>
      <c r="G13" s="180">
        <v>115</v>
      </c>
      <c r="H13" s="181">
        <v>4000</v>
      </c>
      <c r="I13" s="164">
        <v>460000</v>
      </c>
      <c r="J13" s="30"/>
      <c r="K13" s="162">
        <v>0</v>
      </c>
      <c r="L13" s="161">
        <v>4000</v>
      </c>
      <c r="M13" s="165">
        <v>460000</v>
      </c>
      <c r="N13" s="31">
        <v>4000</v>
      </c>
      <c r="O13" s="162">
        <v>460000</v>
      </c>
    </row>
    <row r="14" spans="1:15" ht="45">
      <c r="A14" s="359">
        <v>58</v>
      </c>
      <c r="B14" s="28" t="s">
        <v>650</v>
      </c>
      <c r="C14" s="28">
        <v>52</v>
      </c>
      <c r="D14" s="28" t="s">
        <v>403</v>
      </c>
      <c r="E14" s="36" t="s">
        <v>402</v>
      </c>
      <c r="F14" s="35" t="s">
        <v>393</v>
      </c>
      <c r="G14" s="180">
        <v>1525</v>
      </c>
      <c r="H14" s="181">
        <v>570</v>
      </c>
      <c r="I14" s="164">
        <v>869250</v>
      </c>
      <c r="J14" s="30"/>
      <c r="K14" s="162">
        <v>0</v>
      </c>
      <c r="L14" s="161">
        <v>570</v>
      </c>
      <c r="M14" s="165">
        <v>869250</v>
      </c>
      <c r="N14" s="31">
        <v>570</v>
      </c>
      <c r="O14" s="162">
        <v>869250</v>
      </c>
    </row>
    <row r="15" spans="1:15" ht="45">
      <c r="A15" s="359">
        <v>59</v>
      </c>
      <c r="B15" s="28" t="s">
        <v>651</v>
      </c>
      <c r="C15" s="28">
        <v>53</v>
      </c>
      <c r="D15" s="28" t="s">
        <v>401</v>
      </c>
      <c r="E15" s="36" t="s">
        <v>400</v>
      </c>
      <c r="F15" s="35" t="s">
        <v>393</v>
      </c>
      <c r="G15" s="180">
        <v>1100</v>
      </c>
      <c r="H15" s="181">
        <v>10</v>
      </c>
      <c r="I15" s="164">
        <v>11000</v>
      </c>
      <c r="J15" s="30"/>
      <c r="K15" s="162">
        <v>0</v>
      </c>
      <c r="L15" s="161">
        <v>10</v>
      </c>
      <c r="M15" s="165">
        <v>11000</v>
      </c>
      <c r="N15" s="31">
        <v>10</v>
      </c>
      <c r="O15" s="162">
        <v>11000</v>
      </c>
    </row>
    <row r="16" spans="1:15" ht="30">
      <c r="A16" s="359">
        <v>60</v>
      </c>
      <c r="B16" s="28" t="s">
        <v>652</v>
      </c>
      <c r="C16" s="28">
        <v>54</v>
      </c>
      <c r="D16" s="28" t="s">
        <v>399</v>
      </c>
      <c r="E16" s="34" t="s">
        <v>398</v>
      </c>
      <c r="F16" s="35" t="s">
        <v>393</v>
      </c>
      <c r="G16" s="180">
        <v>900</v>
      </c>
      <c r="H16" s="181">
        <v>25</v>
      </c>
      <c r="I16" s="164">
        <v>22500</v>
      </c>
      <c r="J16" s="30"/>
      <c r="K16" s="162">
        <v>0</v>
      </c>
      <c r="L16" s="161">
        <v>25</v>
      </c>
      <c r="M16" s="165">
        <v>22500</v>
      </c>
      <c r="N16" s="31">
        <v>25</v>
      </c>
      <c r="O16" s="162">
        <v>22500</v>
      </c>
    </row>
    <row r="17" spans="1:15" ht="45">
      <c r="A17" s="359">
        <v>61</v>
      </c>
      <c r="B17" s="28" t="s">
        <v>653</v>
      </c>
      <c r="C17" s="28">
        <v>55</v>
      </c>
      <c r="D17" s="28" t="s">
        <v>397</v>
      </c>
      <c r="E17" s="34" t="s">
        <v>396</v>
      </c>
      <c r="F17" s="35" t="s">
        <v>393</v>
      </c>
      <c r="G17" s="180">
        <v>2800</v>
      </c>
      <c r="H17" s="181">
        <v>50</v>
      </c>
      <c r="I17" s="164">
        <v>140000</v>
      </c>
      <c r="J17" s="30"/>
      <c r="K17" s="162">
        <v>0</v>
      </c>
      <c r="L17" s="161">
        <v>50</v>
      </c>
      <c r="M17" s="165">
        <v>140000</v>
      </c>
      <c r="N17" s="31">
        <v>50</v>
      </c>
      <c r="O17" s="162">
        <v>140000</v>
      </c>
    </row>
    <row r="18" spans="1:15" ht="30">
      <c r="A18" s="359">
        <v>62</v>
      </c>
      <c r="B18" s="28" t="s">
        <v>654</v>
      </c>
      <c r="C18" s="28">
        <v>56</v>
      </c>
      <c r="D18" s="28" t="s">
        <v>395</v>
      </c>
      <c r="E18" s="34" t="s">
        <v>394</v>
      </c>
      <c r="F18" s="35" t="s">
        <v>393</v>
      </c>
      <c r="G18" s="180">
        <v>1400</v>
      </c>
      <c r="H18" s="181">
        <v>200</v>
      </c>
      <c r="I18" s="164">
        <v>280000</v>
      </c>
      <c r="J18" s="30"/>
      <c r="K18" s="162">
        <v>0</v>
      </c>
      <c r="L18" s="161">
        <v>200</v>
      </c>
      <c r="M18" s="165">
        <v>280000</v>
      </c>
      <c r="N18" s="31">
        <v>200</v>
      </c>
      <c r="O18" s="162">
        <v>280000</v>
      </c>
    </row>
    <row r="19" spans="1:15" ht="30">
      <c r="A19" s="359">
        <v>63</v>
      </c>
      <c r="B19" s="28" t="s">
        <v>655</v>
      </c>
      <c r="C19" s="28">
        <v>203</v>
      </c>
      <c r="D19" s="28" t="s">
        <v>392</v>
      </c>
      <c r="E19" s="34" t="s">
        <v>391</v>
      </c>
      <c r="F19" s="29" t="s">
        <v>3</v>
      </c>
      <c r="G19" s="163">
        <v>900</v>
      </c>
      <c r="H19" s="181">
        <v>200</v>
      </c>
      <c r="I19" s="164">
        <v>180000</v>
      </c>
      <c r="J19" s="30"/>
      <c r="K19" s="162">
        <v>0</v>
      </c>
      <c r="L19" s="161">
        <v>200</v>
      </c>
      <c r="M19" s="165">
        <v>180000</v>
      </c>
      <c r="N19" s="31">
        <v>200</v>
      </c>
      <c r="O19" s="162">
        <v>180000</v>
      </c>
    </row>
    <row r="20" spans="1:15" ht="30">
      <c r="A20" s="359">
        <v>64</v>
      </c>
      <c r="B20" s="28" t="s">
        <v>656</v>
      </c>
      <c r="C20" s="28">
        <v>204</v>
      </c>
      <c r="D20" s="28" t="s">
        <v>390</v>
      </c>
      <c r="E20" s="34" t="s">
        <v>389</v>
      </c>
      <c r="F20" s="29" t="s">
        <v>3</v>
      </c>
      <c r="G20" s="163">
        <v>1600</v>
      </c>
      <c r="H20" s="181">
        <v>18</v>
      </c>
      <c r="I20" s="164">
        <v>28800</v>
      </c>
      <c r="J20" s="30"/>
      <c r="K20" s="162">
        <v>0</v>
      </c>
      <c r="L20" s="161">
        <v>18</v>
      </c>
      <c r="M20" s="165">
        <v>28800</v>
      </c>
      <c r="N20" s="31">
        <v>18</v>
      </c>
      <c r="O20" s="162">
        <v>28800</v>
      </c>
    </row>
    <row r="21" spans="1:15" ht="30">
      <c r="A21" s="359">
        <v>65</v>
      </c>
      <c r="B21" s="28" t="s">
        <v>657</v>
      </c>
      <c r="C21" s="28">
        <v>205</v>
      </c>
      <c r="D21" s="28" t="s">
        <v>388</v>
      </c>
      <c r="E21" s="34" t="s">
        <v>387</v>
      </c>
      <c r="F21" s="29" t="s">
        <v>3</v>
      </c>
      <c r="G21" s="163">
        <v>18000</v>
      </c>
      <c r="H21" s="181">
        <v>4</v>
      </c>
      <c r="I21" s="164">
        <v>72000</v>
      </c>
      <c r="J21" s="30"/>
      <c r="K21" s="162">
        <v>0</v>
      </c>
      <c r="L21" s="161">
        <v>4</v>
      </c>
      <c r="M21" s="165">
        <v>72000</v>
      </c>
      <c r="N21" s="31">
        <v>4</v>
      </c>
      <c r="O21" s="162">
        <v>72000</v>
      </c>
    </row>
    <row r="22" spans="1:15" ht="60">
      <c r="A22" s="359">
        <v>66</v>
      </c>
      <c r="B22" s="28" t="s">
        <v>658</v>
      </c>
      <c r="C22" s="28">
        <v>57</v>
      </c>
      <c r="D22" s="28" t="s">
        <v>386</v>
      </c>
      <c r="E22" s="34" t="s">
        <v>385</v>
      </c>
      <c r="F22" s="35" t="s">
        <v>99</v>
      </c>
      <c r="G22" s="180">
        <v>36</v>
      </c>
      <c r="H22" s="181">
        <v>2000</v>
      </c>
      <c r="I22" s="164">
        <v>72000</v>
      </c>
      <c r="J22" s="30"/>
      <c r="K22" s="162">
        <v>0</v>
      </c>
      <c r="L22" s="161">
        <v>2000</v>
      </c>
      <c r="M22" s="165">
        <v>72000</v>
      </c>
      <c r="N22" s="31">
        <v>2000</v>
      </c>
      <c r="O22" s="162">
        <v>72000</v>
      </c>
    </row>
    <row r="23" spans="1:15" ht="60">
      <c r="A23" s="359">
        <v>67</v>
      </c>
      <c r="B23" s="28" t="s">
        <v>659</v>
      </c>
      <c r="C23" s="28">
        <v>58</v>
      </c>
      <c r="D23" s="28" t="s">
        <v>384</v>
      </c>
      <c r="E23" s="34" t="s">
        <v>383</v>
      </c>
      <c r="F23" s="35" t="s">
        <v>99</v>
      </c>
      <c r="G23" s="180">
        <v>100</v>
      </c>
      <c r="H23" s="181">
        <v>2000</v>
      </c>
      <c r="I23" s="164">
        <v>200000</v>
      </c>
      <c r="J23" s="30"/>
      <c r="K23" s="162">
        <v>0</v>
      </c>
      <c r="L23" s="161">
        <v>2000</v>
      </c>
      <c r="M23" s="165">
        <v>200000</v>
      </c>
      <c r="N23" s="31">
        <v>2000</v>
      </c>
      <c r="O23" s="162">
        <v>200000</v>
      </c>
    </row>
    <row r="24" spans="1:15" ht="60">
      <c r="A24" s="359">
        <v>68</v>
      </c>
      <c r="B24" s="28" t="s">
        <v>660</v>
      </c>
      <c r="C24" s="28">
        <v>59</v>
      </c>
      <c r="D24" s="28" t="s">
        <v>382</v>
      </c>
      <c r="E24" s="34" t="s">
        <v>381</v>
      </c>
      <c r="F24" s="35" t="s">
        <v>99</v>
      </c>
      <c r="G24" s="180">
        <v>145</v>
      </c>
      <c r="H24" s="181">
        <v>8000</v>
      </c>
      <c r="I24" s="164">
        <v>1160000</v>
      </c>
      <c r="J24" s="30"/>
      <c r="K24" s="162">
        <v>0</v>
      </c>
      <c r="L24" s="161">
        <v>8000</v>
      </c>
      <c r="M24" s="165">
        <v>1160000</v>
      </c>
      <c r="N24" s="31">
        <v>8000</v>
      </c>
      <c r="O24" s="162">
        <v>1160000</v>
      </c>
    </row>
    <row r="25" spans="1:15" ht="60">
      <c r="A25" s="359">
        <v>69</v>
      </c>
      <c r="B25" s="28" t="s">
        <v>661</v>
      </c>
      <c r="C25" s="28">
        <v>60</v>
      </c>
      <c r="D25" s="28" t="s">
        <v>380</v>
      </c>
      <c r="E25" s="34" t="s">
        <v>379</v>
      </c>
      <c r="F25" s="35" t="s">
        <v>99</v>
      </c>
      <c r="G25" s="180">
        <v>230</v>
      </c>
      <c r="H25" s="181">
        <v>5000</v>
      </c>
      <c r="I25" s="164">
        <v>1150000</v>
      </c>
      <c r="J25" s="30"/>
      <c r="K25" s="162">
        <v>0</v>
      </c>
      <c r="L25" s="161">
        <v>5000</v>
      </c>
      <c r="M25" s="165">
        <v>1150000</v>
      </c>
      <c r="N25" s="31">
        <v>5000</v>
      </c>
      <c r="O25" s="162">
        <v>1150000</v>
      </c>
    </row>
    <row r="26" spans="1:15" ht="45">
      <c r="A26" s="359">
        <v>70</v>
      </c>
      <c r="B26" s="28" t="s">
        <v>662</v>
      </c>
      <c r="C26" s="28">
        <v>61</v>
      </c>
      <c r="D26" s="28" t="s">
        <v>378</v>
      </c>
      <c r="E26" s="34" t="s">
        <v>377</v>
      </c>
      <c r="F26" s="35" t="s">
        <v>99</v>
      </c>
      <c r="G26" s="180">
        <v>325.00000000000006</v>
      </c>
      <c r="H26" s="181">
        <v>300</v>
      </c>
      <c r="I26" s="164">
        <v>97500.000000000015</v>
      </c>
      <c r="J26" s="30"/>
      <c r="K26" s="162">
        <v>0</v>
      </c>
      <c r="L26" s="161">
        <v>300</v>
      </c>
      <c r="M26" s="165">
        <v>97500.000000000015</v>
      </c>
      <c r="N26" s="31">
        <v>300</v>
      </c>
      <c r="O26" s="162">
        <v>97500.000000000015</v>
      </c>
    </row>
    <row r="27" spans="1:15" ht="45">
      <c r="A27" s="359">
        <v>71</v>
      </c>
      <c r="B27" s="28" t="s">
        <v>663</v>
      </c>
      <c r="C27" s="28">
        <v>62</v>
      </c>
      <c r="D27" s="28" t="s">
        <v>376</v>
      </c>
      <c r="E27" s="34" t="s">
        <v>375</v>
      </c>
      <c r="F27" s="35" t="s">
        <v>99</v>
      </c>
      <c r="G27" s="180">
        <v>545</v>
      </c>
      <c r="H27" s="181">
        <v>300</v>
      </c>
      <c r="I27" s="164">
        <v>163500</v>
      </c>
      <c r="J27" s="30"/>
      <c r="K27" s="162">
        <v>0</v>
      </c>
      <c r="L27" s="161">
        <v>300</v>
      </c>
      <c r="M27" s="165">
        <v>163500</v>
      </c>
      <c r="N27" s="31">
        <v>300</v>
      </c>
      <c r="O27" s="162">
        <v>163500</v>
      </c>
    </row>
    <row r="28" spans="1:15" ht="45">
      <c r="A28" s="359">
        <v>72</v>
      </c>
      <c r="B28" s="28" t="s">
        <v>664</v>
      </c>
      <c r="C28" s="28">
        <v>63</v>
      </c>
      <c r="D28" s="28" t="s">
        <v>374</v>
      </c>
      <c r="E28" s="34" t="s">
        <v>373</v>
      </c>
      <c r="F28" s="35" t="s">
        <v>99</v>
      </c>
      <c r="G28" s="180">
        <v>849.99999999999989</v>
      </c>
      <c r="H28" s="181">
        <v>500</v>
      </c>
      <c r="I28" s="164">
        <v>424999.99999999994</v>
      </c>
      <c r="J28" s="30"/>
      <c r="K28" s="162">
        <v>0</v>
      </c>
      <c r="L28" s="161">
        <v>500</v>
      </c>
      <c r="M28" s="165">
        <v>424999.99999999994</v>
      </c>
      <c r="N28" s="31">
        <v>500</v>
      </c>
      <c r="O28" s="162">
        <v>424999.99999999994</v>
      </c>
    </row>
    <row r="29" spans="1:15" ht="30">
      <c r="A29" s="359">
        <v>73</v>
      </c>
      <c r="B29" s="28" t="s">
        <v>665</v>
      </c>
      <c r="C29" s="28">
        <v>64</v>
      </c>
      <c r="D29" s="28" t="s">
        <v>372</v>
      </c>
      <c r="E29" s="34" t="s">
        <v>371</v>
      </c>
      <c r="F29" s="29" t="s">
        <v>3</v>
      </c>
      <c r="G29" s="163">
        <v>1800</v>
      </c>
      <c r="H29" s="181">
        <v>8</v>
      </c>
      <c r="I29" s="164">
        <v>14400</v>
      </c>
      <c r="J29" s="30"/>
      <c r="K29" s="162">
        <v>0</v>
      </c>
      <c r="L29" s="161">
        <v>8</v>
      </c>
      <c r="M29" s="165">
        <v>14400</v>
      </c>
      <c r="N29" s="31">
        <v>8</v>
      </c>
      <c r="O29" s="162">
        <v>14400</v>
      </c>
    </row>
    <row r="30" spans="1:15" ht="45">
      <c r="A30" s="359">
        <v>74</v>
      </c>
      <c r="B30" s="28" t="s">
        <v>666</v>
      </c>
      <c r="C30" s="28">
        <v>65</v>
      </c>
      <c r="D30" s="28" t="s">
        <v>370</v>
      </c>
      <c r="E30" s="34" t="s">
        <v>369</v>
      </c>
      <c r="F30" s="29" t="s">
        <v>3</v>
      </c>
      <c r="G30" s="163">
        <v>13000</v>
      </c>
      <c r="H30" s="28">
        <v>10</v>
      </c>
      <c r="I30" s="164">
        <v>130000</v>
      </c>
      <c r="J30" s="30"/>
      <c r="K30" s="162">
        <v>0</v>
      </c>
      <c r="L30" s="161">
        <v>10</v>
      </c>
      <c r="M30" s="165">
        <v>130000</v>
      </c>
      <c r="N30" s="31">
        <v>10</v>
      </c>
      <c r="O30" s="162">
        <v>130000</v>
      </c>
    </row>
    <row r="31" spans="1:15" ht="45">
      <c r="A31" s="359">
        <v>75</v>
      </c>
      <c r="B31" s="28" t="s">
        <v>667</v>
      </c>
      <c r="C31" s="28">
        <v>230</v>
      </c>
      <c r="D31" s="28" t="s">
        <v>368</v>
      </c>
      <c r="E31" s="34" t="s">
        <v>367</v>
      </c>
      <c r="F31" s="29" t="s">
        <v>3</v>
      </c>
      <c r="G31" s="163">
        <v>13000</v>
      </c>
      <c r="H31" s="28">
        <v>14</v>
      </c>
      <c r="I31" s="164">
        <v>182000</v>
      </c>
      <c r="J31" s="30"/>
      <c r="K31" s="162">
        <v>0</v>
      </c>
      <c r="L31" s="161">
        <v>14</v>
      </c>
      <c r="M31" s="165">
        <v>182000</v>
      </c>
      <c r="N31" s="31">
        <v>14</v>
      </c>
      <c r="O31" s="162">
        <v>182000</v>
      </c>
    </row>
    <row r="32" spans="1:15" ht="30">
      <c r="A32" s="359">
        <v>76</v>
      </c>
      <c r="B32" s="28" t="s">
        <v>668</v>
      </c>
      <c r="C32" s="28">
        <v>66</v>
      </c>
      <c r="D32" s="28" t="s">
        <v>366</v>
      </c>
      <c r="E32" s="34" t="s">
        <v>365</v>
      </c>
      <c r="F32" s="29" t="s">
        <v>3</v>
      </c>
      <c r="G32" s="163">
        <v>50000</v>
      </c>
      <c r="H32" s="28">
        <v>5</v>
      </c>
      <c r="I32" s="164">
        <v>250000</v>
      </c>
      <c r="J32" s="30"/>
      <c r="K32" s="162">
        <v>0</v>
      </c>
      <c r="L32" s="161">
        <v>5</v>
      </c>
      <c r="M32" s="165">
        <v>250000</v>
      </c>
      <c r="N32" s="31">
        <v>5</v>
      </c>
      <c r="O32" s="162">
        <v>250000</v>
      </c>
    </row>
    <row r="33" spans="1:15" ht="60">
      <c r="A33" s="359">
        <v>77</v>
      </c>
      <c r="B33" s="28" t="s">
        <v>669</v>
      </c>
      <c r="C33" s="28">
        <v>67</v>
      </c>
      <c r="D33" s="28" t="s">
        <v>364</v>
      </c>
      <c r="E33" s="34" t="s">
        <v>363</v>
      </c>
      <c r="F33" s="29" t="s">
        <v>3</v>
      </c>
      <c r="G33" s="163">
        <v>6000</v>
      </c>
      <c r="H33" s="28">
        <v>10</v>
      </c>
      <c r="I33" s="164">
        <v>60000</v>
      </c>
      <c r="J33" s="30"/>
      <c r="K33" s="162">
        <v>0</v>
      </c>
      <c r="L33" s="161">
        <v>10</v>
      </c>
      <c r="M33" s="165">
        <v>60000</v>
      </c>
      <c r="N33" s="31">
        <v>10</v>
      </c>
      <c r="O33" s="162">
        <v>60000</v>
      </c>
    </row>
    <row r="34" spans="1:15" ht="45">
      <c r="A34" s="359">
        <v>78</v>
      </c>
      <c r="B34" s="28" t="s">
        <v>670</v>
      </c>
      <c r="C34" s="28">
        <v>206</v>
      </c>
      <c r="D34" s="28" t="s">
        <v>362</v>
      </c>
      <c r="E34" s="34" t="s">
        <v>361</v>
      </c>
      <c r="F34" s="29" t="s">
        <v>3</v>
      </c>
      <c r="G34" s="163">
        <v>22500</v>
      </c>
      <c r="H34" s="181">
        <v>18</v>
      </c>
      <c r="I34" s="164">
        <v>405000</v>
      </c>
      <c r="J34" s="30"/>
      <c r="K34" s="162">
        <v>0</v>
      </c>
      <c r="L34" s="161">
        <v>18</v>
      </c>
      <c r="M34" s="165">
        <v>405000</v>
      </c>
      <c r="N34" s="31">
        <v>18</v>
      </c>
      <c r="O34" s="162">
        <v>405000</v>
      </c>
    </row>
    <row r="35" spans="1:15" ht="60">
      <c r="A35" s="359">
        <v>79</v>
      </c>
      <c r="B35" s="28" t="s">
        <v>671</v>
      </c>
      <c r="C35" s="28">
        <v>68</v>
      </c>
      <c r="D35" s="28" t="s">
        <v>360</v>
      </c>
      <c r="E35" s="34" t="s">
        <v>359</v>
      </c>
      <c r="F35" s="29" t="s">
        <v>3</v>
      </c>
      <c r="G35" s="163">
        <v>54000</v>
      </c>
      <c r="H35" s="181">
        <v>18</v>
      </c>
      <c r="I35" s="164">
        <v>972000</v>
      </c>
      <c r="J35" s="30"/>
      <c r="K35" s="162">
        <v>0</v>
      </c>
      <c r="L35" s="161">
        <v>18</v>
      </c>
      <c r="M35" s="165">
        <v>972000</v>
      </c>
      <c r="N35" s="31">
        <v>18</v>
      </c>
      <c r="O35" s="162">
        <v>972000</v>
      </c>
    </row>
    <row r="36" spans="1:15" ht="45">
      <c r="A36" s="359">
        <v>80</v>
      </c>
      <c r="B36" s="28" t="s">
        <v>672</v>
      </c>
      <c r="C36" s="28">
        <v>69</v>
      </c>
      <c r="D36" s="28" t="s">
        <v>358</v>
      </c>
      <c r="E36" s="34" t="s">
        <v>357</v>
      </c>
      <c r="F36" s="29" t="s">
        <v>3</v>
      </c>
      <c r="G36" s="163">
        <v>25000</v>
      </c>
      <c r="H36" s="181">
        <v>6</v>
      </c>
      <c r="I36" s="164">
        <v>150000</v>
      </c>
      <c r="J36" s="30"/>
      <c r="K36" s="162">
        <v>0</v>
      </c>
      <c r="L36" s="161">
        <v>6</v>
      </c>
      <c r="M36" s="165">
        <v>150000</v>
      </c>
      <c r="N36" s="31">
        <v>6</v>
      </c>
      <c r="O36" s="162">
        <v>150000</v>
      </c>
    </row>
    <row r="37" spans="1:15">
      <c r="A37" s="359">
        <v>81</v>
      </c>
      <c r="B37" s="28" t="s">
        <v>673</v>
      </c>
      <c r="C37" s="28">
        <v>70</v>
      </c>
      <c r="D37" s="28" t="s">
        <v>356</v>
      </c>
      <c r="E37" s="34" t="s">
        <v>355</v>
      </c>
      <c r="F37" s="35" t="s">
        <v>99</v>
      </c>
      <c r="G37" s="180">
        <v>450</v>
      </c>
      <c r="H37" s="28">
        <v>400</v>
      </c>
      <c r="I37" s="164">
        <v>180000</v>
      </c>
      <c r="J37" s="30"/>
      <c r="K37" s="162">
        <v>0</v>
      </c>
      <c r="L37" s="161">
        <v>400</v>
      </c>
      <c r="M37" s="165">
        <v>180000</v>
      </c>
      <c r="N37" s="31">
        <v>400</v>
      </c>
      <c r="O37" s="162">
        <v>180000</v>
      </c>
    </row>
    <row r="38" spans="1:15">
      <c r="A38" s="359">
        <v>82</v>
      </c>
      <c r="B38" s="28" t="s">
        <v>674</v>
      </c>
      <c r="C38" s="28">
        <v>71</v>
      </c>
      <c r="D38" s="28" t="s">
        <v>354</v>
      </c>
      <c r="E38" s="34" t="s">
        <v>353</v>
      </c>
      <c r="F38" s="35" t="s">
        <v>99</v>
      </c>
      <c r="G38" s="180">
        <v>300</v>
      </c>
      <c r="H38" s="28">
        <v>400</v>
      </c>
      <c r="I38" s="164">
        <v>120000</v>
      </c>
      <c r="J38" s="30"/>
      <c r="K38" s="162">
        <v>0</v>
      </c>
      <c r="L38" s="161">
        <v>400</v>
      </c>
      <c r="M38" s="165">
        <v>120000</v>
      </c>
      <c r="N38" s="31">
        <v>400</v>
      </c>
      <c r="O38" s="162">
        <v>120000</v>
      </c>
    </row>
    <row r="39" spans="1:15" ht="30">
      <c r="A39" s="359">
        <v>83</v>
      </c>
      <c r="B39" s="28" t="s">
        <v>675</v>
      </c>
      <c r="C39" s="28">
        <v>207</v>
      </c>
      <c r="D39" s="28" t="s">
        <v>352</v>
      </c>
      <c r="E39" s="34" t="s">
        <v>351</v>
      </c>
      <c r="F39" s="29" t="s">
        <v>3</v>
      </c>
      <c r="G39" s="163">
        <v>4800</v>
      </c>
      <c r="H39" s="181">
        <v>20</v>
      </c>
      <c r="I39" s="164">
        <v>96000</v>
      </c>
      <c r="J39" s="30"/>
      <c r="K39" s="162">
        <v>0</v>
      </c>
      <c r="L39" s="161">
        <v>20</v>
      </c>
      <c r="M39" s="165">
        <v>96000</v>
      </c>
      <c r="N39" s="31">
        <v>20</v>
      </c>
      <c r="O39" s="162">
        <v>96000</v>
      </c>
    </row>
    <row r="40" spans="1:15" ht="45">
      <c r="A40" s="359">
        <v>84</v>
      </c>
      <c r="B40" s="28" t="s">
        <v>676</v>
      </c>
      <c r="C40" s="28">
        <v>208</v>
      </c>
      <c r="D40" s="28" t="s">
        <v>350</v>
      </c>
      <c r="E40" s="34" t="s">
        <v>349</v>
      </c>
      <c r="F40" s="29" t="s">
        <v>3</v>
      </c>
      <c r="G40" s="163">
        <v>4000</v>
      </c>
      <c r="H40" s="181">
        <v>60</v>
      </c>
      <c r="I40" s="164">
        <v>240000</v>
      </c>
      <c r="J40" s="30"/>
      <c r="K40" s="162">
        <v>0</v>
      </c>
      <c r="L40" s="161">
        <v>60</v>
      </c>
      <c r="M40" s="165">
        <v>240000</v>
      </c>
      <c r="N40" s="31">
        <v>60</v>
      </c>
      <c r="O40" s="162">
        <v>240000</v>
      </c>
    </row>
    <row r="41" spans="1:15" ht="45">
      <c r="A41" s="359">
        <v>85</v>
      </c>
      <c r="B41" s="28" t="s">
        <v>677</v>
      </c>
      <c r="C41" s="28">
        <v>209</v>
      </c>
      <c r="D41" s="28" t="s">
        <v>348</v>
      </c>
      <c r="E41" s="34" t="s">
        <v>347</v>
      </c>
      <c r="F41" s="29" t="s">
        <v>3</v>
      </c>
      <c r="G41" s="163">
        <v>1400</v>
      </c>
      <c r="H41" s="181">
        <v>215</v>
      </c>
      <c r="I41" s="164">
        <v>301000</v>
      </c>
      <c r="J41" s="30"/>
      <c r="K41" s="162">
        <v>0</v>
      </c>
      <c r="L41" s="161">
        <v>215</v>
      </c>
      <c r="M41" s="165">
        <v>301000</v>
      </c>
      <c r="N41" s="31">
        <v>215</v>
      </c>
      <c r="O41" s="162">
        <v>301000</v>
      </c>
    </row>
    <row r="42" spans="1:15" ht="45">
      <c r="A42" s="359">
        <v>86</v>
      </c>
      <c r="B42" s="28" t="s">
        <v>678</v>
      </c>
      <c r="C42" s="28">
        <v>210</v>
      </c>
      <c r="D42" s="28" t="s">
        <v>346</v>
      </c>
      <c r="E42" s="34" t="s">
        <v>345</v>
      </c>
      <c r="F42" s="29" t="s">
        <v>3</v>
      </c>
      <c r="G42" s="163">
        <v>1800</v>
      </c>
      <c r="H42" s="181">
        <v>95</v>
      </c>
      <c r="I42" s="164">
        <v>171000</v>
      </c>
      <c r="J42" s="30"/>
      <c r="K42" s="162">
        <v>0</v>
      </c>
      <c r="L42" s="161">
        <v>95</v>
      </c>
      <c r="M42" s="165">
        <v>171000</v>
      </c>
      <c r="N42" s="31">
        <v>95</v>
      </c>
      <c r="O42" s="162">
        <v>171000</v>
      </c>
    </row>
    <row r="43" spans="1:15" ht="30">
      <c r="A43" s="359">
        <v>87</v>
      </c>
      <c r="B43" s="28" t="s">
        <v>679</v>
      </c>
      <c r="C43" s="28">
        <v>72</v>
      </c>
      <c r="D43" s="28" t="s">
        <v>344</v>
      </c>
      <c r="E43" s="34" t="s">
        <v>343</v>
      </c>
      <c r="F43" s="29" t="s">
        <v>3</v>
      </c>
      <c r="G43" s="163">
        <v>160</v>
      </c>
      <c r="H43" s="181">
        <v>8</v>
      </c>
      <c r="I43" s="164">
        <v>1280</v>
      </c>
      <c r="J43" s="30"/>
      <c r="K43" s="162">
        <v>0</v>
      </c>
      <c r="L43" s="161">
        <v>8</v>
      </c>
      <c r="M43" s="165">
        <v>1280</v>
      </c>
      <c r="N43" s="31">
        <v>8</v>
      </c>
      <c r="O43" s="162">
        <v>1280</v>
      </c>
    </row>
    <row r="44" spans="1:15" ht="45">
      <c r="A44" s="359">
        <v>88</v>
      </c>
      <c r="B44" s="28" t="s">
        <v>680</v>
      </c>
      <c r="C44" s="28">
        <v>231</v>
      </c>
      <c r="D44" s="28" t="s">
        <v>342</v>
      </c>
      <c r="E44" s="34" t="s">
        <v>341</v>
      </c>
      <c r="F44" s="29" t="s">
        <v>3</v>
      </c>
      <c r="G44" s="163">
        <v>3700.0000000000005</v>
      </c>
      <c r="H44" s="181">
        <v>40</v>
      </c>
      <c r="I44" s="164">
        <v>148000.00000000003</v>
      </c>
      <c r="J44" s="30"/>
      <c r="K44" s="162">
        <v>0</v>
      </c>
      <c r="L44" s="161">
        <v>40</v>
      </c>
      <c r="M44" s="165">
        <v>148000.00000000003</v>
      </c>
      <c r="N44" s="31">
        <v>40</v>
      </c>
      <c r="O44" s="162">
        <v>148000.00000000003</v>
      </c>
    </row>
    <row r="45" spans="1:15" ht="30">
      <c r="A45" s="359">
        <v>89</v>
      </c>
      <c r="B45" s="28" t="s">
        <v>681</v>
      </c>
      <c r="C45" s="28">
        <v>73</v>
      </c>
      <c r="D45" s="28" t="s">
        <v>340</v>
      </c>
      <c r="E45" s="34" t="s">
        <v>339</v>
      </c>
      <c r="F45" s="29" t="s">
        <v>3</v>
      </c>
      <c r="G45" s="163">
        <v>1000</v>
      </c>
      <c r="H45" s="181">
        <v>40</v>
      </c>
      <c r="I45" s="164">
        <v>40000</v>
      </c>
      <c r="J45" s="30"/>
      <c r="K45" s="162">
        <v>0</v>
      </c>
      <c r="L45" s="161">
        <v>40</v>
      </c>
      <c r="M45" s="165">
        <v>40000</v>
      </c>
      <c r="N45" s="31">
        <v>40</v>
      </c>
      <c r="O45" s="162">
        <v>40000</v>
      </c>
    </row>
    <row r="46" spans="1:15" ht="30">
      <c r="A46" s="359">
        <v>90</v>
      </c>
      <c r="B46" s="28" t="s">
        <v>682</v>
      </c>
      <c r="C46" s="28">
        <v>74</v>
      </c>
      <c r="D46" s="28" t="s">
        <v>338</v>
      </c>
      <c r="E46" s="34" t="s">
        <v>337</v>
      </c>
      <c r="F46" s="29" t="s">
        <v>3</v>
      </c>
      <c r="G46" s="163">
        <v>210</v>
      </c>
      <c r="H46" s="181">
        <v>40</v>
      </c>
      <c r="I46" s="164">
        <v>8400</v>
      </c>
      <c r="J46" s="30"/>
      <c r="K46" s="162">
        <v>0</v>
      </c>
      <c r="L46" s="161">
        <v>40</v>
      </c>
      <c r="M46" s="165">
        <v>8400</v>
      </c>
      <c r="N46" s="31">
        <v>40</v>
      </c>
      <c r="O46" s="162">
        <v>8400</v>
      </c>
    </row>
    <row r="47" spans="1:15" ht="30">
      <c r="A47" s="359">
        <v>91</v>
      </c>
      <c r="B47" s="28" t="s">
        <v>683</v>
      </c>
      <c r="C47" s="28">
        <v>75</v>
      </c>
      <c r="D47" s="28" t="s">
        <v>336</v>
      </c>
      <c r="E47" s="34" t="s">
        <v>335</v>
      </c>
      <c r="F47" s="29" t="s">
        <v>3</v>
      </c>
      <c r="G47" s="163">
        <v>600</v>
      </c>
      <c r="H47" s="181">
        <v>40</v>
      </c>
      <c r="I47" s="164">
        <v>24000</v>
      </c>
      <c r="J47" s="30"/>
      <c r="K47" s="162">
        <v>0</v>
      </c>
      <c r="L47" s="161">
        <v>40</v>
      </c>
      <c r="M47" s="165">
        <v>24000</v>
      </c>
      <c r="N47" s="31">
        <v>40</v>
      </c>
      <c r="O47" s="162">
        <v>24000</v>
      </c>
    </row>
    <row r="48" spans="1:15">
      <c r="A48" s="359">
        <v>92</v>
      </c>
      <c r="B48" s="28" t="s">
        <v>684</v>
      </c>
      <c r="C48" s="28">
        <v>211</v>
      </c>
      <c r="D48" s="28" t="s">
        <v>334</v>
      </c>
      <c r="E48" s="34" t="s">
        <v>333</v>
      </c>
      <c r="F48" s="29" t="s">
        <v>3</v>
      </c>
      <c r="G48" s="163">
        <v>3000</v>
      </c>
      <c r="H48" s="181">
        <v>5</v>
      </c>
      <c r="I48" s="164">
        <v>15000</v>
      </c>
      <c r="J48" s="30"/>
      <c r="K48" s="162">
        <v>0</v>
      </c>
      <c r="L48" s="161">
        <v>5</v>
      </c>
      <c r="M48" s="165">
        <v>15000</v>
      </c>
      <c r="N48" s="31">
        <v>5</v>
      </c>
      <c r="O48" s="162">
        <v>15000</v>
      </c>
    </row>
    <row r="49" spans="1:15" ht="30">
      <c r="A49" s="359">
        <v>93</v>
      </c>
      <c r="B49" s="28" t="s">
        <v>685</v>
      </c>
      <c r="C49" s="28">
        <v>212</v>
      </c>
      <c r="D49" s="28" t="s">
        <v>332</v>
      </c>
      <c r="E49" s="34" t="s">
        <v>331</v>
      </c>
      <c r="F49" s="29" t="s">
        <v>3</v>
      </c>
      <c r="G49" s="163">
        <v>4899.9999999999991</v>
      </c>
      <c r="H49" s="181">
        <v>10</v>
      </c>
      <c r="I49" s="164">
        <v>48999.999999999993</v>
      </c>
      <c r="J49" s="30"/>
      <c r="K49" s="162">
        <v>0</v>
      </c>
      <c r="L49" s="161">
        <v>10</v>
      </c>
      <c r="M49" s="165">
        <v>48999.999999999993</v>
      </c>
      <c r="N49" s="31">
        <v>10</v>
      </c>
      <c r="O49" s="162">
        <v>48999.999999999993</v>
      </c>
    </row>
    <row r="50" spans="1:15" ht="30">
      <c r="A50" s="359">
        <v>94</v>
      </c>
      <c r="B50" s="28" t="s">
        <v>686</v>
      </c>
      <c r="C50" s="28">
        <v>76</v>
      </c>
      <c r="D50" s="28" t="s">
        <v>330</v>
      </c>
      <c r="E50" s="34" t="s">
        <v>329</v>
      </c>
      <c r="F50" s="29" t="s">
        <v>3</v>
      </c>
      <c r="G50" s="163">
        <v>900</v>
      </c>
      <c r="H50" s="181">
        <v>15</v>
      </c>
      <c r="I50" s="164">
        <v>13500</v>
      </c>
      <c r="J50" s="30"/>
      <c r="K50" s="162">
        <v>0</v>
      </c>
      <c r="L50" s="161">
        <v>15</v>
      </c>
      <c r="M50" s="165">
        <v>13500</v>
      </c>
      <c r="N50" s="31">
        <v>15</v>
      </c>
      <c r="O50" s="162">
        <v>13500</v>
      </c>
    </row>
    <row r="51" spans="1:15" ht="30">
      <c r="A51" s="359">
        <v>95</v>
      </c>
      <c r="B51" s="28" t="s">
        <v>687</v>
      </c>
      <c r="C51" s="28">
        <v>77</v>
      </c>
      <c r="D51" s="28" t="s">
        <v>328</v>
      </c>
      <c r="E51" s="34" t="s">
        <v>327</v>
      </c>
      <c r="F51" s="29" t="s">
        <v>3</v>
      </c>
      <c r="G51" s="163">
        <v>3200</v>
      </c>
      <c r="H51" s="181">
        <v>15</v>
      </c>
      <c r="I51" s="164">
        <v>48000</v>
      </c>
      <c r="J51" s="30"/>
      <c r="K51" s="162">
        <v>0</v>
      </c>
      <c r="L51" s="161">
        <v>15</v>
      </c>
      <c r="M51" s="165">
        <v>48000</v>
      </c>
      <c r="N51" s="31">
        <v>15</v>
      </c>
      <c r="O51" s="162">
        <v>48000</v>
      </c>
    </row>
    <row r="52" spans="1:15" ht="75">
      <c r="A52" s="359">
        <v>96</v>
      </c>
      <c r="B52" s="28" t="s">
        <v>688</v>
      </c>
      <c r="C52" s="28">
        <v>213</v>
      </c>
      <c r="D52" s="28" t="s">
        <v>326</v>
      </c>
      <c r="E52" s="34" t="s">
        <v>325</v>
      </c>
      <c r="F52" s="29" t="s">
        <v>3</v>
      </c>
      <c r="G52" s="163">
        <v>1315000</v>
      </c>
      <c r="H52" s="181">
        <v>1</v>
      </c>
      <c r="I52" s="164">
        <v>1315000</v>
      </c>
      <c r="J52" s="30"/>
      <c r="K52" s="162">
        <v>0</v>
      </c>
      <c r="L52" s="161">
        <v>1</v>
      </c>
      <c r="M52" s="165">
        <v>1315000</v>
      </c>
      <c r="N52" s="31">
        <v>1</v>
      </c>
      <c r="O52" s="162">
        <v>1315000</v>
      </c>
    </row>
    <row r="53" spans="1:15" ht="75">
      <c r="A53" s="359">
        <v>97</v>
      </c>
      <c r="B53" s="28" t="s">
        <v>689</v>
      </c>
      <c r="C53" s="28">
        <v>214</v>
      </c>
      <c r="D53" s="28" t="s">
        <v>324</v>
      </c>
      <c r="E53" s="34" t="s">
        <v>323</v>
      </c>
      <c r="F53" s="29" t="s">
        <v>3</v>
      </c>
      <c r="G53" s="163">
        <v>875000.00000000012</v>
      </c>
      <c r="H53" s="181">
        <v>1</v>
      </c>
      <c r="I53" s="164">
        <v>875000.00000000012</v>
      </c>
      <c r="J53" s="30"/>
      <c r="K53" s="162">
        <v>0</v>
      </c>
      <c r="L53" s="161">
        <v>1</v>
      </c>
      <c r="M53" s="165">
        <v>875000.00000000012</v>
      </c>
      <c r="N53" s="31">
        <v>1</v>
      </c>
      <c r="O53" s="162">
        <v>875000.00000000012</v>
      </c>
    </row>
    <row r="54" spans="1:15" ht="60">
      <c r="A54" s="359">
        <v>98</v>
      </c>
      <c r="B54" s="28" t="s">
        <v>690</v>
      </c>
      <c r="C54" s="28">
        <v>215</v>
      </c>
      <c r="D54" s="28" t="s">
        <v>322</v>
      </c>
      <c r="E54" s="34" t="s">
        <v>321</v>
      </c>
      <c r="F54" s="29" t="s">
        <v>3</v>
      </c>
      <c r="G54" s="163">
        <v>370000</v>
      </c>
      <c r="H54" s="182">
        <v>2</v>
      </c>
      <c r="I54" s="164">
        <v>740000</v>
      </c>
      <c r="J54" s="30"/>
      <c r="K54" s="162">
        <v>0</v>
      </c>
      <c r="L54" s="161">
        <v>2</v>
      </c>
      <c r="M54" s="165">
        <v>740000</v>
      </c>
      <c r="N54" s="31">
        <v>2</v>
      </c>
      <c r="O54" s="162">
        <v>740000</v>
      </c>
    </row>
    <row r="55" spans="1:15" ht="90">
      <c r="A55" s="359">
        <v>99</v>
      </c>
      <c r="B55" s="28" t="s">
        <v>691</v>
      </c>
      <c r="C55" s="28">
        <v>78</v>
      </c>
      <c r="D55" s="28" t="s">
        <v>320</v>
      </c>
      <c r="E55" s="34" t="s">
        <v>319</v>
      </c>
      <c r="F55" s="29" t="s">
        <v>3</v>
      </c>
      <c r="G55" s="163">
        <v>450000.00000000006</v>
      </c>
      <c r="H55" s="182">
        <v>1</v>
      </c>
      <c r="I55" s="164">
        <v>450000.00000000006</v>
      </c>
      <c r="J55" s="30"/>
      <c r="K55" s="162">
        <v>0</v>
      </c>
      <c r="L55" s="161">
        <v>1</v>
      </c>
      <c r="M55" s="165">
        <v>450000.00000000006</v>
      </c>
      <c r="N55" s="31">
        <v>1</v>
      </c>
      <c r="O55" s="162">
        <v>450000.00000000006</v>
      </c>
    </row>
    <row r="56" spans="1:15" ht="165">
      <c r="A56" s="368">
        <v>100</v>
      </c>
      <c r="B56" s="30" t="s">
        <v>692</v>
      </c>
      <c r="C56" s="28">
        <v>232</v>
      </c>
      <c r="D56" s="28" t="s">
        <v>318</v>
      </c>
      <c r="E56" s="33" t="s">
        <v>317</v>
      </c>
      <c r="F56" s="29" t="s">
        <v>3</v>
      </c>
      <c r="G56" s="163">
        <v>4000000</v>
      </c>
      <c r="H56" s="28">
        <v>1</v>
      </c>
      <c r="I56" s="164">
        <v>4000000</v>
      </c>
      <c r="J56" s="30"/>
      <c r="K56" s="162">
        <v>0</v>
      </c>
      <c r="L56" s="161">
        <v>1</v>
      </c>
      <c r="M56" s="165">
        <v>4000000</v>
      </c>
      <c r="N56" s="31">
        <v>0</v>
      </c>
      <c r="O56" s="162">
        <v>0</v>
      </c>
    </row>
    <row r="57" spans="1:15" ht="30">
      <c r="A57" s="359">
        <v>101</v>
      </c>
      <c r="B57" s="28" t="s">
        <v>693</v>
      </c>
      <c r="C57" s="28">
        <v>79</v>
      </c>
      <c r="D57" s="28" t="s">
        <v>316</v>
      </c>
      <c r="E57" s="34" t="s">
        <v>315</v>
      </c>
      <c r="F57" s="35" t="s">
        <v>99</v>
      </c>
      <c r="G57" s="180">
        <v>300</v>
      </c>
      <c r="H57" s="181">
        <v>200</v>
      </c>
      <c r="I57" s="164">
        <v>60000</v>
      </c>
      <c r="J57" s="30"/>
      <c r="K57" s="162">
        <v>0</v>
      </c>
      <c r="L57" s="161">
        <v>200</v>
      </c>
      <c r="M57" s="165">
        <v>60000</v>
      </c>
      <c r="N57" s="31">
        <v>200</v>
      </c>
      <c r="O57" s="162">
        <v>60000</v>
      </c>
    </row>
    <row r="58" spans="1:15" ht="30">
      <c r="A58" s="359">
        <v>102</v>
      </c>
      <c r="B58" s="28" t="s">
        <v>694</v>
      </c>
      <c r="C58" s="28">
        <v>80</v>
      </c>
      <c r="D58" s="28" t="s">
        <v>314</v>
      </c>
      <c r="E58" s="34" t="s">
        <v>313</v>
      </c>
      <c r="F58" s="35" t="s">
        <v>99</v>
      </c>
      <c r="G58" s="180">
        <v>560</v>
      </c>
      <c r="H58" s="181">
        <v>200</v>
      </c>
      <c r="I58" s="164">
        <v>112000</v>
      </c>
      <c r="J58" s="30"/>
      <c r="K58" s="162">
        <v>0</v>
      </c>
      <c r="L58" s="161">
        <v>200</v>
      </c>
      <c r="M58" s="165">
        <v>112000</v>
      </c>
      <c r="N58" s="31">
        <v>200</v>
      </c>
      <c r="O58" s="162">
        <v>112000</v>
      </c>
    </row>
    <row r="59" spans="1:15" ht="30">
      <c r="A59" s="359">
        <v>103</v>
      </c>
      <c r="B59" s="28" t="s">
        <v>695</v>
      </c>
      <c r="C59" s="28">
        <v>81</v>
      </c>
      <c r="D59" s="28" t="s">
        <v>312</v>
      </c>
      <c r="E59" s="34" t="s">
        <v>311</v>
      </c>
      <c r="F59" s="35" t="s">
        <v>99</v>
      </c>
      <c r="G59" s="180">
        <v>750</v>
      </c>
      <c r="H59" s="181">
        <v>75</v>
      </c>
      <c r="I59" s="164">
        <v>56250</v>
      </c>
      <c r="J59" s="30"/>
      <c r="K59" s="162">
        <v>0</v>
      </c>
      <c r="L59" s="161">
        <v>75</v>
      </c>
      <c r="M59" s="165">
        <v>56250</v>
      </c>
      <c r="N59" s="31">
        <v>75</v>
      </c>
      <c r="O59" s="162">
        <v>56250</v>
      </c>
    </row>
    <row r="60" spans="1:15" ht="30">
      <c r="A60" s="359">
        <v>104</v>
      </c>
      <c r="B60" s="28" t="s">
        <v>696</v>
      </c>
      <c r="C60" s="28">
        <v>82</v>
      </c>
      <c r="D60" s="28" t="s">
        <v>310</v>
      </c>
      <c r="E60" s="34" t="s">
        <v>309</v>
      </c>
      <c r="F60" s="35" t="s">
        <v>99</v>
      </c>
      <c r="G60" s="180">
        <v>1050</v>
      </c>
      <c r="H60" s="181">
        <v>50</v>
      </c>
      <c r="I60" s="164">
        <v>52500</v>
      </c>
      <c r="J60" s="30"/>
      <c r="K60" s="162">
        <v>0</v>
      </c>
      <c r="L60" s="161">
        <v>50</v>
      </c>
      <c r="M60" s="165">
        <v>52500</v>
      </c>
      <c r="N60" s="31">
        <v>50</v>
      </c>
      <c r="O60" s="162">
        <v>52500</v>
      </c>
    </row>
    <row r="61" spans="1:15" ht="30">
      <c r="A61" s="359">
        <v>105</v>
      </c>
      <c r="B61" s="28" t="s">
        <v>697</v>
      </c>
      <c r="C61" s="28">
        <v>83</v>
      </c>
      <c r="D61" s="28" t="s">
        <v>308</v>
      </c>
      <c r="E61" s="34" t="s">
        <v>307</v>
      </c>
      <c r="F61" s="35" t="s">
        <v>99</v>
      </c>
      <c r="G61" s="180">
        <v>1500</v>
      </c>
      <c r="H61" s="181">
        <v>50</v>
      </c>
      <c r="I61" s="164">
        <v>75000</v>
      </c>
      <c r="J61" s="30"/>
      <c r="K61" s="162">
        <v>0</v>
      </c>
      <c r="L61" s="161">
        <v>50</v>
      </c>
      <c r="M61" s="165">
        <v>75000</v>
      </c>
      <c r="N61" s="31">
        <v>50</v>
      </c>
      <c r="O61" s="162">
        <v>75000</v>
      </c>
    </row>
    <row r="62" spans="1:15" ht="30">
      <c r="A62" s="359">
        <v>106</v>
      </c>
      <c r="B62" s="28" t="s">
        <v>698</v>
      </c>
      <c r="C62" s="28">
        <v>84</v>
      </c>
      <c r="D62" s="28" t="s">
        <v>306</v>
      </c>
      <c r="E62" s="34" t="s">
        <v>305</v>
      </c>
      <c r="F62" s="35" t="s">
        <v>99</v>
      </c>
      <c r="G62" s="180">
        <v>1900</v>
      </c>
      <c r="H62" s="181">
        <v>100</v>
      </c>
      <c r="I62" s="164">
        <v>190000</v>
      </c>
      <c r="J62" s="30"/>
      <c r="K62" s="162">
        <v>0</v>
      </c>
      <c r="L62" s="161">
        <v>100</v>
      </c>
      <c r="M62" s="165">
        <v>190000</v>
      </c>
      <c r="N62" s="31">
        <v>100</v>
      </c>
      <c r="O62" s="162">
        <v>190000</v>
      </c>
    </row>
    <row r="63" spans="1:15" ht="30">
      <c r="A63" s="359">
        <v>107</v>
      </c>
      <c r="B63" s="28" t="s">
        <v>699</v>
      </c>
      <c r="C63" s="28">
        <v>85</v>
      </c>
      <c r="D63" s="28" t="s">
        <v>304</v>
      </c>
      <c r="E63" s="34" t="s">
        <v>303</v>
      </c>
      <c r="F63" s="35" t="s">
        <v>99</v>
      </c>
      <c r="G63" s="180">
        <v>2400</v>
      </c>
      <c r="H63" s="181">
        <v>500</v>
      </c>
      <c r="I63" s="164">
        <v>1200000</v>
      </c>
      <c r="J63" s="30"/>
      <c r="K63" s="162">
        <v>0</v>
      </c>
      <c r="L63" s="161">
        <v>500</v>
      </c>
      <c r="M63" s="165">
        <v>1200000</v>
      </c>
      <c r="N63" s="31">
        <v>500</v>
      </c>
      <c r="O63" s="162">
        <v>1200000</v>
      </c>
    </row>
    <row r="64" spans="1:15">
      <c r="A64" s="359">
        <v>108</v>
      </c>
      <c r="B64" s="28" t="s">
        <v>700</v>
      </c>
      <c r="C64" s="28">
        <v>86</v>
      </c>
      <c r="D64" s="28" t="s">
        <v>302</v>
      </c>
      <c r="E64" s="34" t="s">
        <v>301</v>
      </c>
      <c r="F64" s="29" t="s">
        <v>3</v>
      </c>
      <c r="G64" s="163">
        <v>849.99999999999989</v>
      </c>
      <c r="H64" s="181">
        <v>8</v>
      </c>
      <c r="I64" s="164">
        <v>6799.9999999999991</v>
      </c>
      <c r="J64" s="30"/>
      <c r="K64" s="162">
        <v>0</v>
      </c>
      <c r="L64" s="161">
        <v>8</v>
      </c>
      <c r="M64" s="165">
        <v>6799.9999999999991</v>
      </c>
      <c r="N64" s="31">
        <v>8</v>
      </c>
      <c r="O64" s="162">
        <v>6799.9999999999991</v>
      </c>
    </row>
    <row r="65" spans="1:15">
      <c r="A65" s="359">
        <v>109</v>
      </c>
      <c r="B65" s="28" t="s">
        <v>701</v>
      </c>
      <c r="C65" s="28">
        <v>87</v>
      </c>
      <c r="D65" s="28" t="s">
        <v>300</v>
      </c>
      <c r="E65" s="34" t="s">
        <v>299</v>
      </c>
      <c r="F65" s="29" t="s">
        <v>3</v>
      </c>
      <c r="G65" s="163">
        <v>1200</v>
      </c>
      <c r="H65" s="181">
        <v>8</v>
      </c>
      <c r="I65" s="164">
        <v>9600</v>
      </c>
      <c r="J65" s="30"/>
      <c r="K65" s="162">
        <v>0</v>
      </c>
      <c r="L65" s="161">
        <v>8</v>
      </c>
      <c r="M65" s="165">
        <v>9600</v>
      </c>
      <c r="N65" s="31">
        <v>8</v>
      </c>
      <c r="O65" s="162">
        <v>9600</v>
      </c>
    </row>
    <row r="66" spans="1:15">
      <c r="A66" s="359">
        <v>110</v>
      </c>
      <c r="B66" s="28" t="s">
        <v>702</v>
      </c>
      <c r="C66" s="28">
        <v>88</v>
      </c>
      <c r="D66" s="28" t="s">
        <v>298</v>
      </c>
      <c r="E66" s="34" t="s">
        <v>297</v>
      </c>
      <c r="F66" s="29" t="s">
        <v>3</v>
      </c>
      <c r="G66" s="163">
        <v>1500</v>
      </c>
      <c r="H66" s="181">
        <v>8</v>
      </c>
      <c r="I66" s="164">
        <v>12000</v>
      </c>
      <c r="J66" s="30"/>
      <c r="K66" s="162">
        <v>0</v>
      </c>
      <c r="L66" s="161">
        <v>8</v>
      </c>
      <c r="M66" s="165">
        <v>12000</v>
      </c>
      <c r="N66" s="31">
        <v>8</v>
      </c>
      <c r="O66" s="162">
        <v>12000</v>
      </c>
    </row>
    <row r="67" spans="1:15">
      <c r="A67" s="359">
        <v>111</v>
      </c>
      <c r="B67" s="28" t="s">
        <v>703</v>
      </c>
      <c r="C67" s="28">
        <v>89</v>
      </c>
      <c r="D67" s="28" t="s">
        <v>296</v>
      </c>
      <c r="E67" s="34" t="s">
        <v>295</v>
      </c>
      <c r="F67" s="29" t="s">
        <v>3</v>
      </c>
      <c r="G67" s="163">
        <v>1900</v>
      </c>
      <c r="H67" s="181">
        <v>4</v>
      </c>
      <c r="I67" s="164">
        <v>7600</v>
      </c>
      <c r="J67" s="30"/>
      <c r="K67" s="162">
        <v>0</v>
      </c>
      <c r="L67" s="161">
        <v>4</v>
      </c>
      <c r="M67" s="165">
        <v>7600</v>
      </c>
      <c r="N67" s="31">
        <v>4</v>
      </c>
      <c r="O67" s="162">
        <v>7600</v>
      </c>
    </row>
    <row r="68" spans="1:15">
      <c r="A68" s="359">
        <v>112</v>
      </c>
      <c r="B68" s="28" t="s">
        <v>704</v>
      </c>
      <c r="C68" s="28">
        <v>90</v>
      </c>
      <c r="D68" s="28" t="s">
        <v>294</v>
      </c>
      <c r="E68" s="34" t="s">
        <v>293</v>
      </c>
      <c r="F68" s="29" t="s">
        <v>3</v>
      </c>
      <c r="G68" s="163">
        <v>2500</v>
      </c>
      <c r="H68" s="181">
        <v>4</v>
      </c>
      <c r="I68" s="164">
        <v>10000</v>
      </c>
      <c r="J68" s="30"/>
      <c r="K68" s="162">
        <v>0</v>
      </c>
      <c r="L68" s="161">
        <v>4</v>
      </c>
      <c r="M68" s="165">
        <v>10000</v>
      </c>
      <c r="N68" s="31">
        <v>4</v>
      </c>
      <c r="O68" s="162">
        <v>10000</v>
      </c>
    </row>
    <row r="69" spans="1:15">
      <c r="A69" s="359">
        <v>113</v>
      </c>
      <c r="B69" s="28" t="s">
        <v>705</v>
      </c>
      <c r="C69" s="28">
        <v>91</v>
      </c>
      <c r="D69" s="28" t="s">
        <v>292</v>
      </c>
      <c r="E69" s="34" t="s">
        <v>291</v>
      </c>
      <c r="F69" s="29" t="s">
        <v>3</v>
      </c>
      <c r="G69" s="163">
        <v>3500</v>
      </c>
      <c r="H69" s="181">
        <v>4</v>
      </c>
      <c r="I69" s="164">
        <v>14000</v>
      </c>
      <c r="J69" s="30"/>
      <c r="K69" s="162">
        <v>0</v>
      </c>
      <c r="L69" s="161">
        <v>4</v>
      </c>
      <c r="M69" s="165">
        <v>14000</v>
      </c>
      <c r="N69" s="31">
        <v>4</v>
      </c>
      <c r="O69" s="162">
        <v>14000</v>
      </c>
    </row>
    <row r="70" spans="1:15">
      <c r="A70" s="359">
        <v>114</v>
      </c>
      <c r="B70" s="28" t="s">
        <v>706</v>
      </c>
      <c r="C70" s="28">
        <v>92</v>
      </c>
      <c r="D70" s="28" t="s">
        <v>290</v>
      </c>
      <c r="E70" s="34" t="s">
        <v>289</v>
      </c>
      <c r="F70" s="29" t="s">
        <v>3</v>
      </c>
      <c r="G70" s="163">
        <v>4000</v>
      </c>
      <c r="H70" s="181">
        <v>12</v>
      </c>
      <c r="I70" s="164">
        <v>48000</v>
      </c>
      <c r="J70" s="30"/>
      <c r="K70" s="162">
        <v>0</v>
      </c>
      <c r="L70" s="161">
        <v>12</v>
      </c>
      <c r="M70" s="165">
        <v>48000</v>
      </c>
      <c r="N70" s="31">
        <v>12</v>
      </c>
      <c r="O70" s="162">
        <v>48000</v>
      </c>
    </row>
    <row r="71" spans="1:15" ht="30">
      <c r="A71" s="359">
        <v>115</v>
      </c>
      <c r="B71" s="28" t="s">
        <v>707</v>
      </c>
      <c r="C71" s="28">
        <v>93</v>
      </c>
      <c r="D71" s="28" t="s">
        <v>288</v>
      </c>
      <c r="E71" s="34" t="s">
        <v>287</v>
      </c>
      <c r="F71" s="35" t="s">
        <v>99</v>
      </c>
      <c r="G71" s="180">
        <v>1100</v>
      </c>
      <c r="H71" s="181">
        <v>100</v>
      </c>
      <c r="I71" s="164">
        <v>110000</v>
      </c>
      <c r="J71" s="30"/>
      <c r="K71" s="162">
        <v>0</v>
      </c>
      <c r="L71" s="161">
        <v>100</v>
      </c>
      <c r="M71" s="165">
        <v>110000</v>
      </c>
      <c r="N71" s="31">
        <v>100</v>
      </c>
      <c r="O71" s="162">
        <v>110000</v>
      </c>
    </row>
    <row r="72" spans="1:15" ht="30">
      <c r="A72" s="359">
        <v>116</v>
      </c>
      <c r="B72" s="28" t="s">
        <v>709</v>
      </c>
      <c r="C72" s="28">
        <v>94</v>
      </c>
      <c r="D72" s="28" t="s">
        <v>286</v>
      </c>
      <c r="E72" s="34" t="s">
        <v>285</v>
      </c>
      <c r="F72" s="35" t="s">
        <v>99</v>
      </c>
      <c r="G72" s="180">
        <v>1150</v>
      </c>
      <c r="H72" s="181">
        <v>100</v>
      </c>
      <c r="I72" s="164">
        <v>115000</v>
      </c>
      <c r="J72" s="30"/>
      <c r="K72" s="162">
        <v>0</v>
      </c>
      <c r="L72" s="161">
        <v>100</v>
      </c>
      <c r="M72" s="165">
        <v>115000</v>
      </c>
      <c r="N72" s="31">
        <v>100</v>
      </c>
      <c r="O72" s="162">
        <v>115000</v>
      </c>
    </row>
    <row r="73" spans="1:15" ht="30">
      <c r="A73" s="359">
        <v>117</v>
      </c>
      <c r="B73" s="28" t="s">
        <v>708</v>
      </c>
      <c r="C73" s="28">
        <v>95</v>
      </c>
      <c r="D73" s="28" t="s">
        <v>284</v>
      </c>
      <c r="E73" s="34" t="s">
        <v>283</v>
      </c>
      <c r="F73" s="35" t="s">
        <v>99</v>
      </c>
      <c r="G73" s="180">
        <v>125</v>
      </c>
      <c r="H73" s="181">
        <v>200</v>
      </c>
      <c r="I73" s="164">
        <v>25000</v>
      </c>
      <c r="J73" s="30"/>
      <c r="K73" s="162">
        <v>0</v>
      </c>
      <c r="L73" s="161">
        <v>200</v>
      </c>
      <c r="M73" s="165">
        <v>25000</v>
      </c>
      <c r="N73" s="31">
        <v>200</v>
      </c>
      <c r="O73" s="162">
        <v>25000</v>
      </c>
    </row>
    <row r="74" spans="1:15" ht="30">
      <c r="A74" s="359">
        <v>118</v>
      </c>
      <c r="B74" s="28" t="s">
        <v>710</v>
      </c>
      <c r="C74" s="28">
        <v>96</v>
      </c>
      <c r="D74" s="28" t="s">
        <v>282</v>
      </c>
      <c r="E74" s="34" t="s">
        <v>281</v>
      </c>
      <c r="F74" s="35" t="s">
        <v>99</v>
      </c>
      <c r="G74" s="180">
        <v>270</v>
      </c>
      <c r="H74" s="181">
        <v>700</v>
      </c>
      <c r="I74" s="164">
        <v>189000</v>
      </c>
      <c r="J74" s="30"/>
      <c r="K74" s="162">
        <v>0</v>
      </c>
      <c r="L74" s="161">
        <v>700</v>
      </c>
      <c r="M74" s="165">
        <v>189000</v>
      </c>
      <c r="N74" s="31">
        <v>700</v>
      </c>
      <c r="O74" s="162">
        <v>189000</v>
      </c>
    </row>
    <row r="75" spans="1:15" ht="45">
      <c r="A75" s="359">
        <v>119</v>
      </c>
      <c r="B75" s="28" t="s">
        <v>711</v>
      </c>
      <c r="C75" s="28">
        <v>97</v>
      </c>
      <c r="D75" s="28" t="s">
        <v>280</v>
      </c>
      <c r="E75" s="34" t="s">
        <v>279</v>
      </c>
      <c r="F75" s="35" t="s">
        <v>99</v>
      </c>
      <c r="G75" s="180">
        <v>1295</v>
      </c>
      <c r="H75" s="181">
        <v>200</v>
      </c>
      <c r="I75" s="164">
        <v>259000</v>
      </c>
      <c r="J75" s="30"/>
      <c r="K75" s="162">
        <v>0</v>
      </c>
      <c r="L75" s="161">
        <v>200</v>
      </c>
      <c r="M75" s="165">
        <v>259000</v>
      </c>
      <c r="N75" s="31">
        <v>200</v>
      </c>
      <c r="O75" s="162">
        <v>259000</v>
      </c>
    </row>
    <row r="76" spans="1:15" ht="45">
      <c r="A76" s="359">
        <v>120</v>
      </c>
      <c r="B76" s="28" t="s">
        <v>712</v>
      </c>
      <c r="C76" s="28">
        <v>98</v>
      </c>
      <c r="D76" s="28" t="s">
        <v>278</v>
      </c>
      <c r="E76" s="34" t="s">
        <v>277</v>
      </c>
      <c r="F76" s="35" t="s">
        <v>99</v>
      </c>
      <c r="G76" s="180">
        <v>4500</v>
      </c>
      <c r="H76" s="181">
        <v>100</v>
      </c>
      <c r="I76" s="164">
        <v>450000</v>
      </c>
      <c r="J76" s="30"/>
      <c r="K76" s="162">
        <v>0</v>
      </c>
      <c r="L76" s="161">
        <v>100</v>
      </c>
      <c r="M76" s="165">
        <v>450000</v>
      </c>
      <c r="N76" s="31">
        <v>100</v>
      </c>
      <c r="O76" s="162">
        <v>450000</v>
      </c>
    </row>
    <row r="77" spans="1:15" ht="30">
      <c r="A77" s="359">
        <v>121</v>
      </c>
      <c r="B77" s="28" t="s">
        <v>713</v>
      </c>
      <c r="C77" s="28">
        <v>99</v>
      </c>
      <c r="D77" s="28" t="s">
        <v>276</v>
      </c>
      <c r="E77" s="34" t="s">
        <v>275</v>
      </c>
      <c r="F77" s="29" t="s">
        <v>3</v>
      </c>
      <c r="G77" s="163">
        <v>400000</v>
      </c>
      <c r="H77" s="181">
        <v>7</v>
      </c>
      <c r="I77" s="164">
        <v>2800000</v>
      </c>
      <c r="J77" s="30">
        <v>2</v>
      </c>
      <c r="K77" s="162">
        <v>800000</v>
      </c>
      <c r="L77" s="161">
        <v>9</v>
      </c>
      <c r="M77" s="165">
        <v>3600000</v>
      </c>
      <c r="N77" s="31">
        <v>9</v>
      </c>
      <c r="O77" s="162">
        <v>3600000</v>
      </c>
    </row>
    <row r="78" spans="1:15">
      <c r="A78" s="359">
        <v>122</v>
      </c>
      <c r="B78" s="28" t="s">
        <v>714</v>
      </c>
      <c r="C78" s="28">
        <v>100</v>
      </c>
      <c r="D78" s="28" t="s">
        <v>274</v>
      </c>
      <c r="E78" s="34" t="s">
        <v>273</v>
      </c>
      <c r="F78" s="29" t="s">
        <v>3</v>
      </c>
      <c r="G78" s="163">
        <v>25000</v>
      </c>
      <c r="H78" s="181">
        <v>182</v>
      </c>
      <c r="I78" s="164">
        <v>4550000</v>
      </c>
      <c r="J78" s="30">
        <v>52</v>
      </c>
      <c r="K78" s="162">
        <v>1300000</v>
      </c>
      <c r="L78" s="161">
        <v>234</v>
      </c>
      <c r="M78" s="165">
        <v>5850000</v>
      </c>
      <c r="N78" s="31">
        <v>234</v>
      </c>
      <c r="O78" s="162">
        <v>5850000</v>
      </c>
    </row>
    <row r="79" spans="1:15" ht="21">
      <c r="A79" s="360"/>
      <c r="B79" s="58"/>
      <c r="C79" s="58"/>
      <c r="D79" s="58"/>
      <c r="E79" s="60" t="s">
        <v>543</v>
      </c>
      <c r="F79" s="58"/>
      <c r="G79" s="163">
        <v>25000</v>
      </c>
      <c r="H79" s="58"/>
      <c r="I79" s="58"/>
      <c r="J79" s="58"/>
      <c r="K79" s="58"/>
      <c r="L79" s="161"/>
      <c r="M79" s="165"/>
      <c r="N79" s="176">
        <v>118</v>
      </c>
      <c r="O79" s="162">
        <v>2950000</v>
      </c>
    </row>
    <row r="80" spans="1:15" ht="30">
      <c r="A80" s="359">
        <v>123</v>
      </c>
      <c r="B80" s="28" t="s">
        <v>715</v>
      </c>
      <c r="C80" s="28">
        <v>101</v>
      </c>
      <c r="D80" s="28" t="s">
        <v>272</v>
      </c>
      <c r="E80" s="34" t="s">
        <v>271</v>
      </c>
      <c r="F80" s="29" t="s">
        <v>3</v>
      </c>
      <c r="G80" s="163">
        <v>30000</v>
      </c>
      <c r="H80" s="181">
        <v>7</v>
      </c>
      <c r="I80" s="164">
        <v>210000</v>
      </c>
      <c r="J80" s="30">
        <v>2</v>
      </c>
      <c r="K80" s="162">
        <v>60000</v>
      </c>
      <c r="L80" s="161">
        <v>9</v>
      </c>
      <c r="M80" s="165">
        <v>270000</v>
      </c>
      <c r="N80" s="31">
        <v>9</v>
      </c>
      <c r="O80" s="162">
        <v>270000</v>
      </c>
    </row>
    <row r="81" spans="1:15" ht="21">
      <c r="A81" s="360"/>
      <c r="B81" s="58"/>
      <c r="C81" s="58"/>
      <c r="D81" s="58"/>
      <c r="E81" s="60" t="s">
        <v>543</v>
      </c>
      <c r="F81" s="58"/>
      <c r="G81" s="163">
        <v>30000</v>
      </c>
      <c r="H81" s="58"/>
      <c r="I81" s="58"/>
      <c r="J81" s="58"/>
      <c r="K81" s="58"/>
      <c r="L81" s="161"/>
      <c r="M81" s="165"/>
      <c r="N81" s="30">
        <v>2</v>
      </c>
      <c r="O81" s="162">
        <v>60000</v>
      </c>
    </row>
    <row r="82" spans="1:15" ht="45">
      <c r="A82" s="359">
        <v>124</v>
      </c>
      <c r="B82" s="28" t="s">
        <v>716</v>
      </c>
      <c r="C82" s="28">
        <v>102</v>
      </c>
      <c r="D82" s="28" t="s">
        <v>270</v>
      </c>
      <c r="E82" s="34" t="s">
        <v>269</v>
      </c>
      <c r="F82" s="29" t="s">
        <v>3</v>
      </c>
      <c r="G82" s="163">
        <v>16000</v>
      </c>
      <c r="H82" s="181">
        <v>7</v>
      </c>
      <c r="I82" s="164">
        <v>112000</v>
      </c>
      <c r="J82" s="30"/>
      <c r="K82" s="162">
        <v>0</v>
      </c>
      <c r="L82" s="161">
        <v>7</v>
      </c>
      <c r="M82" s="165">
        <v>112000</v>
      </c>
      <c r="N82" s="31">
        <v>7</v>
      </c>
      <c r="O82" s="162">
        <v>112000</v>
      </c>
    </row>
    <row r="83" spans="1:15" ht="21">
      <c r="A83" s="360"/>
      <c r="B83" s="58"/>
      <c r="C83" s="58"/>
      <c r="D83" s="58"/>
      <c r="E83" s="60" t="s">
        <v>543</v>
      </c>
      <c r="F83" s="58"/>
      <c r="G83" s="163">
        <v>16000</v>
      </c>
      <c r="H83" s="58"/>
      <c r="I83" s="58"/>
      <c r="J83" s="58"/>
      <c r="K83" s="58"/>
      <c r="L83" s="161"/>
      <c r="M83" s="165"/>
      <c r="N83" s="30">
        <v>4</v>
      </c>
      <c r="O83" s="162">
        <v>64000</v>
      </c>
    </row>
    <row r="84" spans="1:15" ht="60">
      <c r="A84" s="359">
        <v>125</v>
      </c>
      <c r="B84" s="28">
        <v>34</v>
      </c>
      <c r="C84" s="28">
        <v>103</v>
      </c>
      <c r="D84" s="28" t="s">
        <v>268</v>
      </c>
      <c r="E84" s="34" t="s">
        <v>267</v>
      </c>
      <c r="F84" s="29" t="s">
        <v>3</v>
      </c>
      <c r="G84" s="163">
        <v>10494999.999999998</v>
      </c>
      <c r="H84" s="181">
        <v>1</v>
      </c>
      <c r="I84" s="164">
        <v>10494999.999999998</v>
      </c>
      <c r="J84" s="30"/>
      <c r="K84" s="162">
        <v>0</v>
      </c>
      <c r="L84" s="161">
        <v>1</v>
      </c>
      <c r="M84" s="165">
        <v>10494999.999999998</v>
      </c>
      <c r="N84" s="31">
        <v>1</v>
      </c>
      <c r="O84" s="162">
        <v>10494999.999999998</v>
      </c>
    </row>
    <row r="85" spans="1:15">
      <c r="A85" s="369"/>
      <c r="B85" s="120"/>
      <c r="C85" s="120"/>
      <c r="D85" s="120"/>
      <c r="E85" s="128"/>
      <c r="F85" s="122"/>
      <c r="G85" s="166"/>
      <c r="H85" s="183"/>
      <c r="I85" s="167"/>
      <c r="J85" s="40"/>
      <c r="K85" s="168"/>
      <c r="L85" s="169"/>
      <c r="M85" s="170"/>
      <c r="N85" s="171"/>
      <c r="O85" s="168"/>
    </row>
    <row r="86" spans="1:15">
      <c r="A86" s="372">
        <v>241</v>
      </c>
      <c r="B86" s="96"/>
      <c r="C86" s="96"/>
      <c r="D86" s="96"/>
      <c r="E86" s="132" t="s">
        <v>33</v>
      </c>
      <c r="F86" s="133" t="s">
        <v>4</v>
      </c>
      <c r="G86" s="190">
        <v>100000</v>
      </c>
      <c r="H86" s="96"/>
      <c r="I86" s="191"/>
      <c r="J86" s="192">
        <v>1</v>
      </c>
      <c r="K86" s="193">
        <v>100000</v>
      </c>
      <c r="L86" s="194">
        <v>1</v>
      </c>
      <c r="M86" s="195">
        <v>100000</v>
      </c>
      <c r="N86" s="196">
        <v>0</v>
      </c>
      <c r="O86" s="193"/>
    </row>
    <row r="87" spans="1:15" ht="16.5" thickBot="1">
      <c r="A87" s="260"/>
      <c r="B87" s="311"/>
      <c r="C87" s="261"/>
      <c r="D87" s="261"/>
      <c r="E87" s="262"/>
      <c r="F87" s="262"/>
      <c r="G87" s="263"/>
      <c r="H87" s="261"/>
      <c r="I87" s="264"/>
      <c r="J87" s="261"/>
      <c r="K87" s="265"/>
      <c r="L87" s="261"/>
      <c r="M87" s="455" t="s">
        <v>616</v>
      </c>
      <c r="N87" s="456"/>
      <c r="O87" s="420">
        <f>SUM(O5:O86)</f>
        <v>49845130</v>
      </c>
    </row>
    <row r="88" spans="1:15" ht="15.75" thickTop="1"/>
  </sheetData>
  <mergeCells count="11">
    <mergeCell ref="M87:N87"/>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10"/>
  <sheetViews>
    <sheetView workbookViewId="0">
      <selection activeCell="M18" sqref="M18"/>
    </sheetView>
  </sheetViews>
  <sheetFormatPr defaultRowHeight="15"/>
  <cols>
    <col min="5" max="5" width="31.140625" bestFit="1" customWidth="1"/>
    <col min="9" max="9" width="10" bestFit="1" customWidth="1"/>
    <col min="13" max="13" width="11.5703125" bestFit="1" customWidth="1"/>
    <col min="15" max="15" width="14.28515625" bestFit="1" customWidth="1"/>
  </cols>
  <sheetData>
    <row r="1" spans="1:15" ht="27.75" thickTop="1" thickBot="1">
      <c r="A1" s="452" t="s">
        <v>766</v>
      </c>
      <c r="B1" s="453"/>
      <c r="C1" s="454"/>
      <c r="D1" s="454"/>
      <c r="E1" s="454"/>
      <c r="F1" s="454"/>
      <c r="G1" s="454"/>
      <c r="H1" s="454"/>
      <c r="I1" s="454"/>
      <c r="J1" s="454"/>
      <c r="K1" s="454"/>
      <c r="L1" s="454"/>
      <c r="M1" s="454"/>
      <c r="N1" s="454"/>
      <c r="O1" s="454"/>
    </row>
    <row r="2" spans="1:15" ht="36" customHeight="1">
      <c r="A2" s="440" t="s">
        <v>522</v>
      </c>
      <c r="B2" s="443" t="s">
        <v>645</v>
      </c>
      <c r="C2" s="435" t="s">
        <v>521</v>
      </c>
      <c r="D2" s="435" t="s">
        <v>520</v>
      </c>
      <c r="E2" s="435" t="s">
        <v>519</v>
      </c>
      <c r="F2" s="397"/>
      <c r="G2" s="149"/>
      <c r="H2" s="435" t="s">
        <v>518</v>
      </c>
      <c r="I2" s="435"/>
      <c r="J2" s="435" t="s">
        <v>517</v>
      </c>
      <c r="K2" s="435"/>
      <c r="L2" s="435" t="s">
        <v>516</v>
      </c>
      <c r="M2" s="435"/>
      <c r="N2" s="435" t="s">
        <v>515</v>
      </c>
      <c r="O2" s="435"/>
    </row>
    <row r="3" spans="1:15" ht="32.25" thickBot="1">
      <c r="A3" s="441"/>
      <c r="B3" s="444"/>
      <c r="C3" s="442"/>
      <c r="D3" s="442"/>
      <c r="E3" s="442"/>
      <c r="F3" s="398" t="s">
        <v>29</v>
      </c>
      <c r="G3" s="150" t="s">
        <v>28</v>
      </c>
      <c r="H3" s="398" t="s">
        <v>27</v>
      </c>
      <c r="I3" s="398" t="s">
        <v>26</v>
      </c>
      <c r="J3" s="398" t="s">
        <v>27</v>
      </c>
      <c r="K3" s="398" t="s">
        <v>26</v>
      </c>
      <c r="L3" s="398" t="s">
        <v>27</v>
      </c>
      <c r="M3" s="398" t="s">
        <v>26</v>
      </c>
      <c r="N3" s="398" t="s">
        <v>27</v>
      </c>
      <c r="O3" s="398"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141</v>
      </c>
      <c r="B5" s="28">
        <v>37</v>
      </c>
      <c r="C5" s="28">
        <v>221</v>
      </c>
      <c r="D5" s="28" t="s">
        <v>236</v>
      </c>
      <c r="E5" s="33" t="s">
        <v>235</v>
      </c>
      <c r="F5" s="29" t="s">
        <v>4</v>
      </c>
      <c r="G5" s="163">
        <v>1000000</v>
      </c>
      <c r="H5" s="28">
        <v>1</v>
      </c>
      <c r="I5" s="164">
        <v>1000000</v>
      </c>
      <c r="J5" s="30"/>
      <c r="K5" s="162">
        <v>0</v>
      </c>
      <c r="L5" s="161">
        <v>1</v>
      </c>
      <c r="M5" s="165">
        <v>1000000</v>
      </c>
      <c r="N5" s="31">
        <v>1</v>
      </c>
      <c r="O5" s="162">
        <v>1000000</v>
      </c>
    </row>
    <row r="6" spans="1:15">
      <c r="A6" s="359">
        <v>142</v>
      </c>
      <c r="B6" s="28">
        <v>38</v>
      </c>
      <c r="C6" s="28">
        <v>114</v>
      </c>
      <c r="D6" s="28" t="s">
        <v>234</v>
      </c>
      <c r="E6" s="33" t="s">
        <v>11</v>
      </c>
      <c r="F6" s="29" t="s">
        <v>4</v>
      </c>
      <c r="G6" s="163">
        <v>1250000</v>
      </c>
      <c r="H6" s="28">
        <v>1</v>
      </c>
      <c r="I6" s="164">
        <v>1250000</v>
      </c>
      <c r="J6" s="30"/>
      <c r="K6" s="162">
        <v>0</v>
      </c>
      <c r="L6" s="161">
        <v>1</v>
      </c>
      <c r="M6" s="165">
        <v>1250000</v>
      </c>
      <c r="N6" s="31">
        <v>1</v>
      </c>
      <c r="O6" s="162">
        <v>1250000</v>
      </c>
    </row>
    <row r="7" spans="1:15">
      <c r="A7" s="359">
        <v>143</v>
      </c>
      <c r="B7" s="28">
        <v>39</v>
      </c>
      <c r="C7" s="28">
        <v>115</v>
      </c>
      <c r="D7" s="28" t="s">
        <v>233</v>
      </c>
      <c r="E7" s="33" t="s">
        <v>232</v>
      </c>
      <c r="F7" s="29" t="s">
        <v>3</v>
      </c>
      <c r="G7" s="163">
        <v>300000</v>
      </c>
      <c r="H7" s="28">
        <v>2</v>
      </c>
      <c r="I7" s="164">
        <v>600000</v>
      </c>
      <c r="J7" s="30"/>
      <c r="K7" s="162">
        <v>0</v>
      </c>
      <c r="L7" s="161">
        <v>2</v>
      </c>
      <c r="M7" s="165">
        <v>600000</v>
      </c>
      <c r="N7" s="31">
        <v>2</v>
      </c>
      <c r="O7" s="162">
        <v>600000</v>
      </c>
    </row>
    <row r="8" spans="1:15" ht="21">
      <c r="A8" s="365"/>
      <c r="B8" s="126"/>
      <c r="C8" s="126"/>
      <c r="D8" s="126"/>
      <c r="E8" s="127" t="s">
        <v>543</v>
      </c>
      <c r="F8" s="126"/>
      <c r="G8" s="166">
        <v>300000</v>
      </c>
      <c r="H8" s="126"/>
      <c r="I8" s="126"/>
      <c r="J8" s="126"/>
      <c r="K8" s="126"/>
      <c r="L8" s="169"/>
      <c r="M8" s="170"/>
      <c r="N8" s="40">
        <v>1</v>
      </c>
      <c r="O8" s="168">
        <v>300000</v>
      </c>
    </row>
    <row r="9" spans="1:15" ht="16.5" thickBot="1">
      <c r="A9" s="260"/>
      <c r="B9" s="311"/>
      <c r="C9" s="261"/>
      <c r="D9" s="261"/>
      <c r="E9" s="262"/>
      <c r="F9" s="262"/>
      <c r="G9" s="263"/>
      <c r="H9" s="261"/>
      <c r="I9" s="264"/>
      <c r="J9" s="261"/>
      <c r="K9" s="265"/>
      <c r="L9" s="261"/>
      <c r="M9" s="455" t="s">
        <v>616</v>
      </c>
      <c r="N9" s="456"/>
      <c r="O9" s="420">
        <f>SUM(O5:O8)</f>
        <v>3150000</v>
      </c>
    </row>
    <row r="10" spans="1:15" ht="15.75" thickTop="1"/>
  </sheetData>
  <mergeCells count="11">
    <mergeCell ref="M9:N9"/>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15"/>
  <sheetViews>
    <sheetView workbookViewId="0">
      <selection activeCell="Q14" sqref="Q14"/>
    </sheetView>
  </sheetViews>
  <sheetFormatPr defaultRowHeight="15"/>
  <cols>
    <col min="5" max="5" width="39.7109375" customWidth="1"/>
    <col min="9" max="9" width="10" bestFit="1" customWidth="1"/>
    <col min="13" max="13" width="11.5703125" bestFit="1" customWidth="1"/>
    <col min="15" max="15" width="14.28515625" bestFit="1" customWidth="1"/>
  </cols>
  <sheetData>
    <row r="1" spans="1:15" ht="27.75" thickTop="1" thickBot="1">
      <c r="A1" s="452" t="s">
        <v>766</v>
      </c>
      <c r="B1" s="453"/>
      <c r="C1" s="454"/>
      <c r="D1" s="454"/>
      <c r="E1" s="454"/>
      <c r="F1" s="454"/>
      <c r="G1" s="454"/>
      <c r="H1" s="454"/>
      <c r="I1" s="454"/>
      <c r="J1" s="454"/>
      <c r="K1" s="454"/>
      <c r="L1" s="454"/>
      <c r="M1" s="454"/>
      <c r="N1" s="454"/>
      <c r="O1" s="454"/>
    </row>
    <row r="2" spans="1:15" ht="32.25" customHeight="1">
      <c r="A2" s="440" t="s">
        <v>522</v>
      </c>
      <c r="B2" s="443" t="s">
        <v>645</v>
      </c>
      <c r="C2" s="435" t="s">
        <v>521</v>
      </c>
      <c r="D2" s="435" t="s">
        <v>520</v>
      </c>
      <c r="E2" s="435" t="s">
        <v>519</v>
      </c>
      <c r="F2" s="397"/>
      <c r="G2" s="149"/>
      <c r="H2" s="435" t="s">
        <v>518</v>
      </c>
      <c r="I2" s="435"/>
      <c r="J2" s="435" t="s">
        <v>517</v>
      </c>
      <c r="K2" s="435"/>
      <c r="L2" s="435" t="s">
        <v>516</v>
      </c>
      <c r="M2" s="435"/>
      <c r="N2" s="435" t="s">
        <v>515</v>
      </c>
      <c r="O2" s="435"/>
    </row>
    <row r="3" spans="1:15" ht="32.25" thickBot="1">
      <c r="A3" s="441"/>
      <c r="B3" s="444"/>
      <c r="C3" s="442"/>
      <c r="D3" s="442"/>
      <c r="E3" s="442"/>
      <c r="F3" s="398" t="s">
        <v>29</v>
      </c>
      <c r="G3" s="150" t="s">
        <v>28</v>
      </c>
      <c r="H3" s="398" t="s">
        <v>27</v>
      </c>
      <c r="I3" s="398" t="s">
        <v>26</v>
      </c>
      <c r="J3" s="398" t="s">
        <v>27</v>
      </c>
      <c r="K3" s="398" t="s">
        <v>26</v>
      </c>
      <c r="L3" s="398" t="s">
        <v>27</v>
      </c>
      <c r="M3" s="398" t="s">
        <v>26</v>
      </c>
      <c r="N3" s="398" t="s">
        <v>27</v>
      </c>
      <c r="O3" s="398"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133</v>
      </c>
      <c r="B5" s="28">
        <v>36.200000000000003</v>
      </c>
      <c r="C5" s="28">
        <v>108</v>
      </c>
      <c r="D5" s="28" t="s">
        <v>252</v>
      </c>
      <c r="E5" s="33" t="s">
        <v>251</v>
      </c>
      <c r="F5" s="29" t="s">
        <v>4</v>
      </c>
      <c r="G5" s="163">
        <v>1425000</v>
      </c>
      <c r="H5" s="28">
        <v>1</v>
      </c>
      <c r="I5" s="164">
        <v>1425000</v>
      </c>
      <c r="J5" s="30"/>
      <c r="K5" s="162">
        <v>0</v>
      </c>
      <c r="L5" s="161">
        <v>1</v>
      </c>
      <c r="M5" s="165">
        <v>1425000</v>
      </c>
      <c r="N5" s="31">
        <v>1</v>
      </c>
      <c r="O5" s="162">
        <v>1425000</v>
      </c>
    </row>
    <row r="6" spans="1:15">
      <c r="A6" s="359">
        <v>134</v>
      </c>
      <c r="B6" s="28">
        <v>36.299999999999997</v>
      </c>
      <c r="C6" s="28">
        <v>109</v>
      </c>
      <c r="D6" s="28" t="s">
        <v>250</v>
      </c>
      <c r="E6" s="33" t="s">
        <v>249</v>
      </c>
      <c r="F6" s="29" t="s">
        <v>4</v>
      </c>
      <c r="G6" s="163">
        <v>1400000</v>
      </c>
      <c r="H6" s="28">
        <v>1</v>
      </c>
      <c r="I6" s="164">
        <v>1400000</v>
      </c>
      <c r="J6" s="30"/>
      <c r="K6" s="162">
        <v>0</v>
      </c>
      <c r="L6" s="161">
        <v>1</v>
      </c>
      <c r="M6" s="165">
        <v>1400000</v>
      </c>
      <c r="N6" s="31">
        <v>1</v>
      </c>
      <c r="O6" s="162">
        <v>1400000</v>
      </c>
    </row>
    <row r="7" spans="1:15" ht="30">
      <c r="A7" s="359">
        <v>135</v>
      </c>
      <c r="B7" s="28">
        <v>36.4</v>
      </c>
      <c r="C7" s="28">
        <v>219</v>
      </c>
      <c r="D7" s="28" t="s">
        <v>248</v>
      </c>
      <c r="E7" s="33" t="s">
        <v>247</v>
      </c>
      <c r="F7" s="29" t="s">
        <v>3</v>
      </c>
      <c r="G7" s="163">
        <v>27000</v>
      </c>
      <c r="H7" s="28">
        <v>6</v>
      </c>
      <c r="I7" s="164">
        <v>162000</v>
      </c>
      <c r="J7" s="30"/>
      <c r="K7" s="162">
        <v>0</v>
      </c>
      <c r="L7" s="161">
        <v>6</v>
      </c>
      <c r="M7" s="165">
        <v>162000</v>
      </c>
      <c r="N7" s="31">
        <v>6</v>
      </c>
      <c r="O7" s="162">
        <v>162000</v>
      </c>
    </row>
    <row r="8" spans="1:15" ht="45">
      <c r="A8" s="359">
        <v>136</v>
      </c>
      <c r="B8" s="28">
        <v>36.5</v>
      </c>
      <c r="C8" s="28">
        <v>110</v>
      </c>
      <c r="D8" s="28" t="s">
        <v>246</v>
      </c>
      <c r="E8" s="33" t="s">
        <v>245</v>
      </c>
      <c r="F8" s="29" t="s">
        <v>3</v>
      </c>
      <c r="G8" s="163">
        <v>16000</v>
      </c>
      <c r="H8" s="28">
        <v>6</v>
      </c>
      <c r="I8" s="164">
        <v>96000</v>
      </c>
      <c r="J8" s="30"/>
      <c r="K8" s="162">
        <v>0</v>
      </c>
      <c r="L8" s="161">
        <v>6</v>
      </c>
      <c r="M8" s="165">
        <v>96000</v>
      </c>
      <c r="N8" s="31">
        <v>6</v>
      </c>
      <c r="O8" s="162">
        <v>96000</v>
      </c>
    </row>
    <row r="9" spans="1:15" ht="30">
      <c r="A9" s="359">
        <v>137</v>
      </c>
      <c r="B9" s="28">
        <v>36.6</v>
      </c>
      <c r="C9" s="28">
        <v>111</v>
      </c>
      <c r="D9" s="28" t="s">
        <v>244</v>
      </c>
      <c r="E9" s="33" t="s">
        <v>243</v>
      </c>
      <c r="F9" s="29" t="s">
        <v>3</v>
      </c>
      <c r="G9" s="163">
        <v>11000.000000000002</v>
      </c>
      <c r="H9" s="28">
        <v>10</v>
      </c>
      <c r="I9" s="164">
        <v>110000.00000000001</v>
      </c>
      <c r="J9" s="30"/>
      <c r="K9" s="162">
        <v>0</v>
      </c>
      <c r="L9" s="161">
        <v>10</v>
      </c>
      <c r="M9" s="165">
        <v>110000.00000000001</v>
      </c>
      <c r="N9" s="31">
        <v>10</v>
      </c>
      <c r="O9" s="162">
        <v>110000.00000000001</v>
      </c>
    </row>
    <row r="10" spans="1:15" ht="30">
      <c r="A10" s="359">
        <v>138</v>
      </c>
      <c r="B10" s="28">
        <v>36.700000000000003</v>
      </c>
      <c r="C10" s="28">
        <v>112</v>
      </c>
      <c r="D10" s="28" t="s">
        <v>242</v>
      </c>
      <c r="E10" s="33" t="s">
        <v>241</v>
      </c>
      <c r="F10" s="29" t="s">
        <v>3</v>
      </c>
      <c r="G10" s="163">
        <v>22500</v>
      </c>
      <c r="H10" s="28">
        <v>10</v>
      </c>
      <c r="I10" s="164">
        <v>225000</v>
      </c>
      <c r="J10" s="30"/>
      <c r="K10" s="162">
        <v>0</v>
      </c>
      <c r="L10" s="161">
        <v>10</v>
      </c>
      <c r="M10" s="165">
        <v>225000</v>
      </c>
      <c r="N10" s="31">
        <v>10</v>
      </c>
      <c r="O10" s="162">
        <v>225000</v>
      </c>
    </row>
    <row r="11" spans="1:15" ht="30">
      <c r="A11" s="359">
        <v>139</v>
      </c>
      <c r="B11" s="28">
        <v>36.799999999999997</v>
      </c>
      <c r="C11" s="28">
        <v>113</v>
      </c>
      <c r="D11" s="28" t="s">
        <v>240</v>
      </c>
      <c r="E11" s="33" t="s">
        <v>239</v>
      </c>
      <c r="F11" s="29" t="s">
        <v>3</v>
      </c>
      <c r="G11" s="163">
        <v>2000</v>
      </c>
      <c r="H11" s="28">
        <v>150</v>
      </c>
      <c r="I11" s="164">
        <v>300000</v>
      </c>
      <c r="J11" s="30"/>
      <c r="K11" s="162">
        <v>0</v>
      </c>
      <c r="L11" s="161">
        <v>150</v>
      </c>
      <c r="M11" s="165">
        <v>300000</v>
      </c>
      <c r="N11" s="31">
        <v>150</v>
      </c>
      <c r="O11" s="162">
        <v>300000</v>
      </c>
    </row>
    <row r="12" spans="1:15" ht="30">
      <c r="A12" s="359">
        <v>140</v>
      </c>
      <c r="B12" s="28">
        <v>36.9</v>
      </c>
      <c r="C12" s="28">
        <v>220</v>
      </c>
      <c r="D12" s="28" t="s">
        <v>238</v>
      </c>
      <c r="E12" s="33" t="s">
        <v>237</v>
      </c>
      <c r="F12" s="29" t="s">
        <v>0</v>
      </c>
      <c r="G12" s="163">
        <v>29000.000000000004</v>
      </c>
      <c r="H12" s="28">
        <v>6</v>
      </c>
      <c r="I12" s="164">
        <v>174000.00000000003</v>
      </c>
      <c r="J12" s="30"/>
      <c r="K12" s="162">
        <v>0</v>
      </c>
      <c r="L12" s="161">
        <v>6</v>
      </c>
      <c r="M12" s="165">
        <v>174000.00000000003</v>
      </c>
      <c r="N12" s="31">
        <v>6</v>
      </c>
      <c r="O12" s="162">
        <v>174000.00000000003</v>
      </c>
    </row>
    <row r="13" spans="1:15" ht="21">
      <c r="A13" s="365"/>
      <c r="B13" s="126"/>
      <c r="C13" s="126"/>
      <c r="D13" s="126"/>
      <c r="E13" s="127" t="s">
        <v>543</v>
      </c>
      <c r="F13" s="126"/>
      <c r="G13" s="166">
        <v>29000.000000000004</v>
      </c>
      <c r="H13" s="126"/>
      <c r="I13" s="126"/>
      <c r="J13" s="126"/>
      <c r="K13" s="126"/>
      <c r="L13" s="169"/>
      <c r="M13" s="170"/>
      <c r="N13" s="187">
        <v>7.8000000000000007</v>
      </c>
      <c r="O13" s="168">
        <v>226200.00000000006</v>
      </c>
    </row>
    <row r="14" spans="1:15" ht="16.5" thickBot="1">
      <c r="A14" s="260"/>
      <c r="B14" s="311"/>
      <c r="C14" s="261"/>
      <c r="D14" s="261"/>
      <c r="E14" s="262"/>
      <c r="F14" s="262"/>
      <c r="G14" s="263"/>
      <c r="H14" s="261"/>
      <c r="I14" s="264"/>
      <c r="J14" s="261"/>
      <c r="K14" s="265"/>
      <c r="L14" s="261"/>
      <c r="M14" s="455" t="s">
        <v>616</v>
      </c>
      <c r="N14" s="456"/>
      <c r="O14" s="420">
        <f>SUM(O5:O13)</f>
        <v>4118200</v>
      </c>
    </row>
    <row r="15" spans="1:15" ht="15.75" thickTop="1"/>
  </sheetData>
  <mergeCells count="11">
    <mergeCell ref="M14:N14"/>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39"/>
  <sheetViews>
    <sheetView topLeftCell="A13" workbookViewId="0">
      <selection activeCell="Q28" sqref="Q28"/>
    </sheetView>
  </sheetViews>
  <sheetFormatPr defaultRowHeight="15"/>
  <cols>
    <col min="5" max="5" width="39.7109375" customWidth="1"/>
    <col min="9" max="9" width="10" bestFit="1" customWidth="1"/>
    <col min="11" max="11" width="12.5703125" bestFit="1" customWidth="1"/>
    <col min="13" max="13" width="13.28515625" bestFit="1" customWidth="1"/>
    <col min="15" max="15" width="16" bestFit="1" customWidth="1"/>
  </cols>
  <sheetData>
    <row r="1" spans="1:15" ht="27.75" thickTop="1" thickBot="1">
      <c r="A1" s="452" t="s">
        <v>766</v>
      </c>
      <c r="B1" s="453"/>
      <c r="C1" s="454"/>
      <c r="D1" s="454"/>
      <c r="E1" s="454"/>
      <c r="F1" s="454"/>
      <c r="G1" s="454"/>
      <c r="H1" s="454"/>
      <c r="I1" s="454"/>
      <c r="J1" s="454"/>
      <c r="K1" s="454"/>
      <c r="L1" s="454"/>
      <c r="M1" s="454"/>
      <c r="N1" s="454"/>
      <c r="O1" s="454"/>
    </row>
    <row r="2" spans="1:15" ht="36.75" customHeight="1">
      <c r="A2" s="440" t="s">
        <v>522</v>
      </c>
      <c r="B2" s="443" t="s">
        <v>645</v>
      </c>
      <c r="C2" s="435" t="s">
        <v>521</v>
      </c>
      <c r="D2" s="435" t="s">
        <v>520</v>
      </c>
      <c r="E2" s="435" t="s">
        <v>519</v>
      </c>
      <c r="F2" s="397"/>
      <c r="G2" s="149"/>
      <c r="H2" s="435" t="s">
        <v>518</v>
      </c>
      <c r="I2" s="435"/>
      <c r="J2" s="435" t="s">
        <v>517</v>
      </c>
      <c r="K2" s="435"/>
      <c r="L2" s="435" t="s">
        <v>516</v>
      </c>
      <c r="M2" s="435"/>
      <c r="N2" s="435" t="s">
        <v>515</v>
      </c>
      <c r="O2" s="435"/>
    </row>
    <row r="3" spans="1:15" ht="32.25" thickBot="1">
      <c r="A3" s="441"/>
      <c r="B3" s="444"/>
      <c r="C3" s="442"/>
      <c r="D3" s="442"/>
      <c r="E3" s="442"/>
      <c r="F3" s="398" t="s">
        <v>29</v>
      </c>
      <c r="G3" s="150" t="s">
        <v>28</v>
      </c>
      <c r="H3" s="398" t="s">
        <v>27</v>
      </c>
      <c r="I3" s="398" t="s">
        <v>26</v>
      </c>
      <c r="J3" s="398" t="s">
        <v>27</v>
      </c>
      <c r="K3" s="398" t="s">
        <v>26</v>
      </c>
      <c r="L3" s="398" t="s">
        <v>27</v>
      </c>
      <c r="M3" s="398" t="s">
        <v>26</v>
      </c>
      <c r="N3" s="398" t="s">
        <v>27</v>
      </c>
      <c r="O3" s="398"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3</v>
      </c>
      <c r="B5" s="28">
        <v>1.5</v>
      </c>
      <c r="C5" s="28">
        <v>2</v>
      </c>
      <c r="D5" s="28" t="s">
        <v>507</v>
      </c>
      <c r="E5" s="33" t="s">
        <v>506</v>
      </c>
      <c r="F5" s="29" t="s">
        <v>3</v>
      </c>
      <c r="G5" s="163">
        <v>295000</v>
      </c>
      <c r="H5" s="28">
        <v>2</v>
      </c>
      <c r="I5" s="164">
        <v>590000</v>
      </c>
      <c r="J5" s="30">
        <v>1</v>
      </c>
      <c r="K5" s="162">
        <v>295000</v>
      </c>
      <c r="L5" s="161">
        <v>3</v>
      </c>
      <c r="M5" s="165">
        <v>885000</v>
      </c>
      <c r="N5" s="31">
        <v>0</v>
      </c>
      <c r="O5" s="162">
        <v>0</v>
      </c>
    </row>
    <row r="6" spans="1:15">
      <c r="A6" s="359">
        <v>9</v>
      </c>
      <c r="B6" s="28">
        <v>4</v>
      </c>
      <c r="C6" s="28">
        <v>8</v>
      </c>
      <c r="D6" s="28" t="s">
        <v>498</v>
      </c>
      <c r="E6" s="33" t="s">
        <v>424</v>
      </c>
      <c r="F6" s="29" t="s">
        <v>3</v>
      </c>
      <c r="G6" s="163">
        <v>22500</v>
      </c>
      <c r="H6" s="28">
        <v>4</v>
      </c>
      <c r="I6" s="164">
        <v>90000</v>
      </c>
      <c r="J6" s="30">
        <v>2</v>
      </c>
      <c r="K6" s="162">
        <v>45000</v>
      </c>
      <c r="L6" s="161">
        <v>6</v>
      </c>
      <c r="M6" s="165">
        <v>135000</v>
      </c>
      <c r="N6" s="31">
        <v>6</v>
      </c>
      <c r="O6" s="162">
        <v>135000</v>
      </c>
    </row>
    <row r="7" spans="1:15" ht="30">
      <c r="A7" s="359">
        <v>10</v>
      </c>
      <c r="B7" s="28">
        <v>5.0999999999999996</v>
      </c>
      <c r="C7" s="28">
        <v>9</v>
      </c>
      <c r="D7" s="28" t="s">
        <v>497</v>
      </c>
      <c r="E7" s="33" t="s">
        <v>496</v>
      </c>
      <c r="F7" s="29" t="s">
        <v>3</v>
      </c>
      <c r="G7" s="163">
        <v>1195000</v>
      </c>
      <c r="H7" s="28">
        <v>4</v>
      </c>
      <c r="I7" s="164">
        <v>4780000</v>
      </c>
      <c r="J7" s="30">
        <v>2</v>
      </c>
      <c r="K7" s="162">
        <v>2390000</v>
      </c>
      <c r="L7" s="161">
        <v>6</v>
      </c>
      <c r="M7" s="165">
        <v>7170000</v>
      </c>
      <c r="N7" s="31">
        <v>6</v>
      </c>
      <c r="O7" s="162">
        <v>7170000</v>
      </c>
    </row>
    <row r="8" spans="1:15" ht="30">
      <c r="A8" s="359">
        <v>11</v>
      </c>
      <c r="B8" s="28">
        <v>5.2</v>
      </c>
      <c r="C8" s="28">
        <v>10</v>
      </c>
      <c r="D8" s="28" t="s">
        <v>495</v>
      </c>
      <c r="E8" s="33" t="s">
        <v>494</v>
      </c>
      <c r="F8" s="29" t="s">
        <v>3</v>
      </c>
      <c r="G8" s="163">
        <v>4750000</v>
      </c>
      <c r="H8" s="28">
        <v>2</v>
      </c>
      <c r="I8" s="164">
        <v>9500000</v>
      </c>
      <c r="J8" s="30"/>
      <c r="K8" s="162">
        <v>0</v>
      </c>
      <c r="L8" s="161">
        <v>2</v>
      </c>
      <c r="M8" s="165">
        <v>9500000</v>
      </c>
      <c r="N8" s="31">
        <v>2</v>
      </c>
      <c r="O8" s="162">
        <v>9500000</v>
      </c>
    </row>
    <row r="9" spans="1:15" ht="21">
      <c r="A9" s="360"/>
      <c r="B9" s="58"/>
      <c r="C9" s="58"/>
      <c r="D9" s="58"/>
      <c r="E9" s="60" t="s">
        <v>543</v>
      </c>
      <c r="F9" s="58"/>
      <c r="G9" s="163">
        <v>4750000</v>
      </c>
      <c r="H9" s="58"/>
      <c r="I9" s="58"/>
      <c r="J9" s="58"/>
      <c r="K9" s="58"/>
      <c r="L9" s="161"/>
      <c r="M9" s="165"/>
      <c r="N9" s="30">
        <v>1</v>
      </c>
      <c r="O9" s="162">
        <v>4750000</v>
      </c>
    </row>
    <row r="10" spans="1:15" ht="30">
      <c r="A10" s="359">
        <v>12</v>
      </c>
      <c r="B10" s="28">
        <v>5.3</v>
      </c>
      <c r="C10" s="28">
        <v>11</v>
      </c>
      <c r="D10" s="28" t="s">
        <v>493</v>
      </c>
      <c r="E10" s="33" t="s">
        <v>492</v>
      </c>
      <c r="F10" s="29" t="s">
        <v>3</v>
      </c>
      <c r="G10" s="163">
        <v>3550000</v>
      </c>
      <c r="H10" s="28">
        <v>2</v>
      </c>
      <c r="I10" s="164">
        <v>7100000</v>
      </c>
      <c r="J10" s="30">
        <v>2</v>
      </c>
      <c r="K10" s="162">
        <v>7100000</v>
      </c>
      <c r="L10" s="161">
        <v>4</v>
      </c>
      <c r="M10" s="165">
        <v>14200000</v>
      </c>
      <c r="N10" s="31">
        <v>3</v>
      </c>
      <c r="O10" s="162">
        <v>10650000</v>
      </c>
    </row>
    <row r="11" spans="1:15" ht="30">
      <c r="A11" s="359">
        <v>13</v>
      </c>
      <c r="B11" s="28">
        <v>5.4</v>
      </c>
      <c r="C11" s="28">
        <v>12</v>
      </c>
      <c r="D11" s="28" t="s">
        <v>491</v>
      </c>
      <c r="E11" s="33" t="s">
        <v>490</v>
      </c>
      <c r="F11" s="29" t="s">
        <v>3</v>
      </c>
      <c r="G11" s="163">
        <v>995000</v>
      </c>
      <c r="H11" s="28">
        <v>2</v>
      </c>
      <c r="I11" s="164">
        <v>1990000</v>
      </c>
      <c r="J11" s="30">
        <v>1</v>
      </c>
      <c r="K11" s="162">
        <v>995000</v>
      </c>
      <c r="L11" s="161">
        <v>3</v>
      </c>
      <c r="M11" s="165">
        <v>2985000</v>
      </c>
      <c r="N11" s="31">
        <v>3</v>
      </c>
      <c r="O11" s="162">
        <v>2985000</v>
      </c>
    </row>
    <row r="12" spans="1:15" ht="21">
      <c r="A12" s="360"/>
      <c r="B12" s="58"/>
      <c r="C12" s="58"/>
      <c r="D12" s="58"/>
      <c r="E12" s="60"/>
      <c r="F12" s="58"/>
      <c r="G12" s="58"/>
      <c r="H12" s="58"/>
      <c r="I12" s="58"/>
      <c r="J12" s="58"/>
      <c r="K12" s="58"/>
      <c r="L12" s="161"/>
      <c r="M12" s="58"/>
      <c r="N12" s="30"/>
      <c r="O12" s="162">
        <v>0</v>
      </c>
    </row>
    <row r="13" spans="1:15" ht="30">
      <c r="A13" s="359">
        <v>16</v>
      </c>
      <c r="B13" s="28">
        <v>7</v>
      </c>
      <c r="C13" s="28">
        <v>239</v>
      </c>
      <c r="D13" s="28" t="s">
        <v>486</v>
      </c>
      <c r="E13" s="33" t="s">
        <v>485</v>
      </c>
      <c r="F13" s="29" t="s">
        <v>3</v>
      </c>
      <c r="G13" s="163">
        <v>115000</v>
      </c>
      <c r="H13" s="28">
        <v>7</v>
      </c>
      <c r="I13" s="164">
        <v>805000</v>
      </c>
      <c r="J13" s="30">
        <v>2</v>
      </c>
      <c r="K13" s="162">
        <v>230000</v>
      </c>
      <c r="L13" s="161">
        <v>9</v>
      </c>
      <c r="M13" s="165">
        <v>1035000</v>
      </c>
      <c r="N13" s="31">
        <v>9</v>
      </c>
      <c r="O13" s="162">
        <v>1035000</v>
      </c>
    </row>
    <row r="14" spans="1:15" ht="21">
      <c r="A14" s="360"/>
      <c r="B14" s="58"/>
      <c r="C14" s="58"/>
      <c r="D14" s="58"/>
      <c r="E14" s="60" t="s">
        <v>543</v>
      </c>
      <c r="F14" s="58"/>
      <c r="G14" s="163">
        <v>115000</v>
      </c>
      <c r="H14" s="58"/>
      <c r="I14" s="58"/>
      <c r="J14" s="58"/>
      <c r="K14" s="58"/>
      <c r="L14" s="161"/>
      <c r="M14" s="165"/>
      <c r="N14" s="30">
        <v>5</v>
      </c>
      <c r="O14" s="162">
        <v>575000</v>
      </c>
    </row>
    <row r="15" spans="1:15">
      <c r="A15" s="359">
        <v>21</v>
      </c>
      <c r="B15" s="28">
        <v>12</v>
      </c>
      <c r="C15" s="28">
        <v>18</v>
      </c>
      <c r="D15" s="28" t="s">
        <v>477</v>
      </c>
      <c r="E15" s="33" t="s">
        <v>476</v>
      </c>
      <c r="F15" s="29" t="s">
        <v>3</v>
      </c>
      <c r="G15" s="163">
        <v>37500</v>
      </c>
      <c r="H15" s="28">
        <v>4</v>
      </c>
      <c r="I15" s="164">
        <v>150000</v>
      </c>
      <c r="J15" s="30">
        <v>2</v>
      </c>
      <c r="K15" s="162">
        <v>75000</v>
      </c>
      <c r="L15" s="161">
        <v>6</v>
      </c>
      <c r="M15" s="165">
        <v>225000</v>
      </c>
      <c r="N15" s="31">
        <v>6</v>
      </c>
      <c r="O15" s="162">
        <v>225000</v>
      </c>
    </row>
    <row r="16" spans="1:15">
      <c r="A16" s="359">
        <v>22</v>
      </c>
      <c r="B16" s="28">
        <v>13</v>
      </c>
      <c r="C16" s="28">
        <v>19</v>
      </c>
      <c r="D16" s="28" t="s">
        <v>475</v>
      </c>
      <c r="E16" s="33" t="s">
        <v>474</v>
      </c>
      <c r="F16" s="29" t="s">
        <v>3</v>
      </c>
      <c r="G16" s="163">
        <v>385000</v>
      </c>
      <c r="H16" s="28">
        <v>4</v>
      </c>
      <c r="I16" s="164">
        <v>1540000</v>
      </c>
      <c r="J16" s="30">
        <v>2</v>
      </c>
      <c r="K16" s="162">
        <v>770000</v>
      </c>
      <c r="L16" s="161">
        <v>6</v>
      </c>
      <c r="M16" s="165">
        <v>2310000</v>
      </c>
      <c r="N16" s="31">
        <v>6</v>
      </c>
      <c r="O16" s="162">
        <v>2310000</v>
      </c>
    </row>
    <row r="17" spans="1:15" ht="21">
      <c r="A17" s="360"/>
      <c r="B17" s="58"/>
      <c r="C17" s="58"/>
      <c r="D17" s="58"/>
      <c r="E17" s="60" t="s">
        <v>543</v>
      </c>
      <c r="F17" s="58"/>
      <c r="G17" s="163">
        <v>385000</v>
      </c>
      <c r="H17" s="58"/>
      <c r="I17" s="58"/>
      <c r="J17" s="58"/>
      <c r="K17" s="58"/>
      <c r="L17" s="161"/>
      <c r="M17" s="165"/>
      <c r="N17" s="30">
        <v>3</v>
      </c>
      <c r="O17" s="162">
        <v>1155000</v>
      </c>
    </row>
    <row r="18" spans="1:15">
      <c r="A18" s="359">
        <v>23</v>
      </c>
      <c r="B18" s="28">
        <v>14</v>
      </c>
      <c r="C18" s="28">
        <v>20</v>
      </c>
      <c r="D18" s="28" t="s">
        <v>473</v>
      </c>
      <c r="E18" s="33" t="s">
        <v>472</v>
      </c>
      <c r="F18" s="29" t="s">
        <v>3</v>
      </c>
      <c r="G18" s="163">
        <v>368750</v>
      </c>
      <c r="H18" s="28">
        <v>2</v>
      </c>
      <c r="I18" s="164">
        <v>737500</v>
      </c>
      <c r="J18" s="30"/>
      <c r="K18" s="162">
        <v>0</v>
      </c>
      <c r="L18" s="161">
        <v>2</v>
      </c>
      <c r="M18" s="165">
        <v>737500</v>
      </c>
      <c r="N18" s="31">
        <v>2</v>
      </c>
      <c r="O18" s="162">
        <v>737500</v>
      </c>
    </row>
    <row r="19" spans="1:15" ht="21">
      <c r="A19" s="360"/>
      <c r="B19" s="58"/>
      <c r="C19" s="58"/>
      <c r="D19" s="58"/>
      <c r="E19" s="60" t="s">
        <v>543</v>
      </c>
      <c r="F19" s="58"/>
      <c r="G19" s="163">
        <v>368750</v>
      </c>
      <c r="H19" s="58"/>
      <c r="I19" s="58"/>
      <c r="J19" s="58"/>
      <c r="K19" s="58"/>
      <c r="L19" s="161"/>
      <c r="M19" s="165"/>
      <c r="N19" s="30">
        <v>1</v>
      </c>
      <c r="O19" s="162">
        <v>368750</v>
      </c>
    </row>
    <row r="20" spans="1:15">
      <c r="A20" s="359">
        <v>24</v>
      </c>
      <c r="B20" s="28">
        <v>16</v>
      </c>
      <c r="C20" s="28">
        <v>21</v>
      </c>
      <c r="D20" s="28" t="s">
        <v>471</v>
      </c>
      <c r="E20" s="33" t="s">
        <v>470</v>
      </c>
      <c r="F20" s="29" t="s">
        <v>3</v>
      </c>
      <c r="G20" s="163">
        <v>8000000</v>
      </c>
      <c r="H20" s="28">
        <v>1</v>
      </c>
      <c r="I20" s="164">
        <v>8000000</v>
      </c>
      <c r="J20" s="30"/>
      <c r="K20" s="162">
        <v>0</v>
      </c>
      <c r="L20" s="161">
        <v>1</v>
      </c>
      <c r="M20" s="165">
        <v>8000000</v>
      </c>
      <c r="N20" s="31">
        <v>1</v>
      </c>
      <c r="O20" s="162">
        <v>8000000</v>
      </c>
    </row>
    <row r="21" spans="1:15" ht="30">
      <c r="A21" s="359">
        <v>25</v>
      </c>
      <c r="B21" s="28">
        <v>16.100000000000001</v>
      </c>
      <c r="C21" s="28">
        <v>22</v>
      </c>
      <c r="D21" s="28" t="s">
        <v>469</v>
      </c>
      <c r="E21" s="33" t="s">
        <v>468</v>
      </c>
      <c r="F21" s="29" t="s">
        <v>3</v>
      </c>
      <c r="G21" s="163">
        <v>1295000</v>
      </c>
      <c r="H21" s="28">
        <v>4</v>
      </c>
      <c r="I21" s="164">
        <v>5180000</v>
      </c>
      <c r="J21" s="30">
        <v>2</v>
      </c>
      <c r="K21" s="162">
        <v>2590000</v>
      </c>
      <c r="L21" s="161">
        <v>6</v>
      </c>
      <c r="M21" s="165">
        <v>7770000</v>
      </c>
      <c r="N21" s="31">
        <v>6</v>
      </c>
      <c r="O21" s="162">
        <v>7770000</v>
      </c>
    </row>
    <row r="22" spans="1:15" ht="30">
      <c r="A22" s="359">
        <v>26</v>
      </c>
      <c r="B22" s="28">
        <v>16.2</v>
      </c>
      <c r="C22" s="28">
        <v>23</v>
      </c>
      <c r="D22" s="28" t="s">
        <v>467</v>
      </c>
      <c r="E22" s="33" t="s">
        <v>466</v>
      </c>
      <c r="F22" s="29" t="s">
        <v>3</v>
      </c>
      <c r="G22" s="163">
        <v>495000.00000000006</v>
      </c>
      <c r="H22" s="28">
        <v>2</v>
      </c>
      <c r="I22" s="164">
        <v>990000.00000000012</v>
      </c>
      <c r="J22" s="30"/>
      <c r="K22" s="162">
        <v>0</v>
      </c>
      <c r="L22" s="161">
        <v>2</v>
      </c>
      <c r="M22" s="165">
        <v>990000.00000000012</v>
      </c>
      <c r="N22" s="31">
        <v>2</v>
      </c>
      <c r="O22" s="162">
        <v>990000.00000000012</v>
      </c>
    </row>
    <row r="23" spans="1:15">
      <c r="A23" s="359">
        <v>28</v>
      </c>
      <c r="B23" s="28">
        <v>16.5</v>
      </c>
      <c r="C23" s="28">
        <v>25</v>
      </c>
      <c r="D23" s="28" t="s">
        <v>463</v>
      </c>
      <c r="E23" s="33" t="s">
        <v>462</v>
      </c>
      <c r="F23" s="29" t="s">
        <v>3</v>
      </c>
      <c r="G23" s="163">
        <v>255000</v>
      </c>
      <c r="H23" s="28">
        <v>1</v>
      </c>
      <c r="I23" s="164">
        <v>255000</v>
      </c>
      <c r="J23" s="30"/>
      <c r="K23" s="162">
        <v>0</v>
      </c>
      <c r="L23" s="161">
        <v>1</v>
      </c>
      <c r="M23" s="165">
        <v>255000</v>
      </c>
      <c r="N23" s="31">
        <v>1</v>
      </c>
      <c r="O23" s="162">
        <v>255000</v>
      </c>
    </row>
    <row r="24" spans="1:15">
      <c r="A24" s="359">
        <v>29</v>
      </c>
      <c r="B24" s="28">
        <v>16.600000000000001</v>
      </c>
      <c r="C24" s="28">
        <v>26</v>
      </c>
      <c r="D24" s="28" t="s">
        <v>461</v>
      </c>
      <c r="E24" s="33" t="s">
        <v>460</v>
      </c>
      <c r="F24" s="29" t="s">
        <v>3</v>
      </c>
      <c r="G24" s="163">
        <v>245000</v>
      </c>
      <c r="H24" s="28">
        <v>1</v>
      </c>
      <c r="I24" s="164">
        <v>245000</v>
      </c>
      <c r="J24" s="30"/>
      <c r="K24" s="162">
        <v>0</v>
      </c>
      <c r="L24" s="161">
        <v>1</v>
      </c>
      <c r="M24" s="165">
        <v>245000</v>
      </c>
      <c r="N24" s="31">
        <v>1</v>
      </c>
      <c r="O24" s="162">
        <v>245000</v>
      </c>
    </row>
    <row r="25" spans="1:15">
      <c r="A25" s="359">
        <v>30</v>
      </c>
      <c r="B25" s="28">
        <v>16.7</v>
      </c>
      <c r="C25" s="28">
        <v>27</v>
      </c>
      <c r="D25" s="28" t="s">
        <v>459</v>
      </c>
      <c r="E25" s="33" t="s">
        <v>458</v>
      </c>
      <c r="F25" s="29" t="s">
        <v>3</v>
      </c>
      <c r="G25" s="163">
        <v>15000</v>
      </c>
      <c r="H25" s="28">
        <v>4</v>
      </c>
      <c r="I25" s="164">
        <v>60000</v>
      </c>
      <c r="J25" s="30">
        <v>2</v>
      </c>
      <c r="K25" s="162">
        <v>30000</v>
      </c>
      <c r="L25" s="161">
        <v>6</v>
      </c>
      <c r="M25" s="165">
        <v>90000</v>
      </c>
      <c r="N25" s="31">
        <v>6</v>
      </c>
      <c r="O25" s="162">
        <v>90000</v>
      </c>
    </row>
    <row r="26" spans="1:15">
      <c r="A26" s="359">
        <v>31</v>
      </c>
      <c r="B26" s="28">
        <v>16.8</v>
      </c>
      <c r="C26" s="28">
        <v>28</v>
      </c>
      <c r="D26" s="28" t="s">
        <v>457</v>
      </c>
      <c r="E26" s="33" t="s">
        <v>456</v>
      </c>
      <c r="F26" s="29" t="s">
        <v>3</v>
      </c>
      <c r="G26" s="163">
        <v>1195000</v>
      </c>
      <c r="H26" s="28">
        <v>1</v>
      </c>
      <c r="I26" s="164">
        <v>1195000</v>
      </c>
      <c r="J26" s="30"/>
      <c r="K26" s="162">
        <v>0</v>
      </c>
      <c r="L26" s="161">
        <v>1</v>
      </c>
      <c r="M26" s="165">
        <v>1195000</v>
      </c>
      <c r="N26" s="31">
        <v>1</v>
      </c>
      <c r="O26" s="162">
        <v>1195000</v>
      </c>
    </row>
    <row r="27" spans="1:15">
      <c r="A27" s="359">
        <v>32</v>
      </c>
      <c r="B27" s="28">
        <v>17.100000000000001</v>
      </c>
      <c r="C27" s="28">
        <v>29</v>
      </c>
      <c r="D27" s="28" t="s">
        <v>455</v>
      </c>
      <c r="E27" s="33" t="s">
        <v>454</v>
      </c>
      <c r="F27" s="29" t="s">
        <v>3</v>
      </c>
      <c r="G27" s="163">
        <v>145000</v>
      </c>
      <c r="H27" s="28">
        <v>1</v>
      </c>
      <c r="I27" s="164">
        <v>145000</v>
      </c>
      <c r="J27" s="30"/>
      <c r="K27" s="162">
        <v>0</v>
      </c>
      <c r="L27" s="161">
        <v>1</v>
      </c>
      <c r="M27" s="165">
        <v>145000</v>
      </c>
      <c r="N27" s="31">
        <v>1</v>
      </c>
      <c r="O27" s="162">
        <v>145000</v>
      </c>
    </row>
    <row r="28" spans="1:15">
      <c r="A28" s="359">
        <v>33</v>
      </c>
      <c r="B28" s="28">
        <v>17.2</v>
      </c>
      <c r="C28" s="28">
        <v>30</v>
      </c>
      <c r="D28" s="28" t="s">
        <v>453</v>
      </c>
      <c r="E28" s="33" t="s">
        <v>452</v>
      </c>
      <c r="F28" s="29" t="s">
        <v>3</v>
      </c>
      <c r="G28" s="163">
        <v>245000</v>
      </c>
      <c r="H28" s="28">
        <v>1</v>
      </c>
      <c r="I28" s="164">
        <v>245000</v>
      </c>
      <c r="J28" s="30"/>
      <c r="K28" s="162">
        <v>0</v>
      </c>
      <c r="L28" s="161">
        <v>1</v>
      </c>
      <c r="M28" s="165">
        <v>245000</v>
      </c>
      <c r="N28" s="31">
        <v>1</v>
      </c>
      <c r="O28" s="162">
        <v>245000</v>
      </c>
    </row>
    <row r="29" spans="1:15">
      <c r="A29" s="359">
        <v>34</v>
      </c>
      <c r="B29" s="28">
        <v>17.3</v>
      </c>
      <c r="C29" s="28">
        <v>31</v>
      </c>
      <c r="D29" s="28" t="s">
        <v>451</v>
      </c>
      <c r="E29" s="33" t="s">
        <v>450</v>
      </c>
      <c r="F29" s="29" t="s">
        <v>3</v>
      </c>
      <c r="G29" s="163">
        <v>50000</v>
      </c>
      <c r="H29" s="28">
        <v>1</v>
      </c>
      <c r="I29" s="164">
        <v>50000</v>
      </c>
      <c r="J29" s="30"/>
      <c r="K29" s="162">
        <v>0</v>
      </c>
      <c r="L29" s="161">
        <v>1</v>
      </c>
      <c r="M29" s="165">
        <v>50000</v>
      </c>
      <c r="N29" s="31">
        <v>1</v>
      </c>
      <c r="O29" s="162">
        <v>50000</v>
      </c>
    </row>
    <row r="30" spans="1:15">
      <c r="A30" s="359">
        <v>35</v>
      </c>
      <c r="B30" s="28">
        <v>17.5</v>
      </c>
      <c r="C30" s="28">
        <v>32</v>
      </c>
      <c r="D30" s="28" t="s">
        <v>449</v>
      </c>
      <c r="E30" s="33" t="s">
        <v>448</v>
      </c>
      <c r="F30" s="29" t="s">
        <v>3</v>
      </c>
      <c r="G30" s="163">
        <v>1495000</v>
      </c>
      <c r="H30" s="28">
        <v>1</v>
      </c>
      <c r="I30" s="164">
        <v>1495000</v>
      </c>
      <c r="J30" s="30"/>
      <c r="K30" s="162">
        <v>0</v>
      </c>
      <c r="L30" s="161">
        <v>1</v>
      </c>
      <c r="M30" s="165">
        <v>1495000</v>
      </c>
      <c r="N30" s="31">
        <v>1</v>
      </c>
      <c r="O30" s="162">
        <v>1495000</v>
      </c>
    </row>
    <row r="31" spans="1:15" ht="30">
      <c r="A31" s="359">
        <v>36</v>
      </c>
      <c r="B31" s="28" t="s">
        <v>647</v>
      </c>
      <c r="C31" s="28">
        <v>200</v>
      </c>
      <c r="D31" s="28" t="s">
        <v>447</v>
      </c>
      <c r="E31" s="33" t="s">
        <v>446</v>
      </c>
      <c r="F31" s="29" t="s">
        <v>3</v>
      </c>
      <c r="G31" s="163">
        <v>40000</v>
      </c>
      <c r="H31" s="28">
        <v>1</v>
      </c>
      <c r="I31" s="164">
        <v>40000</v>
      </c>
      <c r="J31" s="30"/>
      <c r="K31" s="162">
        <v>0</v>
      </c>
      <c r="L31" s="161">
        <v>1</v>
      </c>
      <c r="M31" s="165">
        <v>40000</v>
      </c>
      <c r="N31" s="31">
        <v>1</v>
      </c>
      <c r="O31" s="162">
        <v>40000</v>
      </c>
    </row>
    <row r="32" spans="1:15">
      <c r="A32" s="359">
        <v>37</v>
      </c>
      <c r="B32" s="28">
        <v>17.8</v>
      </c>
      <c r="C32" s="28">
        <v>33</v>
      </c>
      <c r="D32" s="28" t="s">
        <v>445</v>
      </c>
      <c r="E32" s="33" t="s">
        <v>444</v>
      </c>
      <c r="F32" s="29" t="s">
        <v>3</v>
      </c>
      <c r="G32" s="163">
        <v>245000</v>
      </c>
      <c r="H32" s="28">
        <v>1</v>
      </c>
      <c r="I32" s="164">
        <v>245000</v>
      </c>
      <c r="J32" s="30"/>
      <c r="K32" s="162">
        <v>0</v>
      </c>
      <c r="L32" s="161">
        <v>1</v>
      </c>
      <c r="M32" s="165">
        <v>245000</v>
      </c>
      <c r="N32" s="31">
        <v>1</v>
      </c>
      <c r="O32" s="162">
        <v>245000</v>
      </c>
    </row>
    <row r="33" spans="1:15">
      <c r="A33" s="359">
        <v>47</v>
      </c>
      <c r="B33" s="28">
        <v>4</v>
      </c>
      <c r="C33" s="28">
        <v>41</v>
      </c>
      <c r="D33" s="28" t="s">
        <v>425</v>
      </c>
      <c r="E33" s="33" t="s">
        <v>424</v>
      </c>
      <c r="F33" s="29" t="s">
        <v>3</v>
      </c>
      <c r="G33" s="163">
        <v>22500</v>
      </c>
      <c r="H33" s="28">
        <v>3</v>
      </c>
      <c r="I33" s="164">
        <v>67500</v>
      </c>
      <c r="J33" s="30"/>
      <c r="K33" s="162">
        <v>0</v>
      </c>
      <c r="L33" s="161">
        <v>3</v>
      </c>
      <c r="M33" s="165">
        <v>67500</v>
      </c>
      <c r="N33" s="31">
        <v>3</v>
      </c>
      <c r="O33" s="162">
        <v>67500</v>
      </c>
    </row>
    <row r="34" spans="1:15">
      <c r="A34" s="359">
        <v>50</v>
      </c>
      <c r="B34" s="28">
        <v>15</v>
      </c>
      <c r="C34" s="28">
        <v>44</v>
      </c>
      <c r="D34" s="28" t="s">
        <v>419</v>
      </c>
      <c r="E34" s="33" t="s">
        <v>418</v>
      </c>
      <c r="F34" s="29" t="s">
        <v>3</v>
      </c>
      <c r="G34" s="163">
        <v>165000</v>
      </c>
      <c r="H34" s="28">
        <v>3</v>
      </c>
      <c r="I34" s="164">
        <v>495000</v>
      </c>
      <c r="J34" s="30"/>
      <c r="K34" s="162">
        <v>0</v>
      </c>
      <c r="L34" s="161">
        <v>3</v>
      </c>
      <c r="M34" s="165">
        <v>495000</v>
      </c>
      <c r="N34" s="31">
        <v>3</v>
      </c>
      <c r="O34" s="162">
        <v>495000</v>
      </c>
    </row>
    <row r="35" spans="1:15" ht="30">
      <c r="A35" s="359">
        <v>53</v>
      </c>
      <c r="B35" s="28">
        <v>12</v>
      </c>
      <c r="C35" s="28">
        <v>47</v>
      </c>
      <c r="D35" s="28" t="s">
        <v>413</v>
      </c>
      <c r="E35" s="33" t="s">
        <v>412</v>
      </c>
      <c r="F35" s="29" t="s">
        <v>3</v>
      </c>
      <c r="G35" s="163">
        <v>37500</v>
      </c>
      <c r="H35" s="28">
        <v>5</v>
      </c>
      <c r="I35" s="164">
        <v>187500</v>
      </c>
      <c r="J35" s="30"/>
      <c r="K35" s="162">
        <v>0</v>
      </c>
      <c r="L35" s="161">
        <v>5</v>
      </c>
      <c r="M35" s="165">
        <v>187500</v>
      </c>
      <c r="N35" s="31">
        <v>5</v>
      </c>
      <c r="O35" s="162">
        <v>187500</v>
      </c>
    </row>
    <row r="36" spans="1:15" ht="21.75" thickBot="1">
      <c r="A36" s="360"/>
      <c r="B36" s="58"/>
      <c r="C36" s="58"/>
      <c r="D36" s="58"/>
      <c r="E36" s="127" t="s">
        <v>543</v>
      </c>
      <c r="F36" s="58"/>
      <c r="G36" s="58"/>
      <c r="H36" s="58"/>
      <c r="I36" s="58"/>
      <c r="J36" s="58"/>
      <c r="K36" s="58"/>
      <c r="L36" s="161"/>
      <c r="M36" s="58"/>
      <c r="N36" s="30">
        <v>1</v>
      </c>
      <c r="O36" s="30">
        <v>37500</v>
      </c>
    </row>
    <row r="37" spans="1:15">
      <c r="A37" s="359">
        <v>242</v>
      </c>
      <c r="B37" s="28"/>
      <c r="C37" s="43"/>
      <c r="D37" s="43"/>
      <c r="E37" s="61" t="s">
        <v>32</v>
      </c>
      <c r="F37" s="62" t="s">
        <v>3</v>
      </c>
      <c r="G37" s="197">
        <v>1195000</v>
      </c>
      <c r="H37" s="30">
        <v>0</v>
      </c>
      <c r="I37" s="164">
        <v>0</v>
      </c>
      <c r="J37" s="30">
        <v>6</v>
      </c>
      <c r="K37" s="162">
        <v>7170000</v>
      </c>
      <c r="L37" s="159">
        <v>6</v>
      </c>
      <c r="M37" s="165">
        <v>7170000</v>
      </c>
      <c r="N37" s="31">
        <v>6</v>
      </c>
      <c r="O37" s="162">
        <v>7170000</v>
      </c>
    </row>
    <row r="38" spans="1:15" ht="16.5" thickBot="1">
      <c r="A38" s="260"/>
      <c r="B38" s="311"/>
      <c r="C38" s="261"/>
      <c r="D38" s="261"/>
      <c r="E38" s="262"/>
      <c r="F38" s="262"/>
      <c r="G38" s="263"/>
      <c r="H38" s="261"/>
      <c r="I38" s="264"/>
      <c r="J38" s="261"/>
      <c r="K38" s="265"/>
      <c r="L38" s="261"/>
      <c r="M38" s="455" t="s">
        <v>616</v>
      </c>
      <c r="N38" s="456"/>
      <c r="O38" s="420">
        <f>SUM(O5:O37)</f>
        <v>70318750</v>
      </c>
    </row>
    <row r="39" spans="1:15" ht="15.75" thickTop="1"/>
  </sheetData>
  <mergeCells count="11">
    <mergeCell ref="M38:N38"/>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O28"/>
  <sheetViews>
    <sheetView workbookViewId="0">
      <selection activeCell="Q15" sqref="Q15"/>
    </sheetView>
  </sheetViews>
  <sheetFormatPr defaultRowHeight="15"/>
  <cols>
    <col min="5" max="5" width="44.7109375" customWidth="1"/>
    <col min="9" max="9" width="10" bestFit="1" customWidth="1"/>
    <col min="11" max="11" width="12.5703125" bestFit="1" customWidth="1"/>
    <col min="13" max="13" width="11.5703125" bestFit="1" customWidth="1"/>
    <col min="15" max="15" width="16" bestFit="1" customWidth="1"/>
  </cols>
  <sheetData>
    <row r="1" spans="1:15" ht="27.75" thickTop="1" thickBot="1">
      <c r="A1" s="452" t="s">
        <v>766</v>
      </c>
      <c r="B1" s="453"/>
      <c r="C1" s="454"/>
      <c r="D1" s="454"/>
      <c r="E1" s="454"/>
      <c r="F1" s="454"/>
      <c r="G1" s="454"/>
      <c r="H1" s="454"/>
      <c r="I1" s="454"/>
      <c r="J1" s="454"/>
      <c r="K1" s="454"/>
      <c r="L1" s="454"/>
      <c r="M1" s="454"/>
      <c r="N1" s="454"/>
      <c r="O1" s="454"/>
    </row>
    <row r="2" spans="1:15" ht="37.5" customHeight="1">
      <c r="A2" s="440" t="s">
        <v>522</v>
      </c>
      <c r="B2" s="443" t="s">
        <v>645</v>
      </c>
      <c r="C2" s="435" t="s">
        <v>521</v>
      </c>
      <c r="D2" s="435" t="s">
        <v>520</v>
      </c>
      <c r="E2" s="435" t="s">
        <v>519</v>
      </c>
      <c r="F2" s="397"/>
      <c r="G2" s="149"/>
      <c r="H2" s="435" t="s">
        <v>518</v>
      </c>
      <c r="I2" s="435"/>
      <c r="J2" s="435" t="s">
        <v>517</v>
      </c>
      <c r="K2" s="435"/>
      <c r="L2" s="435" t="s">
        <v>516</v>
      </c>
      <c r="M2" s="435"/>
      <c r="N2" s="435" t="s">
        <v>515</v>
      </c>
      <c r="O2" s="435"/>
    </row>
    <row r="3" spans="1:15" ht="32.25" thickBot="1">
      <c r="A3" s="441"/>
      <c r="B3" s="444"/>
      <c r="C3" s="442"/>
      <c r="D3" s="442"/>
      <c r="E3" s="442"/>
      <c r="F3" s="398" t="s">
        <v>29</v>
      </c>
      <c r="G3" s="150" t="s">
        <v>28</v>
      </c>
      <c r="H3" s="398" t="s">
        <v>27</v>
      </c>
      <c r="I3" s="398" t="s">
        <v>26</v>
      </c>
      <c r="J3" s="398" t="s">
        <v>27</v>
      </c>
      <c r="K3" s="398" t="s">
        <v>26</v>
      </c>
      <c r="L3" s="398" t="s">
        <v>27</v>
      </c>
      <c r="M3" s="398" t="s">
        <v>26</v>
      </c>
      <c r="N3" s="398" t="s">
        <v>27</v>
      </c>
      <c r="O3" s="398"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59">
        <v>6</v>
      </c>
      <c r="B5" s="28">
        <v>3</v>
      </c>
      <c r="C5" s="28">
        <v>5</v>
      </c>
      <c r="D5" s="28" t="s">
        <v>501</v>
      </c>
      <c r="E5" s="33" t="s">
        <v>432</v>
      </c>
      <c r="F5" s="29" t="s">
        <v>3</v>
      </c>
      <c r="G5" s="163">
        <v>465000</v>
      </c>
      <c r="H5" s="28">
        <v>4</v>
      </c>
      <c r="I5" s="164">
        <v>1860000</v>
      </c>
      <c r="J5" s="30">
        <v>2</v>
      </c>
      <c r="K5" s="162">
        <v>930000</v>
      </c>
      <c r="L5" s="161">
        <v>6</v>
      </c>
      <c r="M5" s="165">
        <v>2790000</v>
      </c>
      <c r="N5" s="31">
        <v>6</v>
      </c>
      <c r="O5" s="162">
        <v>2790000</v>
      </c>
    </row>
    <row r="6" spans="1:15">
      <c r="A6" s="359">
        <v>7</v>
      </c>
      <c r="B6" s="28">
        <v>3.1</v>
      </c>
      <c r="C6" s="28">
        <v>6</v>
      </c>
      <c r="D6" s="28" t="s">
        <v>500</v>
      </c>
      <c r="E6" s="33" t="s">
        <v>430</v>
      </c>
      <c r="F6" s="29" t="s">
        <v>3</v>
      </c>
      <c r="G6" s="163">
        <v>1495000</v>
      </c>
      <c r="H6" s="28">
        <v>4</v>
      </c>
      <c r="I6" s="164">
        <v>5980000</v>
      </c>
      <c r="J6" s="30">
        <v>2</v>
      </c>
      <c r="K6" s="162">
        <v>2990000</v>
      </c>
      <c r="L6" s="161">
        <v>6</v>
      </c>
      <c r="M6" s="165">
        <v>8970000</v>
      </c>
      <c r="N6" s="31">
        <v>6</v>
      </c>
      <c r="O6" s="162">
        <v>8970000</v>
      </c>
    </row>
    <row r="7" spans="1:15">
      <c r="A7" s="359">
        <v>8</v>
      </c>
      <c r="B7" s="28">
        <v>3.2</v>
      </c>
      <c r="C7" s="28">
        <v>7</v>
      </c>
      <c r="D7" s="28" t="s">
        <v>499</v>
      </c>
      <c r="E7" s="33" t="s">
        <v>426</v>
      </c>
      <c r="F7" s="29" t="s">
        <v>3</v>
      </c>
      <c r="G7" s="163">
        <v>345000</v>
      </c>
      <c r="H7" s="28">
        <v>4</v>
      </c>
      <c r="I7" s="164">
        <v>1380000</v>
      </c>
      <c r="J7" s="30">
        <v>2</v>
      </c>
      <c r="K7" s="162">
        <v>690000</v>
      </c>
      <c r="L7" s="161">
        <v>6</v>
      </c>
      <c r="M7" s="165">
        <v>2070000</v>
      </c>
      <c r="N7" s="31">
        <v>6</v>
      </c>
      <c r="O7" s="162">
        <v>2070000</v>
      </c>
    </row>
    <row r="8" spans="1:15" ht="21">
      <c r="A8" s="360"/>
      <c r="B8" s="58"/>
      <c r="C8" s="58"/>
      <c r="D8" s="58"/>
      <c r="E8" s="60" t="s">
        <v>543</v>
      </c>
      <c r="F8" s="58"/>
      <c r="G8" s="163">
        <v>345000</v>
      </c>
      <c r="H8" s="58"/>
      <c r="I8" s="58"/>
      <c r="J8" s="58"/>
      <c r="K8" s="58"/>
      <c r="L8" s="161"/>
      <c r="M8" s="165"/>
      <c r="N8" s="30">
        <v>4</v>
      </c>
      <c r="O8" s="162">
        <v>1380000</v>
      </c>
    </row>
    <row r="9" spans="1:15">
      <c r="A9" s="359">
        <v>43</v>
      </c>
      <c r="B9" s="28">
        <v>3</v>
      </c>
      <c r="C9" s="28">
        <v>37</v>
      </c>
      <c r="D9" s="28" t="s">
        <v>433</v>
      </c>
      <c r="E9" s="33" t="s">
        <v>432</v>
      </c>
      <c r="F9" s="29" t="s">
        <v>3</v>
      </c>
      <c r="G9" s="163">
        <v>395000</v>
      </c>
      <c r="H9" s="28">
        <v>3</v>
      </c>
      <c r="I9" s="164">
        <v>1185000</v>
      </c>
      <c r="J9" s="30"/>
      <c r="K9" s="162">
        <v>0</v>
      </c>
      <c r="L9" s="161">
        <v>3</v>
      </c>
      <c r="M9" s="165">
        <v>1185000</v>
      </c>
      <c r="N9" s="31">
        <v>3</v>
      </c>
      <c r="O9" s="162">
        <v>1185000</v>
      </c>
    </row>
    <row r="10" spans="1:15">
      <c r="A10" s="359">
        <v>44</v>
      </c>
      <c r="B10" s="28">
        <v>3.1</v>
      </c>
      <c r="C10" s="28">
        <v>38</v>
      </c>
      <c r="D10" s="28" t="s">
        <v>431</v>
      </c>
      <c r="E10" s="33" t="s">
        <v>430</v>
      </c>
      <c r="F10" s="29" t="s">
        <v>3</v>
      </c>
      <c r="G10" s="163">
        <v>1495000</v>
      </c>
      <c r="H10" s="28">
        <v>2</v>
      </c>
      <c r="I10" s="164">
        <v>2990000</v>
      </c>
      <c r="J10" s="30"/>
      <c r="K10" s="162">
        <v>0</v>
      </c>
      <c r="L10" s="161">
        <v>2</v>
      </c>
      <c r="M10" s="165">
        <v>2990000</v>
      </c>
      <c r="N10" s="31">
        <v>2</v>
      </c>
      <c r="O10" s="162">
        <v>2990000</v>
      </c>
    </row>
    <row r="11" spans="1:15">
      <c r="A11" s="359">
        <v>45</v>
      </c>
      <c r="B11" s="28">
        <v>3.1</v>
      </c>
      <c r="C11" s="28">
        <v>39</v>
      </c>
      <c r="D11" s="28" t="s">
        <v>429</v>
      </c>
      <c r="E11" s="33" t="s">
        <v>428</v>
      </c>
      <c r="F11" s="29" t="s">
        <v>3</v>
      </c>
      <c r="G11" s="163">
        <v>1195000</v>
      </c>
      <c r="H11" s="28">
        <v>1</v>
      </c>
      <c r="I11" s="164">
        <v>1195000</v>
      </c>
      <c r="J11" s="30"/>
      <c r="K11" s="162">
        <v>0</v>
      </c>
      <c r="L11" s="161">
        <v>1</v>
      </c>
      <c r="M11" s="165">
        <v>1195000</v>
      </c>
      <c r="N11" s="31">
        <v>1</v>
      </c>
      <c r="O11" s="162">
        <v>1195000</v>
      </c>
    </row>
    <row r="12" spans="1:15">
      <c r="A12" s="359">
        <v>46</v>
      </c>
      <c r="B12" s="28">
        <v>3.2</v>
      </c>
      <c r="C12" s="28">
        <v>40</v>
      </c>
      <c r="D12" s="28" t="s">
        <v>427</v>
      </c>
      <c r="E12" s="33" t="s">
        <v>426</v>
      </c>
      <c r="F12" s="29" t="s">
        <v>3</v>
      </c>
      <c r="G12" s="163">
        <v>345000</v>
      </c>
      <c r="H12" s="28">
        <v>3</v>
      </c>
      <c r="I12" s="164">
        <v>1035000</v>
      </c>
      <c r="J12" s="30"/>
      <c r="K12" s="162">
        <v>0</v>
      </c>
      <c r="L12" s="161">
        <v>3</v>
      </c>
      <c r="M12" s="165">
        <v>1035000</v>
      </c>
      <c r="N12" s="31">
        <v>3</v>
      </c>
      <c r="O12" s="162">
        <v>1035000</v>
      </c>
    </row>
    <row r="13" spans="1:15" ht="21">
      <c r="A13" s="360"/>
      <c r="B13" s="58"/>
      <c r="C13" s="58"/>
      <c r="D13" s="58"/>
      <c r="E13" s="60" t="s">
        <v>543</v>
      </c>
      <c r="F13" s="58"/>
      <c r="G13" s="163">
        <v>345000</v>
      </c>
      <c r="H13" s="58"/>
      <c r="I13" s="58"/>
      <c r="J13" s="58"/>
      <c r="K13" s="58"/>
      <c r="L13" s="161"/>
      <c r="M13" s="165"/>
      <c r="N13" s="30">
        <v>3</v>
      </c>
      <c r="O13" s="162">
        <v>1035000</v>
      </c>
    </row>
    <row r="14" spans="1:15" ht="30">
      <c r="A14" s="359">
        <v>126</v>
      </c>
      <c r="B14" s="28">
        <v>35.1</v>
      </c>
      <c r="C14" s="28">
        <v>104</v>
      </c>
      <c r="D14" s="28" t="s">
        <v>266</v>
      </c>
      <c r="E14" s="34" t="s">
        <v>265</v>
      </c>
      <c r="F14" s="29" t="s">
        <v>3</v>
      </c>
      <c r="G14" s="163">
        <v>150000</v>
      </c>
      <c r="H14" s="181">
        <v>6</v>
      </c>
      <c r="I14" s="164">
        <v>900000</v>
      </c>
      <c r="J14" s="30"/>
      <c r="K14" s="162">
        <v>0</v>
      </c>
      <c r="L14" s="161">
        <v>6</v>
      </c>
      <c r="M14" s="165">
        <v>900000</v>
      </c>
      <c r="N14" s="31">
        <v>6</v>
      </c>
      <c r="O14" s="162">
        <v>900000</v>
      </c>
    </row>
    <row r="15" spans="1:15" ht="21">
      <c r="A15" s="360"/>
      <c r="B15" s="58"/>
      <c r="C15" s="58"/>
      <c r="D15" s="58"/>
      <c r="E15" s="60" t="s">
        <v>543</v>
      </c>
      <c r="F15" s="58"/>
      <c r="G15" s="163">
        <v>150000</v>
      </c>
      <c r="H15" s="58"/>
      <c r="I15" s="58"/>
      <c r="J15" s="58"/>
      <c r="K15" s="58"/>
      <c r="L15" s="161"/>
      <c r="M15" s="165"/>
      <c r="N15" s="30">
        <v>1</v>
      </c>
      <c r="O15" s="162">
        <v>150000</v>
      </c>
    </row>
    <row r="16" spans="1:15" ht="30">
      <c r="A16" s="359">
        <v>127</v>
      </c>
      <c r="B16" s="28">
        <v>35.200000000000003</v>
      </c>
      <c r="C16" s="28">
        <v>105</v>
      </c>
      <c r="D16" s="28" t="s">
        <v>264</v>
      </c>
      <c r="E16" s="34" t="s">
        <v>263</v>
      </c>
      <c r="F16" s="29" t="s">
        <v>3</v>
      </c>
      <c r="G16" s="163">
        <v>210000</v>
      </c>
      <c r="H16" s="181">
        <v>2</v>
      </c>
      <c r="I16" s="164">
        <v>420000</v>
      </c>
      <c r="J16" s="30"/>
      <c r="K16" s="162">
        <v>0</v>
      </c>
      <c r="L16" s="161">
        <v>2</v>
      </c>
      <c r="M16" s="165">
        <v>420000</v>
      </c>
      <c r="N16" s="31">
        <v>2</v>
      </c>
      <c r="O16" s="162">
        <v>420000</v>
      </c>
    </row>
    <row r="17" spans="1:15" ht="21">
      <c r="A17" s="360"/>
      <c r="B17" s="58"/>
      <c r="C17" s="58"/>
      <c r="D17" s="58"/>
      <c r="E17" s="60" t="s">
        <v>543</v>
      </c>
      <c r="F17" s="58"/>
      <c r="G17" s="163">
        <v>210000</v>
      </c>
      <c r="H17" s="58"/>
      <c r="I17" s="58"/>
      <c r="J17" s="58"/>
      <c r="K17" s="58"/>
      <c r="L17" s="161"/>
      <c r="M17" s="165"/>
      <c r="N17" s="30">
        <v>4</v>
      </c>
      <c r="O17" s="162">
        <v>840000</v>
      </c>
    </row>
    <row r="18" spans="1:15">
      <c r="A18" s="359">
        <v>128</v>
      </c>
      <c r="B18" s="28">
        <v>35.299999999999997</v>
      </c>
      <c r="C18" s="28">
        <v>106</v>
      </c>
      <c r="D18" s="28" t="s">
        <v>262</v>
      </c>
      <c r="E18" s="34" t="s">
        <v>261</v>
      </c>
      <c r="F18" s="29" t="s">
        <v>3</v>
      </c>
      <c r="G18" s="163">
        <v>7000</v>
      </c>
      <c r="H18" s="181">
        <v>6</v>
      </c>
      <c r="I18" s="164">
        <v>42000</v>
      </c>
      <c r="J18" s="30"/>
      <c r="K18" s="162">
        <v>0</v>
      </c>
      <c r="L18" s="161">
        <v>6</v>
      </c>
      <c r="M18" s="165">
        <v>42000</v>
      </c>
      <c r="N18" s="31">
        <v>6</v>
      </c>
      <c r="O18" s="162">
        <v>42000</v>
      </c>
    </row>
    <row r="19" spans="1:15" ht="21">
      <c r="A19" s="360"/>
      <c r="B19" s="58"/>
      <c r="C19" s="58"/>
      <c r="D19" s="58"/>
      <c r="E19" s="60" t="s">
        <v>543</v>
      </c>
      <c r="F19" s="58"/>
      <c r="G19" s="163">
        <v>7000</v>
      </c>
      <c r="H19" s="58"/>
      <c r="I19" s="58"/>
      <c r="J19" s="58"/>
      <c r="K19" s="58"/>
      <c r="L19" s="161"/>
      <c r="M19" s="165"/>
      <c r="N19" s="30">
        <v>1</v>
      </c>
      <c r="O19" s="162">
        <v>7000</v>
      </c>
    </row>
    <row r="20" spans="1:15">
      <c r="A20" s="359">
        <v>129</v>
      </c>
      <c r="B20" s="28">
        <v>35.4</v>
      </c>
      <c r="C20" s="28">
        <v>107</v>
      </c>
      <c r="D20" s="28" t="s">
        <v>260</v>
      </c>
      <c r="E20" s="34" t="s">
        <v>259</v>
      </c>
      <c r="F20" s="29" t="s">
        <v>3</v>
      </c>
      <c r="G20" s="163">
        <v>8500</v>
      </c>
      <c r="H20" s="181">
        <v>2</v>
      </c>
      <c r="I20" s="164">
        <v>17000</v>
      </c>
      <c r="J20" s="30"/>
      <c r="K20" s="162">
        <v>0</v>
      </c>
      <c r="L20" s="161">
        <v>2</v>
      </c>
      <c r="M20" s="165">
        <v>17000</v>
      </c>
      <c r="N20" s="31">
        <v>2</v>
      </c>
      <c r="O20" s="162">
        <v>17000</v>
      </c>
    </row>
    <row r="21" spans="1:15" ht="21">
      <c r="A21" s="360"/>
      <c r="B21" s="58"/>
      <c r="C21" s="58"/>
      <c r="D21" s="58"/>
      <c r="E21" s="60" t="s">
        <v>543</v>
      </c>
      <c r="F21" s="58"/>
      <c r="G21" s="163">
        <v>8500</v>
      </c>
      <c r="H21" s="58"/>
      <c r="I21" s="58"/>
      <c r="J21" s="58"/>
      <c r="K21" s="58"/>
      <c r="L21" s="161"/>
      <c r="M21" s="165"/>
      <c r="N21" s="30">
        <v>4</v>
      </c>
      <c r="O21" s="162">
        <v>34000</v>
      </c>
    </row>
    <row r="22" spans="1:15">
      <c r="A22" s="359">
        <v>130</v>
      </c>
      <c r="B22" s="28">
        <v>35.5</v>
      </c>
      <c r="C22" s="28">
        <v>216</v>
      </c>
      <c r="D22" s="28" t="s">
        <v>258</v>
      </c>
      <c r="E22" s="34" t="s">
        <v>257</v>
      </c>
      <c r="F22" s="29" t="s">
        <v>3</v>
      </c>
      <c r="G22" s="163">
        <v>1200000</v>
      </c>
      <c r="H22" s="181">
        <v>1</v>
      </c>
      <c r="I22" s="164">
        <v>1200000</v>
      </c>
      <c r="J22" s="30"/>
      <c r="K22" s="162">
        <v>0</v>
      </c>
      <c r="L22" s="161">
        <v>1</v>
      </c>
      <c r="M22" s="165">
        <v>1200000</v>
      </c>
      <c r="N22" s="31">
        <v>1</v>
      </c>
      <c r="O22" s="162">
        <v>1200000</v>
      </c>
    </row>
    <row r="23" spans="1:15">
      <c r="A23" s="359">
        <v>131</v>
      </c>
      <c r="B23" s="28">
        <v>35.6</v>
      </c>
      <c r="C23" s="28">
        <v>217</v>
      </c>
      <c r="D23" s="28" t="s">
        <v>256</v>
      </c>
      <c r="E23" s="34" t="s">
        <v>255</v>
      </c>
      <c r="F23" s="29" t="s">
        <v>3</v>
      </c>
      <c r="G23" s="163">
        <v>1000000</v>
      </c>
      <c r="H23" s="181">
        <v>2</v>
      </c>
      <c r="I23" s="164">
        <v>2000000</v>
      </c>
      <c r="J23" s="30"/>
      <c r="K23" s="162">
        <v>0</v>
      </c>
      <c r="L23" s="161">
        <v>2</v>
      </c>
      <c r="M23" s="165">
        <v>2000000</v>
      </c>
      <c r="N23" s="31">
        <v>2</v>
      </c>
      <c r="O23" s="162">
        <v>2000000</v>
      </c>
    </row>
    <row r="24" spans="1:15" ht="21">
      <c r="A24" s="360"/>
      <c r="B24" s="58"/>
      <c r="C24" s="58"/>
      <c r="D24" s="58"/>
      <c r="E24" s="60" t="s">
        <v>543</v>
      </c>
      <c r="F24" s="58"/>
      <c r="G24" s="163">
        <v>1000000</v>
      </c>
      <c r="H24" s="58"/>
      <c r="I24" s="58"/>
      <c r="J24" s="58"/>
      <c r="K24" s="58"/>
      <c r="L24" s="161"/>
      <c r="M24" s="165"/>
      <c r="N24" s="30">
        <v>2</v>
      </c>
      <c r="O24" s="162">
        <v>2000000</v>
      </c>
    </row>
    <row r="25" spans="1:15">
      <c r="A25" s="359">
        <v>132</v>
      </c>
      <c r="B25" s="28">
        <v>35.700000000000003</v>
      </c>
      <c r="C25" s="28">
        <v>218</v>
      </c>
      <c r="D25" s="28" t="s">
        <v>254</v>
      </c>
      <c r="E25" s="34" t="s">
        <v>253</v>
      </c>
      <c r="F25" s="29" t="s">
        <v>3</v>
      </c>
      <c r="G25" s="163">
        <v>900000.00000000012</v>
      </c>
      <c r="H25" s="181">
        <v>1</v>
      </c>
      <c r="I25" s="164">
        <v>900000.00000000012</v>
      </c>
      <c r="J25" s="30"/>
      <c r="K25" s="162">
        <v>0</v>
      </c>
      <c r="L25" s="161">
        <v>1</v>
      </c>
      <c r="M25" s="165">
        <v>900000.00000000012</v>
      </c>
      <c r="N25" s="31">
        <v>1</v>
      </c>
      <c r="O25" s="162">
        <v>900000.00000000012</v>
      </c>
    </row>
    <row r="26" spans="1:15" ht="21">
      <c r="A26" s="365"/>
      <c r="B26" s="126"/>
      <c r="C26" s="126"/>
      <c r="D26" s="126"/>
      <c r="E26" s="127" t="s">
        <v>543</v>
      </c>
      <c r="F26" s="126"/>
      <c r="G26" s="166">
        <v>900000.00000000012</v>
      </c>
      <c r="H26" s="126"/>
      <c r="I26" s="126"/>
      <c r="J26" s="126"/>
      <c r="K26" s="126"/>
      <c r="L26" s="169"/>
      <c r="M26" s="170"/>
      <c r="N26" s="40">
        <v>2</v>
      </c>
      <c r="O26" s="168">
        <v>1800000.0000000002</v>
      </c>
    </row>
    <row r="27" spans="1:15" ht="16.5" thickBot="1">
      <c r="A27" s="260"/>
      <c r="B27" s="311"/>
      <c r="C27" s="261"/>
      <c r="D27" s="261"/>
      <c r="E27" s="262"/>
      <c r="F27" s="262"/>
      <c r="G27" s="263"/>
      <c r="H27" s="261"/>
      <c r="I27" s="264"/>
      <c r="J27" s="261"/>
      <c r="K27" s="265"/>
      <c r="L27" s="261"/>
      <c r="M27" s="455" t="s">
        <v>616</v>
      </c>
      <c r="N27" s="456"/>
      <c r="O27" s="420">
        <f>SUM(O5:O26)</f>
        <v>32960000</v>
      </c>
    </row>
    <row r="28" spans="1:15" ht="15.75" thickTop="1"/>
  </sheetData>
  <mergeCells count="11">
    <mergeCell ref="M27:N27"/>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O44"/>
  <sheetViews>
    <sheetView topLeftCell="A34" workbookViewId="0">
      <selection activeCell="K48" sqref="K48"/>
    </sheetView>
  </sheetViews>
  <sheetFormatPr defaultRowHeight="15"/>
  <cols>
    <col min="5" max="5" width="45.140625" customWidth="1"/>
    <col min="15" max="15" width="13.140625" bestFit="1" customWidth="1"/>
  </cols>
  <sheetData>
    <row r="1" spans="1:15" ht="27.75" thickTop="1" thickBot="1">
      <c r="A1" s="452" t="s">
        <v>766</v>
      </c>
      <c r="B1" s="453"/>
      <c r="C1" s="454"/>
      <c r="D1" s="454"/>
      <c r="E1" s="454"/>
      <c r="F1" s="454"/>
      <c r="G1" s="454"/>
      <c r="H1" s="454"/>
      <c r="I1" s="454"/>
      <c r="J1" s="454"/>
      <c r="K1" s="454"/>
      <c r="L1" s="454"/>
      <c r="M1" s="454"/>
      <c r="N1" s="454"/>
      <c r="O1" s="454"/>
    </row>
    <row r="2" spans="1:15" ht="36" customHeight="1">
      <c r="A2" s="440" t="s">
        <v>522</v>
      </c>
      <c r="B2" s="443" t="s">
        <v>645</v>
      </c>
      <c r="C2" s="435" t="s">
        <v>521</v>
      </c>
      <c r="D2" s="435" t="s">
        <v>520</v>
      </c>
      <c r="E2" s="435" t="s">
        <v>519</v>
      </c>
      <c r="F2" s="418"/>
      <c r="G2" s="149"/>
      <c r="H2" s="435" t="s">
        <v>518</v>
      </c>
      <c r="I2" s="435"/>
      <c r="J2" s="435" t="s">
        <v>517</v>
      </c>
      <c r="K2" s="435"/>
      <c r="L2" s="435" t="s">
        <v>516</v>
      </c>
      <c r="M2" s="435"/>
      <c r="N2" s="435" t="s">
        <v>515</v>
      </c>
      <c r="O2" s="435"/>
    </row>
    <row r="3" spans="1:15" ht="32.25" thickBot="1">
      <c r="A3" s="441"/>
      <c r="B3" s="444"/>
      <c r="C3" s="442"/>
      <c r="D3" s="442"/>
      <c r="E3" s="442"/>
      <c r="F3" s="419" t="s">
        <v>29</v>
      </c>
      <c r="G3" s="150" t="s">
        <v>28</v>
      </c>
      <c r="H3" s="419" t="s">
        <v>27</v>
      </c>
      <c r="I3" s="419" t="s">
        <v>26</v>
      </c>
      <c r="J3" s="419" t="s">
        <v>27</v>
      </c>
      <c r="K3" s="419" t="s">
        <v>26</v>
      </c>
      <c r="L3" s="419" t="s">
        <v>27</v>
      </c>
      <c r="M3" s="419" t="s">
        <v>26</v>
      </c>
      <c r="N3" s="419" t="s">
        <v>27</v>
      </c>
      <c r="O3" s="419"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30">
      <c r="A5" s="359">
        <v>184</v>
      </c>
      <c r="B5" s="28">
        <v>75</v>
      </c>
      <c r="C5" s="28">
        <v>225</v>
      </c>
      <c r="D5" s="28" t="s">
        <v>149</v>
      </c>
      <c r="E5" s="33" t="s">
        <v>148</v>
      </c>
      <c r="F5" s="29" t="s">
        <v>3</v>
      </c>
      <c r="G5" s="163">
        <v>270</v>
      </c>
      <c r="H5" s="28">
        <v>25</v>
      </c>
      <c r="I5" s="164">
        <v>6750</v>
      </c>
      <c r="J5" s="30"/>
      <c r="K5" s="162">
        <v>0</v>
      </c>
      <c r="L5" s="161">
        <v>25</v>
      </c>
      <c r="M5" s="165">
        <v>6750</v>
      </c>
      <c r="N5" s="31">
        <v>25</v>
      </c>
      <c r="O5" s="162">
        <v>6750</v>
      </c>
    </row>
    <row r="6" spans="1:15" ht="21">
      <c r="A6" s="360"/>
      <c r="B6" s="58"/>
      <c r="C6" s="58"/>
      <c r="D6" s="58"/>
      <c r="E6" s="60" t="s">
        <v>543</v>
      </c>
      <c r="F6" s="58"/>
      <c r="G6" s="163">
        <v>270</v>
      </c>
      <c r="H6" s="58"/>
      <c r="I6" s="58"/>
      <c r="J6" s="58"/>
      <c r="K6" s="58"/>
      <c r="L6" s="161"/>
      <c r="M6" s="165"/>
      <c r="N6" s="176">
        <v>19</v>
      </c>
      <c r="O6" s="162">
        <v>5130</v>
      </c>
    </row>
    <row r="7" spans="1:15" ht="30">
      <c r="A7" s="359">
        <v>185</v>
      </c>
      <c r="B7" s="28">
        <v>76</v>
      </c>
      <c r="C7" s="28">
        <v>151</v>
      </c>
      <c r="D7" s="28" t="s">
        <v>147</v>
      </c>
      <c r="E7" s="33" t="s">
        <v>146</v>
      </c>
      <c r="F7" s="29" t="s">
        <v>3</v>
      </c>
      <c r="G7" s="163">
        <v>5400</v>
      </c>
      <c r="H7" s="28">
        <v>4</v>
      </c>
      <c r="I7" s="164">
        <v>21600</v>
      </c>
      <c r="J7" s="30"/>
      <c r="K7" s="162">
        <v>0</v>
      </c>
      <c r="L7" s="161">
        <v>4</v>
      </c>
      <c r="M7" s="165">
        <v>21600</v>
      </c>
      <c r="N7" s="31">
        <v>4</v>
      </c>
      <c r="O7" s="162">
        <v>21600</v>
      </c>
    </row>
    <row r="8" spans="1:15" ht="21">
      <c r="A8" s="360"/>
      <c r="B8" s="58"/>
      <c r="C8" s="58"/>
      <c r="D8" s="58"/>
      <c r="E8" s="58"/>
      <c r="F8" s="58"/>
      <c r="G8" s="58"/>
      <c r="H8" s="58"/>
      <c r="I8" s="58"/>
      <c r="J8" s="58"/>
      <c r="K8" s="58"/>
      <c r="L8" s="161"/>
      <c r="M8" s="58"/>
      <c r="N8" s="58"/>
      <c r="O8" s="58"/>
    </row>
    <row r="9" spans="1:15">
      <c r="A9" s="359">
        <v>186</v>
      </c>
      <c r="B9" s="28">
        <v>77</v>
      </c>
      <c r="C9" s="28">
        <v>152</v>
      </c>
      <c r="D9" s="28" t="s">
        <v>145</v>
      </c>
      <c r="E9" s="33" t="s">
        <v>144</v>
      </c>
      <c r="F9" s="29" t="s">
        <v>3</v>
      </c>
      <c r="G9" s="163">
        <v>6300</v>
      </c>
      <c r="H9" s="28">
        <v>9</v>
      </c>
      <c r="I9" s="164">
        <v>56700</v>
      </c>
      <c r="J9" s="30"/>
      <c r="K9" s="162">
        <v>0</v>
      </c>
      <c r="L9" s="161">
        <v>9</v>
      </c>
      <c r="M9" s="165">
        <v>56700</v>
      </c>
      <c r="N9" s="31">
        <v>9</v>
      </c>
      <c r="O9" s="162">
        <v>56700</v>
      </c>
    </row>
    <row r="10" spans="1:15" ht="21">
      <c r="A10" s="360"/>
      <c r="B10" s="58"/>
      <c r="C10" s="58"/>
      <c r="D10" s="58"/>
      <c r="E10" s="58"/>
      <c r="F10" s="58"/>
      <c r="G10" s="58"/>
      <c r="H10" s="58"/>
      <c r="I10" s="58"/>
      <c r="J10" s="58"/>
      <c r="K10" s="58"/>
      <c r="L10" s="161"/>
      <c r="M10" s="58"/>
      <c r="N10" s="58"/>
      <c r="O10" s="58"/>
    </row>
    <row r="11" spans="1:15" ht="30">
      <c r="A11" s="359">
        <v>187</v>
      </c>
      <c r="B11" s="28">
        <v>78</v>
      </c>
      <c r="C11" s="28">
        <v>153</v>
      </c>
      <c r="D11" s="28" t="s">
        <v>143</v>
      </c>
      <c r="E11" s="33" t="s">
        <v>142</v>
      </c>
      <c r="F11" s="29" t="s">
        <v>3</v>
      </c>
      <c r="G11" s="163">
        <v>3600</v>
      </c>
      <c r="H11" s="28">
        <v>16</v>
      </c>
      <c r="I11" s="164">
        <v>57600</v>
      </c>
      <c r="J11" s="30"/>
      <c r="K11" s="162">
        <v>0</v>
      </c>
      <c r="L11" s="161">
        <v>16</v>
      </c>
      <c r="M11" s="165">
        <v>57600</v>
      </c>
      <c r="N11" s="31">
        <v>15</v>
      </c>
      <c r="O11" s="162">
        <v>54000</v>
      </c>
    </row>
    <row r="12" spans="1:15" ht="21">
      <c r="A12" s="360"/>
      <c r="B12" s="58"/>
      <c r="C12" s="58"/>
      <c r="D12" s="58"/>
      <c r="E12" s="58"/>
      <c r="F12" s="58"/>
      <c r="G12" s="58"/>
      <c r="H12" s="58"/>
      <c r="I12" s="58"/>
      <c r="J12" s="58"/>
      <c r="K12" s="58"/>
      <c r="L12" s="161"/>
      <c r="M12" s="58"/>
      <c r="N12" s="58"/>
      <c r="O12" s="58"/>
    </row>
    <row r="13" spans="1:15">
      <c r="A13" s="359">
        <v>188</v>
      </c>
      <c r="B13" s="28">
        <v>79</v>
      </c>
      <c r="C13" s="28">
        <v>154</v>
      </c>
      <c r="D13" s="28" t="s">
        <v>141</v>
      </c>
      <c r="E13" s="33" t="s">
        <v>140</v>
      </c>
      <c r="F13" s="29" t="s">
        <v>3</v>
      </c>
      <c r="G13" s="163">
        <v>1100</v>
      </c>
      <c r="H13" s="28">
        <v>21</v>
      </c>
      <c r="I13" s="164">
        <v>23100</v>
      </c>
      <c r="J13" s="30"/>
      <c r="K13" s="162">
        <v>0</v>
      </c>
      <c r="L13" s="161">
        <v>21</v>
      </c>
      <c r="M13" s="165">
        <v>23100</v>
      </c>
      <c r="N13" s="31">
        <v>21</v>
      </c>
      <c r="O13" s="162">
        <v>23100</v>
      </c>
    </row>
    <row r="14" spans="1:15" ht="21">
      <c r="A14" s="360"/>
      <c r="B14" s="58"/>
      <c r="C14" s="58"/>
      <c r="D14" s="58"/>
      <c r="E14" s="58"/>
      <c r="F14" s="58"/>
      <c r="G14" s="58"/>
      <c r="H14" s="58"/>
      <c r="I14" s="58"/>
      <c r="J14" s="58"/>
      <c r="K14" s="58"/>
      <c r="L14" s="161"/>
      <c r="M14" s="58"/>
      <c r="N14" s="58"/>
      <c r="O14" s="58"/>
    </row>
    <row r="15" spans="1:15" ht="30">
      <c r="A15" s="359">
        <v>189</v>
      </c>
      <c r="B15" s="28">
        <v>80</v>
      </c>
      <c r="C15" s="28">
        <v>155</v>
      </c>
      <c r="D15" s="28" t="s">
        <v>139</v>
      </c>
      <c r="E15" s="33" t="s">
        <v>138</v>
      </c>
      <c r="F15" s="29" t="s">
        <v>3</v>
      </c>
      <c r="G15" s="163">
        <v>630</v>
      </c>
      <c r="H15" s="28">
        <v>25</v>
      </c>
      <c r="I15" s="164">
        <v>15750</v>
      </c>
      <c r="J15" s="30"/>
      <c r="K15" s="162">
        <v>0</v>
      </c>
      <c r="L15" s="161">
        <v>25</v>
      </c>
      <c r="M15" s="165">
        <v>15750</v>
      </c>
      <c r="N15" s="31">
        <v>15</v>
      </c>
      <c r="O15" s="162">
        <v>9450</v>
      </c>
    </row>
    <row r="16" spans="1:15" ht="21">
      <c r="A16" s="360"/>
      <c r="B16" s="58"/>
      <c r="C16" s="58"/>
      <c r="D16" s="58"/>
      <c r="E16" s="58"/>
      <c r="F16" s="58"/>
      <c r="G16" s="58"/>
      <c r="H16" s="58"/>
      <c r="I16" s="58"/>
      <c r="J16" s="58"/>
      <c r="K16" s="58"/>
      <c r="L16" s="161"/>
      <c r="M16" s="58"/>
      <c r="N16" s="58"/>
      <c r="O16" s="58"/>
    </row>
    <row r="17" spans="1:15" ht="30">
      <c r="A17" s="359">
        <v>190</v>
      </c>
      <c r="B17" s="28">
        <v>81</v>
      </c>
      <c r="C17" s="28">
        <v>156</v>
      </c>
      <c r="D17" s="28" t="s">
        <v>137</v>
      </c>
      <c r="E17" s="33" t="s">
        <v>136</v>
      </c>
      <c r="F17" s="29" t="s">
        <v>3</v>
      </c>
      <c r="G17" s="163">
        <v>540</v>
      </c>
      <c r="H17" s="28">
        <v>36</v>
      </c>
      <c r="I17" s="164">
        <v>19440</v>
      </c>
      <c r="J17" s="30"/>
      <c r="K17" s="162">
        <v>0</v>
      </c>
      <c r="L17" s="161">
        <v>36</v>
      </c>
      <c r="M17" s="165">
        <v>19440</v>
      </c>
      <c r="N17" s="31">
        <v>21</v>
      </c>
      <c r="O17" s="162">
        <v>11340</v>
      </c>
    </row>
    <row r="18" spans="1:15" ht="21">
      <c r="A18" s="360"/>
      <c r="B18" s="58"/>
      <c r="C18" s="58"/>
      <c r="D18" s="58"/>
      <c r="E18" s="58"/>
      <c r="F18" s="58"/>
      <c r="G18" s="58"/>
      <c r="H18" s="58"/>
      <c r="I18" s="58"/>
      <c r="J18" s="58"/>
      <c r="K18" s="58"/>
      <c r="L18" s="161"/>
      <c r="M18" s="58"/>
      <c r="N18" s="58"/>
      <c r="O18" s="58"/>
    </row>
    <row r="19" spans="1:15" ht="30">
      <c r="A19" s="359">
        <v>191</v>
      </c>
      <c r="B19" s="28">
        <v>82</v>
      </c>
      <c r="C19" s="28">
        <v>156</v>
      </c>
      <c r="D19" s="28" t="s">
        <v>135</v>
      </c>
      <c r="E19" s="33" t="s">
        <v>134</v>
      </c>
      <c r="F19" s="29" t="s">
        <v>3</v>
      </c>
      <c r="G19" s="163">
        <v>540</v>
      </c>
      <c r="H19" s="28">
        <v>25</v>
      </c>
      <c r="I19" s="164">
        <v>13500</v>
      </c>
      <c r="J19" s="30"/>
      <c r="K19" s="162">
        <v>0</v>
      </c>
      <c r="L19" s="161">
        <v>25</v>
      </c>
      <c r="M19" s="165">
        <v>13500</v>
      </c>
      <c r="N19" s="31">
        <v>14</v>
      </c>
      <c r="O19" s="162">
        <v>7560</v>
      </c>
    </row>
    <row r="20" spans="1:15" ht="21">
      <c r="A20" s="360"/>
      <c r="B20" s="58"/>
      <c r="C20" s="58"/>
      <c r="D20" s="58"/>
      <c r="E20" s="58"/>
      <c r="F20" s="58"/>
      <c r="G20" s="58"/>
      <c r="H20" s="58"/>
      <c r="I20" s="58"/>
      <c r="J20" s="58"/>
      <c r="K20" s="58"/>
      <c r="L20" s="161"/>
      <c r="M20" s="58"/>
      <c r="N20" s="58"/>
      <c r="O20" s="58"/>
    </row>
    <row r="21" spans="1:15">
      <c r="A21" s="359">
        <v>192</v>
      </c>
      <c r="B21" s="28" t="s">
        <v>719</v>
      </c>
      <c r="C21" s="28">
        <v>158</v>
      </c>
      <c r="D21" s="28" t="s">
        <v>133</v>
      </c>
      <c r="E21" s="33" t="s">
        <v>132</v>
      </c>
      <c r="F21" s="29" t="s">
        <v>3</v>
      </c>
      <c r="G21" s="163">
        <v>720</v>
      </c>
      <c r="H21" s="28">
        <v>25</v>
      </c>
      <c r="I21" s="164">
        <v>18000</v>
      </c>
      <c r="J21" s="30"/>
      <c r="K21" s="162">
        <v>0</v>
      </c>
      <c r="L21" s="161">
        <v>25</v>
      </c>
      <c r="M21" s="165">
        <v>18000</v>
      </c>
      <c r="N21" s="31">
        <v>15</v>
      </c>
      <c r="O21" s="162">
        <v>10800</v>
      </c>
    </row>
    <row r="22" spans="1:15" ht="21">
      <c r="A22" s="360"/>
      <c r="B22" s="58"/>
      <c r="C22" s="58"/>
      <c r="D22" s="58"/>
      <c r="E22" s="58"/>
      <c r="F22" s="58"/>
      <c r="G22" s="58"/>
      <c r="H22" s="58"/>
      <c r="I22" s="58"/>
      <c r="J22" s="58"/>
      <c r="K22" s="58"/>
      <c r="L22" s="161"/>
      <c r="M22" s="58"/>
      <c r="N22" s="58"/>
      <c r="O22" s="58"/>
    </row>
    <row r="23" spans="1:15" ht="30">
      <c r="A23" s="359">
        <v>193</v>
      </c>
      <c r="B23" s="28">
        <v>84</v>
      </c>
      <c r="C23" s="28">
        <v>159</v>
      </c>
      <c r="D23" s="28" t="s">
        <v>131</v>
      </c>
      <c r="E23" s="33" t="s">
        <v>130</v>
      </c>
      <c r="F23" s="29" t="s">
        <v>3</v>
      </c>
      <c r="G23" s="163">
        <v>3600</v>
      </c>
      <c r="H23" s="28">
        <v>12</v>
      </c>
      <c r="I23" s="164">
        <v>43200</v>
      </c>
      <c r="J23" s="30"/>
      <c r="K23" s="162">
        <v>0</v>
      </c>
      <c r="L23" s="161">
        <v>12</v>
      </c>
      <c r="M23" s="165">
        <v>43200</v>
      </c>
      <c r="N23" s="31">
        <v>12</v>
      </c>
      <c r="O23" s="162">
        <v>43200</v>
      </c>
    </row>
    <row r="24" spans="1:15" ht="21">
      <c r="A24" s="360"/>
      <c r="B24" s="58"/>
      <c r="C24" s="58"/>
      <c r="D24" s="58"/>
      <c r="E24" s="60" t="s">
        <v>543</v>
      </c>
      <c r="F24" s="58"/>
      <c r="G24" s="163">
        <v>3600</v>
      </c>
      <c r="H24" s="58"/>
      <c r="I24" s="58"/>
      <c r="J24" s="58"/>
      <c r="K24" s="58"/>
      <c r="L24" s="161"/>
      <c r="M24" s="165"/>
      <c r="N24" s="30">
        <v>4</v>
      </c>
      <c r="O24" s="162">
        <v>14400</v>
      </c>
    </row>
    <row r="25" spans="1:15" ht="30">
      <c r="A25" s="359">
        <v>194</v>
      </c>
      <c r="B25" s="28">
        <v>85</v>
      </c>
      <c r="C25" s="28">
        <v>160</v>
      </c>
      <c r="D25" s="28" t="s">
        <v>129</v>
      </c>
      <c r="E25" s="33" t="s">
        <v>128</v>
      </c>
      <c r="F25" s="35" t="s">
        <v>99</v>
      </c>
      <c r="G25" s="180">
        <v>270</v>
      </c>
      <c r="H25" s="28">
        <v>55</v>
      </c>
      <c r="I25" s="164">
        <v>14850</v>
      </c>
      <c r="J25" s="30"/>
      <c r="K25" s="162">
        <v>0</v>
      </c>
      <c r="L25" s="161">
        <v>55</v>
      </c>
      <c r="M25" s="165">
        <v>14850</v>
      </c>
      <c r="N25" s="31">
        <v>55</v>
      </c>
      <c r="O25" s="162">
        <v>14850</v>
      </c>
    </row>
    <row r="26" spans="1:15" ht="21">
      <c r="A26" s="360"/>
      <c r="B26" s="58"/>
      <c r="C26" s="58"/>
      <c r="D26" s="58"/>
      <c r="E26" s="60" t="s">
        <v>543</v>
      </c>
      <c r="F26" s="58"/>
      <c r="G26" s="180">
        <v>270</v>
      </c>
      <c r="H26" s="58"/>
      <c r="I26" s="58"/>
      <c r="J26" s="58"/>
      <c r="K26" s="58"/>
      <c r="L26" s="161"/>
      <c r="M26" s="165"/>
      <c r="N26" s="176">
        <v>53.234000000000009</v>
      </c>
      <c r="O26" s="162">
        <v>14373.180000000002</v>
      </c>
    </row>
    <row r="27" spans="1:15" ht="30">
      <c r="A27" s="359">
        <v>195</v>
      </c>
      <c r="B27" s="28">
        <v>85</v>
      </c>
      <c r="C27" s="28">
        <v>161</v>
      </c>
      <c r="D27" s="28" t="s">
        <v>127</v>
      </c>
      <c r="E27" s="33" t="s">
        <v>126</v>
      </c>
      <c r="F27" s="35" t="s">
        <v>99</v>
      </c>
      <c r="G27" s="180">
        <v>360</v>
      </c>
      <c r="H27" s="28">
        <v>115</v>
      </c>
      <c r="I27" s="164">
        <v>41400</v>
      </c>
      <c r="J27" s="30"/>
      <c r="K27" s="162">
        <v>0</v>
      </c>
      <c r="L27" s="161">
        <v>115</v>
      </c>
      <c r="M27" s="165">
        <v>41400</v>
      </c>
      <c r="N27" s="31">
        <v>115</v>
      </c>
      <c r="O27" s="162">
        <v>41400</v>
      </c>
    </row>
    <row r="28" spans="1:15" ht="21">
      <c r="A28" s="360"/>
      <c r="B28" s="58"/>
      <c r="C28" s="58"/>
      <c r="D28" s="58"/>
      <c r="E28" s="60" t="s">
        <v>543</v>
      </c>
      <c r="F28" s="58"/>
      <c r="G28" s="180">
        <v>360</v>
      </c>
      <c r="H28" s="58"/>
      <c r="I28" s="58"/>
      <c r="J28" s="58"/>
      <c r="K28" s="58"/>
      <c r="L28" s="161"/>
      <c r="M28" s="165"/>
      <c r="N28" s="176">
        <v>14.706500000000005</v>
      </c>
      <c r="O28" s="162">
        <v>5294.340000000002</v>
      </c>
    </row>
    <row r="29" spans="1:15" ht="30">
      <c r="A29" s="359">
        <v>196</v>
      </c>
      <c r="B29" s="28">
        <v>85</v>
      </c>
      <c r="C29" s="28">
        <v>162</v>
      </c>
      <c r="D29" s="28" t="s">
        <v>125</v>
      </c>
      <c r="E29" s="33" t="s">
        <v>124</v>
      </c>
      <c r="F29" s="35" t="s">
        <v>99</v>
      </c>
      <c r="G29" s="180">
        <v>450</v>
      </c>
      <c r="H29" s="28">
        <v>143</v>
      </c>
      <c r="I29" s="164">
        <v>64350</v>
      </c>
      <c r="J29" s="30"/>
      <c r="K29" s="162">
        <v>0</v>
      </c>
      <c r="L29" s="161">
        <v>143</v>
      </c>
      <c r="M29" s="165">
        <v>64350</v>
      </c>
      <c r="N29" s="31">
        <v>115.5</v>
      </c>
      <c r="O29" s="162">
        <v>51975</v>
      </c>
    </row>
    <row r="30" spans="1:15" ht="21">
      <c r="A30" s="360"/>
      <c r="B30" s="58"/>
      <c r="C30" s="58"/>
      <c r="D30" s="58"/>
      <c r="E30" s="58"/>
      <c r="F30" s="58"/>
      <c r="G30" s="58"/>
      <c r="H30" s="58"/>
      <c r="I30" s="58"/>
      <c r="J30" s="58"/>
      <c r="K30" s="58"/>
      <c r="L30" s="161"/>
      <c r="M30" s="58"/>
      <c r="N30" s="58"/>
      <c r="O30" s="58"/>
    </row>
    <row r="31" spans="1:15">
      <c r="A31" s="359">
        <v>197</v>
      </c>
      <c r="B31" s="28">
        <v>86</v>
      </c>
      <c r="C31" s="28">
        <v>163</v>
      </c>
      <c r="D31" s="28" t="s">
        <v>123</v>
      </c>
      <c r="E31" s="33" t="s">
        <v>122</v>
      </c>
      <c r="F31" s="29" t="s">
        <v>3</v>
      </c>
      <c r="G31" s="163">
        <v>1440</v>
      </c>
      <c r="H31" s="28">
        <v>15</v>
      </c>
      <c r="I31" s="164">
        <v>21600</v>
      </c>
      <c r="J31" s="30"/>
      <c r="K31" s="162">
        <v>0</v>
      </c>
      <c r="L31" s="161">
        <v>15</v>
      </c>
      <c r="M31" s="165">
        <v>21600</v>
      </c>
      <c r="N31" s="31">
        <v>15</v>
      </c>
      <c r="O31" s="162">
        <v>21600</v>
      </c>
    </row>
    <row r="32" spans="1:15" ht="21">
      <c r="A32" s="360"/>
      <c r="B32" s="58"/>
      <c r="C32" s="58"/>
      <c r="D32" s="58"/>
      <c r="E32" s="60" t="s">
        <v>543</v>
      </c>
      <c r="F32" s="58"/>
      <c r="G32" s="163">
        <v>1440</v>
      </c>
      <c r="H32" s="58"/>
      <c r="I32" s="58"/>
      <c r="J32" s="58"/>
      <c r="K32" s="58"/>
      <c r="L32" s="161"/>
      <c r="M32" s="165"/>
      <c r="N32" s="30">
        <v>5</v>
      </c>
      <c r="O32" s="162">
        <v>7200</v>
      </c>
    </row>
    <row r="33" spans="1:15" ht="45">
      <c r="A33" s="359">
        <v>198</v>
      </c>
      <c r="B33" s="28">
        <v>87</v>
      </c>
      <c r="C33" s="28">
        <v>164</v>
      </c>
      <c r="D33" s="28" t="s">
        <v>121</v>
      </c>
      <c r="E33" s="33" t="s">
        <v>120</v>
      </c>
      <c r="F33" s="35" t="s">
        <v>99</v>
      </c>
      <c r="G33" s="180">
        <v>450</v>
      </c>
      <c r="H33" s="28">
        <v>145</v>
      </c>
      <c r="I33" s="164">
        <v>65250</v>
      </c>
      <c r="J33" s="30"/>
      <c r="K33" s="162">
        <v>0</v>
      </c>
      <c r="L33" s="161">
        <v>145</v>
      </c>
      <c r="M33" s="165">
        <v>65250</v>
      </c>
      <c r="N33" s="31">
        <v>84</v>
      </c>
      <c r="O33" s="162">
        <v>37800</v>
      </c>
    </row>
    <row r="34" spans="1:15" ht="21">
      <c r="A34" s="360"/>
      <c r="B34" s="58"/>
      <c r="C34" s="58"/>
      <c r="D34" s="58"/>
      <c r="E34" s="58"/>
      <c r="F34" s="58"/>
      <c r="G34" s="58"/>
      <c r="H34" s="58"/>
      <c r="I34" s="58"/>
      <c r="J34" s="58"/>
      <c r="K34" s="58"/>
      <c r="L34" s="161"/>
      <c r="M34" s="58"/>
      <c r="N34" s="58"/>
      <c r="O34" s="58"/>
    </row>
    <row r="35" spans="1:15" ht="45">
      <c r="A35" s="359">
        <v>199</v>
      </c>
      <c r="B35" s="28">
        <v>87</v>
      </c>
      <c r="C35" s="28">
        <v>165</v>
      </c>
      <c r="D35" s="28" t="s">
        <v>119</v>
      </c>
      <c r="E35" s="33" t="s">
        <v>118</v>
      </c>
      <c r="F35" s="35" t="s">
        <v>99</v>
      </c>
      <c r="G35" s="180">
        <v>540</v>
      </c>
      <c r="H35" s="28">
        <v>145</v>
      </c>
      <c r="I35" s="164">
        <v>78300</v>
      </c>
      <c r="J35" s="30"/>
      <c r="K35" s="162">
        <v>0</v>
      </c>
      <c r="L35" s="161">
        <v>145</v>
      </c>
      <c r="M35" s="165">
        <v>78300</v>
      </c>
      <c r="N35" s="31">
        <v>68.25</v>
      </c>
      <c r="O35" s="162">
        <v>36855</v>
      </c>
    </row>
    <row r="36" spans="1:15" ht="21">
      <c r="A36" s="360"/>
      <c r="B36" s="58"/>
      <c r="C36" s="58"/>
      <c r="D36" s="58"/>
      <c r="E36" s="58"/>
      <c r="F36" s="58"/>
      <c r="G36" s="58"/>
      <c r="H36" s="58"/>
      <c r="I36" s="58"/>
      <c r="J36" s="58"/>
      <c r="K36" s="58"/>
      <c r="L36" s="161"/>
      <c r="M36" s="58"/>
      <c r="N36" s="58"/>
      <c r="O36" s="58"/>
    </row>
    <row r="37" spans="1:15" ht="75">
      <c r="A37" s="359">
        <v>200</v>
      </c>
      <c r="B37" s="28">
        <v>90</v>
      </c>
      <c r="C37" s="28">
        <v>226</v>
      </c>
      <c r="D37" s="28" t="s">
        <v>117</v>
      </c>
      <c r="E37" s="33" t="s">
        <v>116</v>
      </c>
      <c r="F37" s="29" t="s">
        <v>3</v>
      </c>
      <c r="G37" s="163">
        <v>630</v>
      </c>
      <c r="H37" s="28">
        <v>5</v>
      </c>
      <c r="I37" s="164">
        <v>3150</v>
      </c>
      <c r="J37" s="30"/>
      <c r="K37" s="162">
        <v>0</v>
      </c>
      <c r="L37" s="161">
        <v>5</v>
      </c>
      <c r="M37" s="165">
        <v>3150</v>
      </c>
      <c r="N37" s="31">
        <v>5</v>
      </c>
      <c r="O37" s="162">
        <v>3150</v>
      </c>
    </row>
    <row r="38" spans="1:15" ht="21">
      <c r="A38" s="360"/>
      <c r="B38" s="58"/>
      <c r="C38" s="58"/>
      <c r="D38" s="58"/>
      <c r="E38" s="60" t="s">
        <v>543</v>
      </c>
      <c r="F38" s="58"/>
      <c r="G38" s="163">
        <v>630</v>
      </c>
      <c r="H38" s="58"/>
      <c r="I38" s="58"/>
      <c r="J38" s="58"/>
      <c r="K38" s="58"/>
      <c r="L38" s="161"/>
      <c r="M38" s="165"/>
      <c r="N38" s="30">
        <v>1</v>
      </c>
      <c r="O38" s="162">
        <v>630</v>
      </c>
    </row>
    <row r="39" spans="1:15" ht="30">
      <c r="A39" s="359">
        <v>201</v>
      </c>
      <c r="B39" s="28" t="s">
        <v>720</v>
      </c>
      <c r="C39" s="28">
        <v>166</v>
      </c>
      <c r="D39" s="28" t="s">
        <v>115</v>
      </c>
      <c r="E39" s="33" t="s">
        <v>114</v>
      </c>
      <c r="F39" s="29" t="s">
        <v>3</v>
      </c>
      <c r="G39" s="163">
        <v>2700</v>
      </c>
      <c r="H39" s="28">
        <v>4</v>
      </c>
      <c r="I39" s="164">
        <v>10800</v>
      </c>
      <c r="J39" s="30"/>
      <c r="K39" s="162">
        <v>0</v>
      </c>
      <c r="L39" s="161">
        <v>4</v>
      </c>
      <c r="M39" s="165">
        <v>10800</v>
      </c>
      <c r="N39" s="31">
        <v>0</v>
      </c>
      <c r="O39" s="162">
        <v>0</v>
      </c>
    </row>
    <row r="40" spans="1:15" ht="21">
      <c r="A40" s="360"/>
      <c r="B40" s="58"/>
      <c r="C40" s="58"/>
      <c r="D40" s="58"/>
      <c r="E40" s="58"/>
      <c r="F40" s="58"/>
      <c r="G40" s="58"/>
      <c r="H40" s="58"/>
      <c r="I40" s="58"/>
      <c r="J40" s="58"/>
      <c r="K40" s="58"/>
      <c r="L40" s="161"/>
      <c r="M40" s="58"/>
      <c r="N40" s="58"/>
      <c r="O40" s="58"/>
    </row>
    <row r="41" spans="1:15" ht="30">
      <c r="A41" s="359">
        <v>202</v>
      </c>
      <c r="B41" s="28" t="s">
        <v>721</v>
      </c>
      <c r="C41" s="28">
        <v>227</v>
      </c>
      <c r="D41" s="28" t="s">
        <v>113</v>
      </c>
      <c r="E41" s="33" t="s">
        <v>112</v>
      </c>
      <c r="F41" s="29" t="s">
        <v>3</v>
      </c>
      <c r="G41" s="163">
        <v>3600</v>
      </c>
      <c r="H41" s="28">
        <v>10</v>
      </c>
      <c r="I41" s="164">
        <v>36000</v>
      </c>
      <c r="J41" s="30"/>
      <c r="K41" s="162">
        <v>0</v>
      </c>
      <c r="L41" s="161">
        <v>10</v>
      </c>
      <c r="M41" s="165">
        <v>36000</v>
      </c>
      <c r="N41" s="31">
        <v>0</v>
      </c>
      <c r="O41" s="162">
        <v>0</v>
      </c>
    </row>
    <row r="42" spans="1:15" ht="21">
      <c r="A42" s="365"/>
      <c r="B42" s="126"/>
      <c r="C42" s="126"/>
      <c r="D42" s="126"/>
      <c r="E42" s="126"/>
      <c r="F42" s="126"/>
      <c r="G42" s="126"/>
      <c r="H42" s="126"/>
      <c r="I42" s="126"/>
      <c r="J42" s="126"/>
      <c r="K42" s="126"/>
      <c r="L42" s="169"/>
      <c r="M42" s="126"/>
      <c r="N42" s="126"/>
      <c r="O42" s="126"/>
    </row>
    <row r="43" spans="1:15" ht="16.5" thickBot="1">
      <c r="A43" s="260"/>
      <c r="B43" s="311"/>
      <c r="C43" s="261"/>
      <c r="D43" s="261"/>
      <c r="E43" s="262"/>
      <c r="F43" s="262"/>
      <c r="G43" s="263"/>
      <c r="H43" s="261"/>
      <c r="I43" s="264"/>
      <c r="J43" s="261"/>
      <c r="K43" s="265"/>
      <c r="L43" s="261"/>
      <c r="M43" s="455" t="s">
        <v>616</v>
      </c>
      <c r="N43" s="456"/>
      <c r="O43" s="420">
        <f>SUM(O5:O42)</f>
        <v>499157.52</v>
      </c>
    </row>
    <row r="44" spans="1:15" ht="15.75" thickTop="1"/>
  </sheetData>
  <mergeCells count="11">
    <mergeCell ref="M43:N43"/>
    <mergeCell ref="A1:O1"/>
    <mergeCell ref="A2:A3"/>
    <mergeCell ref="B2:B3"/>
    <mergeCell ref="C2:C3"/>
    <mergeCell ref="D2:D3"/>
    <mergeCell ref="E2:E3"/>
    <mergeCell ref="H2:I2"/>
    <mergeCell ref="J2:K2"/>
    <mergeCell ref="L2:M2"/>
    <mergeCell ref="N2:O2"/>
  </mergeCell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2"/>
  <sheetViews>
    <sheetView workbookViewId="0">
      <selection activeCell="J86" sqref="J86"/>
    </sheetView>
  </sheetViews>
  <sheetFormatPr defaultRowHeight="15"/>
  <cols>
    <col min="5" max="5" width="45.28515625" customWidth="1"/>
    <col min="9" max="9" width="10" bestFit="1" customWidth="1"/>
    <col min="11" max="11" width="11.5703125" bestFit="1" customWidth="1"/>
    <col min="13" max="13" width="11.5703125" bestFit="1" customWidth="1"/>
    <col min="15" max="15" width="16" bestFit="1" customWidth="1"/>
  </cols>
  <sheetData>
    <row r="1" spans="1:15" ht="32.25" customHeight="1" thickTop="1" thickBot="1">
      <c r="A1" s="452" t="s">
        <v>766</v>
      </c>
      <c r="B1" s="453"/>
      <c r="C1" s="454"/>
      <c r="D1" s="454"/>
      <c r="E1" s="454"/>
      <c r="F1" s="454"/>
      <c r="G1" s="454"/>
      <c r="H1" s="454"/>
      <c r="I1" s="454"/>
      <c r="J1" s="454"/>
      <c r="K1" s="454"/>
      <c r="L1" s="454"/>
      <c r="M1" s="454"/>
      <c r="N1" s="454"/>
      <c r="O1" s="454"/>
    </row>
    <row r="2" spans="1:15" ht="32.25" customHeight="1">
      <c r="A2" s="440" t="s">
        <v>522</v>
      </c>
      <c r="B2" s="443" t="s">
        <v>645</v>
      </c>
      <c r="C2" s="435" t="s">
        <v>521</v>
      </c>
      <c r="D2" s="435" t="s">
        <v>520</v>
      </c>
      <c r="E2" s="435" t="s">
        <v>519</v>
      </c>
      <c r="F2" s="418"/>
      <c r="G2" s="149"/>
      <c r="H2" s="435" t="s">
        <v>518</v>
      </c>
      <c r="I2" s="435"/>
      <c r="J2" s="435" t="s">
        <v>517</v>
      </c>
      <c r="K2" s="435"/>
      <c r="L2" s="435" t="s">
        <v>516</v>
      </c>
      <c r="M2" s="435"/>
      <c r="N2" s="435" t="s">
        <v>515</v>
      </c>
      <c r="O2" s="435"/>
    </row>
    <row r="3" spans="1:15" ht="32.25" customHeight="1" thickBot="1">
      <c r="A3" s="441"/>
      <c r="B3" s="444"/>
      <c r="C3" s="442"/>
      <c r="D3" s="442"/>
      <c r="E3" s="442"/>
      <c r="F3" s="419" t="s">
        <v>29</v>
      </c>
      <c r="G3" s="150" t="s">
        <v>28</v>
      </c>
      <c r="H3" s="419" t="s">
        <v>27</v>
      </c>
      <c r="I3" s="419" t="s">
        <v>26</v>
      </c>
      <c r="J3" s="419" t="s">
        <v>27</v>
      </c>
      <c r="K3" s="419" t="s">
        <v>26</v>
      </c>
      <c r="L3" s="419" t="s">
        <v>27</v>
      </c>
      <c r="M3" s="419" t="s">
        <v>26</v>
      </c>
      <c r="N3" s="419" t="s">
        <v>27</v>
      </c>
      <c r="O3" s="419"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30">
      <c r="A5" s="359">
        <v>52</v>
      </c>
      <c r="B5" s="28">
        <v>88.6</v>
      </c>
      <c r="C5" s="28">
        <v>46</v>
      </c>
      <c r="D5" s="28" t="s">
        <v>415</v>
      </c>
      <c r="E5" s="33" t="s">
        <v>414</v>
      </c>
      <c r="F5" s="29" t="s">
        <v>3</v>
      </c>
      <c r="G5" s="163">
        <v>49500</v>
      </c>
      <c r="H5" s="28">
        <v>3</v>
      </c>
      <c r="I5" s="164">
        <v>148500</v>
      </c>
      <c r="J5" s="30"/>
      <c r="K5" s="162">
        <v>0</v>
      </c>
      <c r="L5" s="161">
        <v>3</v>
      </c>
      <c r="M5" s="165">
        <v>148500</v>
      </c>
      <c r="N5" s="31">
        <v>3</v>
      </c>
      <c r="O5" s="162">
        <v>148500</v>
      </c>
    </row>
    <row r="6" spans="1:15" ht="30">
      <c r="A6" s="359">
        <v>203</v>
      </c>
      <c r="B6" s="28">
        <v>88.1</v>
      </c>
      <c r="C6" s="28">
        <v>167</v>
      </c>
      <c r="D6" s="28" t="s">
        <v>111</v>
      </c>
      <c r="E6" s="33" t="s">
        <v>110</v>
      </c>
      <c r="F6" s="35" t="s">
        <v>99</v>
      </c>
      <c r="G6" s="180">
        <v>1750</v>
      </c>
      <c r="H6" s="28">
        <v>700</v>
      </c>
      <c r="I6" s="164">
        <v>1225000</v>
      </c>
      <c r="J6" s="30"/>
      <c r="K6" s="162">
        <v>0</v>
      </c>
      <c r="L6" s="161">
        <v>700</v>
      </c>
      <c r="M6" s="165">
        <v>1225000</v>
      </c>
      <c r="N6" s="31">
        <v>700</v>
      </c>
      <c r="O6" s="162">
        <v>1225000</v>
      </c>
    </row>
    <row r="7" spans="1:15" ht="21">
      <c r="A7" s="360"/>
      <c r="B7" s="58"/>
      <c r="C7" s="58"/>
      <c r="D7" s="58"/>
      <c r="E7" s="60" t="s">
        <v>543</v>
      </c>
      <c r="F7" s="58"/>
      <c r="G7" s="180">
        <v>1750</v>
      </c>
      <c r="H7" s="58"/>
      <c r="I7" s="58"/>
      <c r="J7" s="58"/>
      <c r="K7" s="58"/>
      <c r="L7" s="161"/>
      <c r="M7" s="165"/>
      <c r="N7" s="176">
        <v>133</v>
      </c>
      <c r="O7" s="162">
        <v>232750</v>
      </c>
    </row>
    <row r="8" spans="1:15" ht="30">
      <c r="A8" s="359">
        <v>204</v>
      </c>
      <c r="B8" s="28">
        <v>88.1</v>
      </c>
      <c r="C8" s="28">
        <v>168</v>
      </c>
      <c r="D8" s="28" t="s">
        <v>109</v>
      </c>
      <c r="E8" s="33" t="s">
        <v>108</v>
      </c>
      <c r="F8" s="35" t="s">
        <v>99</v>
      </c>
      <c r="G8" s="180">
        <v>2250</v>
      </c>
      <c r="H8" s="28">
        <v>200</v>
      </c>
      <c r="I8" s="164">
        <v>450000</v>
      </c>
      <c r="J8" s="30"/>
      <c r="K8" s="162">
        <v>0</v>
      </c>
      <c r="L8" s="161">
        <v>200</v>
      </c>
      <c r="M8" s="165">
        <v>450000</v>
      </c>
      <c r="N8" s="31">
        <v>200</v>
      </c>
      <c r="O8" s="162">
        <v>450000</v>
      </c>
    </row>
    <row r="9" spans="1:15" ht="21">
      <c r="A9" s="360"/>
      <c r="B9" s="58"/>
      <c r="C9" s="58"/>
      <c r="D9" s="58"/>
      <c r="E9" s="60" t="s">
        <v>543</v>
      </c>
      <c r="F9" s="58"/>
      <c r="G9" s="180">
        <v>2250</v>
      </c>
      <c r="H9" s="58"/>
      <c r="I9" s="58"/>
      <c r="J9" s="58"/>
      <c r="K9" s="58"/>
      <c r="L9" s="161"/>
      <c r="M9" s="165"/>
      <c r="N9" s="30">
        <v>27</v>
      </c>
      <c r="O9" s="162">
        <v>60750</v>
      </c>
    </row>
    <row r="10" spans="1:15" ht="30">
      <c r="A10" s="359">
        <v>205</v>
      </c>
      <c r="B10" s="28">
        <v>88.1</v>
      </c>
      <c r="C10" s="28">
        <v>169</v>
      </c>
      <c r="D10" s="28" t="s">
        <v>107</v>
      </c>
      <c r="E10" s="33" t="s">
        <v>106</v>
      </c>
      <c r="F10" s="35" t="s">
        <v>99</v>
      </c>
      <c r="G10" s="180">
        <v>2950</v>
      </c>
      <c r="H10" s="28">
        <v>550</v>
      </c>
      <c r="I10" s="164">
        <v>1622500</v>
      </c>
      <c r="J10" s="30"/>
      <c r="K10" s="162">
        <v>0</v>
      </c>
      <c r="L10" s="161">
        <v>550</v>
      </c>
      <c r="M10" s="165">
        <v>1622500</v>
      </c>
      <c r="N10" s="31">
        <v>550</v>
      </c>
      <c r="O10" s="162">
        <v>1622500</v>
      </c>
    </row>
    <row r="11" spans="1:15" ht="21">
      <c r="A11" s="360"/>
      <c r="B11" s="58"/>
      <c r="C11" s="58"/>
      <c r="D11" s="58"/>
      <c r="E11" s="60" t="s">
        <v>543</v>
      </c>
      <c r="F11" s="58"/>
      <c r="G11" s="180">
        <v>2950</v>
      </c>
      <c r="H11" s="58"/>
      <c r="I11" s="58"/>
      <c r="J11" s="58"/>
      <c r="K11" s="58"/>
      <c r="L11" s="161"/>
      <c r="M11" s="165"/>
      <c r="N11" s="30">
        <v>14</v>
      </c>
      <c r="O11" s="162">
        <v>41300</v>
      </c>
    </row>
    <row r="12" spans="1:15" ht="30">
      <c r="A12" s="359">
        <v>206</v>
      </c>
      <c r="B12" s="28">
        <v>88.1</v>
      </c>
      <c r="C12" s="28">
        <v>170</v>
      </c>
      <c r="D12" s="28" t="s">
        <v>105</v>
      </c>
      <c r="E12" s="33" t="s">
        <v>104</v>
      </c>
      <c r="F12" s="35" t="s">
        <v>99</v>
      </c>
      <c r="G12" s="180">
        <v>650.00000000000011</v>
      </c>
      <c r="H12" s="28">
        <v>320</v>
      </c>
      <c r="I12" s="164">
        <v>208000.00000000003</v>
      </c>
      <c r="J12" s="30"/>
      <c r="K12" s="162">
        <v>0</v>
      </c>
      <c r="L12" s="161">
        <v>320</v>
      </c>
      <c r="M12" s="165">
        <v>208000.00000000003</v>
      </c>
      <c r="N12" s="31">
        <v>320</v>
      </c>
      <c r="O12" s="162">
        <v>208000.00000000003</v>
      </c>
    </row>
    <row r="13" spans="1:15" ht="21">
      <c r="A13" s="360"/>
      <c r="B13" s="58"/>
      <c r="C13" s="58"/>
      <c r="D13" s="58"/>
      <c r="E13" s="60" t="s">
        <v>543</v>
      </c>
      <c r="F13" s="58"/>
      <c r="G13" s="180">
        <v>650.00000000000011</v>
      </c>
      <c r="H13" s="58"/>
      <c r="I13" s="58"/>
      <c r="J13" s="58"/>
      <c r="K13" s="58"/>
      <c r="L13" s="161"/>
      <c r="M13" s="165"/>
      <c r="N13" s="30">
        <v>224</v>
      </c>
      <c r="O13" s="162">
        <v>145600.00000000003</v>
      </c>
    </row>
    <row r="14" spans="1:15" ht="30">
      <c r="A14" s="359">
        <v>207</v>
      </c>
      <c r="B14" s="28">
        <v>88.1</v>
      </c>
      <c r="C14" s="28">
        <v>171</v>
      </c>
      <c r="D14" s="28" t="s">
        <v>103</v>
      </c>
      <c r="E14" s="33" t="s">
        <v>102</v>
      </c>
      <c r="F14" s="35" t="s">
        <v>99</v>
      </c>
      <c r="G14" s="180">
        <v>950</v>
      </c>
      <c r="H14" s="28">
        <v>525</v>
      </c>
      <c r="I14" s="164">
        <v>498750</v>
      </c>
      <c r="J14" s="30"/>
      <c r="K14" s="162">
        <v>0</v>
      </c>
      <c r="L14" s="161">
        <v>525</v>
      </c>
      <c r="M14" s="165">
        <v>498750</v>
      </c>
      <c r="N14" s="31">
        <v>525</v>
      </c>
      <c r="O14" s="162">
        <v>498750</v>
      </c>
    </row>
    <row r="15" spans="1:15" ht="21">
      <c r="A15" s="360"/>
      <c r="B15" s="58"/>
      <c r="C15" s="58"/>
      <c r="D15" s="58"/>
      <c r="E15" s="60" t="s">
        <v>543</v>
      </c>
      <c r="F15" s="58"/>
      <c r="G15" s="180">
        <v>950</v>
      </c>
      <c r="H15" s="58"/>
      <c r="I15" s="58"/>
      <c r="J15" s="58"/>
      <c r="K15" s="58"/>
      <c r="L15" s="161"/>
      <c r="M15" s="165"/>
      <c r="N15" s="30">
        <v>232</v>
      </c>
      <c r="O15" s="162">
        <v>220400</v>
      </c>
    </row>
    <row r="16" spans="1:15" ht="30">
      <c r="A16" s="359">
        <v>208</v>
      </c>
      <c r="B16" s="28">
        <v>88.1</v>
      </c>
      <c r="C16" s="28">
        <v>172</v>
      </c>
      <c r="D16" s="28" t="s">
        <v>101</v>
      </c>
      <c r="E16" s="33" t="s">
        <v>100</v>
      </c>
      <c r="F16" s="35" t="s">
        <v>99</v>
      </c>
      <c r="G16" s="180">
        <v>1450</v>
      </c>
      <c r="H16" s="28">
        <v>530</v>
      </c>
      <c r="I16" s="164">
        <v>768500</v>
      </c>
      <c r="J16" s="30"/>
      <c r="K16" s="162">
        <v>0</v>
      </c>
      <c r="L16" s="161">
        <v>530</v>
      </c>
      <c r="M16" s="165">
        <v>768500</v>
      </c>
      <c r="N16" s="31">
        <v>530</v>
      </c>
      <c r="O16" s="162">
        <v>768500</v>
      </c>
    </row>
    <row r="17" spans="1:15" ht="21">
      <c r="A17" s="360"/>
      <c r="B17" s="58"/>
      <c r="C17" s="58"/>
      <c r="D17" s="58"/>
      <c r="E17" s="60" t="s">
        <v>543</v>
      </c>
      <c r="F17" s="58"/>
      <c r="G17" s="180">
        <v>1450</v>
      </c>
      <c r="H17" s="58"/>
      <c r="I17" s="58"/>
      <c r="J17" s="58"/>
      <c r="K17" s="58"/>
      <c r="L17" s="161"/>
      <c r="M17" s="165"/>
      <c r="N17" s="30">
        <v>65</v>
      </c>
      <c r="O17" s="162">
        <v>94250</v>
      </c>
    </row>
    <row r="18" spans="1:15">
      <c r="A18" s="359">
        <v>209</v>
      </c>
      <c r="B18" s="28">
        <v>88.2</v>
      </c>
      <c r="C18" s="28">
        <v>228</v>
      </c>
      <c r="D18" s="28" t="s">
        <v>98</v>
      </c>
      <c r="E18" s="33" t="s">
        <v>97</v>
      </c>
      <c r="F18" s="29" t="s">
        <v>3</v>
      </c>
      <c r="G18" s="163">
        <v>1500</v>
      </c>
      <c r="H18" s="28">
        <v>40</v>
      </c>
      <c r="I18" s="164">
        <v>60000</v>
      </c>
      <c r="J18" s="30"/>
      <c r="K18" s="162">
        <v>0</v>
      </c>
      <c r="L18" s="161">
        <v>40</v>
      </c>
      <c r="M18" s="165">
        <v>60000</v>
      </c>
      <c r="N18" s="31">
        <v>31</v>
      </c>
      <c r="O18" s="162">
        <v>46500</v>
      </c>
    </row>
    <row r="19" spans="1:15" ht="21">
      <c r="A19" s="360"/>
      <c r="B19" s="58"/>
      <c r="C19" s="58"/>
      <c r="D19" s="58"/>
      <c r="E19" s="58"/>
      <c r="F19" s="58"/>
      <c r="G19" s="58"/>
      <c r="H19" s="58"/>
      <c r="I19" s="58"/>
      <c r="J19" s="58"/>
      <c r="K19" s="58"/>
      <c r="L19" s="161"/>
      <c r="M19" s="58"/>
      <c r="N19" s="58"/>
      <c r="O19" s="58"/>
    </row>
    <row r="20" spans="1:15">
      <c r="A20" s="359">
        <v>210</v>
      </c>
      <c r="B20" s="28">
        <v>88.2</v>
      </c>
      <c r="C20" s="28">
        <v>229</v>
      </c>
      <c r="D20" s="28" t="s">
        <v>96</v>
      </c>
      <c r="E20" s="33" t="s">
        <v>95</v>
      </c>
      <c r="F20" s="29" t="s">
        <v>3</v>
      </c>
      <c r="G20" s="163">
        <v>2500</v>
      </c>
      <c r="H20" s="28">
        <v>15</v>
      </c>
      <c r="I20" s="164">
        <v>37500</v>
      </c>
      <c r="J20" s="30"/>
      <c r="K20" s="162">
        <v>0</v>
      </c>
      <c r="L20" s="161">
        <v>15</v>
      </c>
      <c r="M20" s="165">
        <v>37500</v>
      </c>
      <c r="N20" s="31">
        <v>14</v>
      </c>
      <c r="O20" s="162">
        <v>35000</v>
      </c>
    </row>
    <row r="21" spans="1:15" ht="21">
      <c r="A21" s="360"/>
      <c r="B21" s="58"/>
      <c r="C21" s="58"/>
      <c r="D21" s="58"/>
      <c r="E21" s="58"/>
      <c r="F21" s="58"/>
      <c r="G21" s="58"/>
      <c r="H21" s="58"/>
      <c r="I21" s="58"/>
      <c r="J21" s="58"/>
      <c r="K21" s="58"/>
      <c r="L21" s="161"/>
      <c r="M21" s="58"/>
      <c r="N21" s="58"/>
      <c r="O21" s="58"/>
    </row>
    <row r="22" spans="1:15">
      <c r="A22" s="359">
        <v>211</v>
      </c>
      <c r="B22" s="28">
        <v>88.2</v>
      </c>
      <c r="C22" s="28">
        <v>173</v>
      </c>
      <c r="D22" s="28" t="s">
        <v>94</v>
      </c>
      <c r="E22" s="33" t="s">
        <v>93</v>
      </c>
      <c r="F22" s="29" t="s">
        <v>3</v>
      </c>
      <c r="G22" s="163">
        <v>3500</v>
      </c>
      <c r="H22" s="28">
        <v>3</v>
      </c>
      <c r="I22" s="164">
        <v>10500</v>
      </c>
      <c r="J22" s="30">
        <v>2</v>
      </c>
      <c r="K22" s="162">
        <v>7000</v>
      </c>
      <c r="L22" s="161">
        <v>5</v>
      </c>
      <c r="M22" s="165">
        <v>17500</v>
      </c>
      <c r="N22" s="31">
        <v>5</v>
      </c>
      <c r="O22" s="162">
        <v>17500</v>
      </c>
    </row>
    <row r="23" spans="1:15" ht="21">
      <c r="A23" s="360"/>
      <c r="B23" s="58"/>
      <c r="C23" s="58"/>
      <c r="D23" s="58"/>
      <c r="E23" s="60" t="s">
        <v>543</v>
      </c>
      <c r="F23" s="58"/>
      <c r="G23" s="163">
        <v>3500</v>
      </c>
      <c r="H23" s="58"/>
      <c r="I23" s="58"/>
      <c r="J23" s="58"/>
      <c r="K23" s="58"/>
      <c r="L23" s="161"/>
      <c r="M23" s="165"/>
      <c r="N23" s="30">
        <v>4</v>
      </c>
      <c r="O23" s="162">
        <v>14000</v>
      </c>
    </row>
    <row r="24" spans="1:15">
      <c r="A24" s="359">
        <v>212</v>
      </c>
      <c r="B24" s="28">
        <v>88.2</v>
      </c>
      <c r="C24" s="28">
        <v>174</v>
      </c>
      <c r="D24" s="28" t="s">
        <v>92</v>
      </c>
      <c r="E24" s="33" t="s">
        <v>91</v>
      </c>
      <c r="F24" s="29" t="s">
        <v>3</v>
      </c>
      <c r="G24" s="163">
        <v>4500</v>
      </c>
      <c r="H24" s="28">
        <v>2</v>
      </c>
      <c r="I24" s="164">
        <v>9000</v>
      </c>
      <c r="J24" s="30">
        <v>3</v>
      </c>
      <c r="K24" s="162">
        <v>13500</v>
      </c>
      <c r="L24" s="161">
        <v>5</v>
      </c>
      <c r="M24" s="165">
        <v>22500</v>
      </c>
      <c r="N24" s="31">
        <v>4</v>
      </c>
      <c r="O24" s="162">
        <v>18000</v>
      </c>
    </row>
    <row r="25" spans="1:15" ht="21">
      <c r="A25" s="360"/>
      <c r="B25" s="58"/>
      <c r="C25" s="58"/>
      <c r="D25" s="58"/>
      <c r="E25" s="58"/>
      <c r="F25" s="58"/>
      <c r="G25" s="58"/>
      <c r="H25" s="58"/>
      <c r="I25" s="58"/>
      <c r="J25" s="58"/>
      <c r="K25" s="58"/>
      <c r="L25" s="161"/>
      <c r="M25" s="58"/>
      <c r="N25" s="58"/>
      <c r="O25" s="58"/>
    </row>
    <row r="26" spans="1:15">
      <c r="A26" s="359">
        <v>213</v>
      </c>
      <c r="B26" s="28">
        <v>88.2</v>
      </c>
      <c r="C26" s="28">
        <v>175</v>
      </c>
      <c r="D26" s="28" t="s">
        <v>90</v>
      </c>
      <c r="E26" s="33" t="s">
        <v>89</v>
      </c>
      <c r="F26" s="29" t="s">
        <v>3</v>
      </c>
      <c r="G26" s="163">
        <v>5500.0000000000009</v>
      </c>
      <c r="H26" s="28">
        <v>2</v>
      </c>
      <c r="I26" s="164">
        <v>11000.000000000002</v>
      </c>
      <c r="J26" s="30">
        <v>1</v>
      </c>
      <c r="K26" s="162">
        <v>5500.0000000000009</v>
      </c>
      <c r="L26" s="161">
        <v>3</v>
      </c>
      <c r="M26" s="165">
        <v>16500.000000000004</v>
      </c>
      <c r="N26" s="31">
        <v>3</v>
      </c>
      <c r="O26" s="162">
        <v>16500.000000000004</v>
      </c>
    </row>
    <row r="27" spans="1:15" ht="21">
      <c r="A27" s="360"/>
      <c r="B27" s="58"/>
      <c r="C27" s="58"/>
      <c r="D27" s="58"/>
      <c r="E27" s="60" t="s">
        <v>543</v>
      </c>
      <c r="F27" s="58"/>
      <c r="G27" s="163">
        <v>5500.0000000000009</v>
      </c>
      <c r="H27" s="58"/>
      <c r="I27" s="58"/>
      <c r="J27" s="58"/>
      <c r="K27" s="58"/>
      <c r="L27" s="161"/>
      <c r="M27" s="165"/>
      <c r="N27" s="30">
        <v>7</v>
      </c>
      <c r="O27" s="162">
        <v>38500.000000000007</v>
      </c>
    </row>
    <row r="28" spans="1:15" ht="30">
      <c r="A28" s="359">
        <v>214</v>
      </c>
      <c r="B28" s="28">
        <v>88.3</v>
      </c>
      <c r="C28" s="28">
        <v>176</v>
      </c>
      <c r="D28" s="28" t="s">
        <v>88</v>
      </c>
      <c r="E28" s="33" t="s">
        <v>87</v>
      </c>
      <c r="F28" s="29" t="s">
        <v>3</v>
      </c>
      <c r="G28" s="163">
        <v>2850</v>
      </c>
      <c r="H28" s="28">
        <v>189</v>
      </c>
      <c r="I28" s="164">
        <v>538650</v>
      </c>
      <c r="J28" s="30"/>
      <c r="K28" s="162">
        <v>0</v>
      </c>
      <c r="L28" s="161">
        <v>189</v>
      </c>
      <c r="M28" s="165">
        <v>538650</v>
      </c>
      <c r="N28" s="31">
        <v>189</v>
      </c>
      <c r="O28" s="162">
        <v>538650</v>
      </c>
    </row>
    <row r="29" spans="1:15" ht="21">
      <c r="A29" s="360"/>
      <c r="B29" s="58"/>
      <c r="C29" s="58"/>
      <c r="D29" s="58"/>
      <c r="E29" s="60" t="s">
        <v>543</v>
      </c>
      <c r="F29" s="58"/>
      <c r="G29" s="163">
        <v>2850</v>
      </c>
      <c r="H29" s="58"/>
      <c r="I29" s="58"/>
      <c r="J29" s="58"/>
      <c r="K29" s="58"/>
      <c r="L29" s="161"/>
      <c r="M29" s="165"/>
      <c r="N29" s="30">
        <v>17</v>
      </c>
      <c r="O29" s="162">
        <v>48450</v>
      </c>
    </row>
    <row r="30" spans="1:15">
      <c r="A30" s="359">
        <v>215</v>
      </c>
      <c r="B30" s="28">
        <v>88.4</v>
      </c>
      <c r="C30" s="28">
        <v>177</v>
      </c>
      <c r="D30" s="28" t="s">
        <v>86</v>
      </c>
      <c r="E30" s="33" t="s">
        <v>85</v>
      </c>
      <c r="F30" s="29" t="s">
        <v>3</v>
      </c>
      <c r="G30" s="163">
        <v>25000</v>
      </c>
      <c r="H30" s="28">
        <v>2</v>
      </c>
      <c r="I30" s="164">
        <v>50000</v>
      </c>
      <c r="J30" s="30"/>
      <c r="K30" s="162">
        <v>0</v>
      </c>
      <c r="L30" s="161">
        <v>2</v>
      </c>
      <c r="M30" s="165">
        <v>50000</v>
      </c>
      <c r="N30" s="31">
        <v>0</v>
      </c>
      <c r="O30" s="162">
        <v>0</v>
      </c>
    </row>
    <row r="31" spans="1:15" ht="21">
      <c r="A31" s="360"/>
      <c r="B31" s="58"/>
      <c r="C31" s="58"/>
      <c r="D31" s="58"/>
      <c r="E31" s="58"/>
      <c r="F31" s="58"/>
      <c r="G31" s="58"/>
      <c r="H31" s="58"/>
      <c r="I31" s="58"/>
      <c r="J31" s="58"/>
      <c r="K31" s="58"/>
      <c r="L31" s="161"/>
      <c r="M31" s="58"/>
      <c r="N31" s="58"/>
      <c r="O31" s="58"/>
    </row>
    <row r="32" spans="1:15">
      <c r="A32" s="359">
        <v>216</v>
      </c>
      <c r="B32" s="28">
        <v>88.4</v>
      </c>
      <c r="C32" s="28">
        <v>178</v>
      </c>
      <c r="D32" s="28" t="s">
        <v>84</v>
      </c>
      <c r="E32" s="33" t="s">
        <v>83</v>
      </c>
      <c r="F32" s="29" t="s">
        <v>3</v>
      </c>
      <c r="G32" s="163">
        <v>30000</v>
      </c>
      <c r="H32" s="28">
        <v>4</v>
      </c>
      <c r="I32" s="164">
        <v>120000</v>
      </c>
      <c r="J32" s="30"/>
      <c r="K32" s="162">
        <v>0</v>
      </c>
      <c r="L32" s="161">
        <v>4</v>
      </c>
      <c r="M32" s="165">
        <v>120000</v>
      </c>
      <c r="N32" s="31">
        <v>4</v>
      </c>
      <c r="O32" s="162">
        <v>120000</v>
      </c>
    </row>
    <row r="33" spans="1:15" ht="21">
      <c r="A33" s="360"/>
      <c r="B33" s="58"/>
      <c r="C33" s="58"/>
      <c r="D33" s="58"/>
      <c r="E33" s="60" t="s">
        <v>543</v>
      </c>
      <c r="F33" s="58"/>
      <c r="G33" s="163">
        <v>30000</v>
      </c>
      <c r="H33" s="58"/>
      <c r="I33" s="58"/>
      <c r="J33" s="58"/>
      <c r="K33" s="58"/>
      <c r="L33" s="161"/>
      <c r="M33" s="165"/>
      <c r="N33" s="30">
        <v>1</v>
      </c>
      <c r="O33" s="162">
        <v>30000</v>
      </c>
    </row>
    <row r="34" spans="1:15">
      <c r="A34" s="359">
        <v>217</v>
      </c>
      <c r="B34" s="28">
        <v>88.4</v>
      </c>
      <c r="C34" s="28">
        <v>179</v>
      </c>
      <c r="D34" s="28" t="s">
        <v>82</v>
      </c>
      <c r="E34" s="33" t="s">
        <v>81</v>
      </c>
      <c r="F34" s="29" t="s">
        <v>3</v>
      </c>
      <c r="G34" s="163">
        <v>40000</v>
      </c>
      <c r="H34" s="28">
        <v>5</v>
      </c>
      <c r="I34" s="164">
        <v>200000</v>
      </c>
      <c r="J34" s="30">
        <v>1</v>
      </c>
      <c r="K34" s="162">
        <v>40000</v>
      </c>
      <c r="L34" s="161">
        <v>6</v>
      </c>
      <c r="M34" s="165">
        <v>240000</v>
      </c>
      <c r="N34" s="31">
        <v>0</v>
      </c>
      <c r="O34" s="162">
        <v>0</v>
      </c>
    </row>
    <row r="35" spans="1:15" ht="21">
      <c r="A35" s="360"/>
      <c r="B35" s="58"/>
      <c r="C35" s="58"/>
      <c r="D35" s="58"/>
      <c r="E35" s="58"/>
      <c r="F35" s="58"/>
      <c r="G35" s="58"/>
      <c r="H35" s="58"/>
      <c r="I35" s="58"/>
      <c r="J35" s="58"/>
      <c r="K35" s="58"/>
      <c r="L35" s="161"/>
      <c r="M35" s="58"/>
      <c r="N35" s="58"/>
      <c r="O35" s="58"/>
    </row>
    <row r="36" spans="1:15">
      <c r="A36" s="359">
        <v>218</v>
      </c>
      <c r="B36" s="28">
        <v>88.4</v>
      </c>
      <c r="C36" s="28">
        <v>180</v>
      </c>
      <c r="D36" s="28" t="s">
        <v>80</v>
      </c>
      <c r="E36" s="33" t="s">
        <v>79</v>
      </c>
      <c r="F36" s="29" t="s">
        <v>3</v>
      </c>
      <c r="G36" s="163">
        <v>50000</v>
      </c>
      <c r="H36" s="28">
        <v>1</v>
      </c>
      <c r="I36" s="164">
        <v>50000</v>
      </c>
      <c r="J36" s="30"/>
      <c r="K36" s="162">
        <v>0</v>
      </c>
      <c r="L36" s="161">
        <v>1</v>
      </c>
      <c r="M36" s="165">
        <v>50000</v>
      </c>
      <c r="N36" s="31">
        <v>1</v>
      </c>
      <c r="O36" s="162">
        <v>50000</v>
      </c>
    </row>
    <row r="37" spans="1:15" ht="21">
      <c r="A37" s="360"/>
      <c r="B37" s="58"/>
      <c r="C37" s="58"/>
      <c r="D37" s="58"/>
      <c r="E37" s="58"/>
      <c r="F37" s="58"/>
      <c r="G37" s="58"/>
      <c r="H37" s="58"/>
      <c r="I37" s="58"/>
      <c r="J37" s="58"/>
      <c r="K37" s="58"/>
      <c r="L37" s="161"/>
      <c r="M37" s="58"/>
      <c r="N37" s="58"/>
      <c r="O37" s="58"/>
    </row>
    <row r="38" spans="1:15" ht="30">
      <c r="A38" s="359">
        <v>219</v>
      </c>
      <c r="B38" s="28">
        <v>88.5</v>
      </c>
      <c r="C38" s="28">
        <v>181</v>
      </c>
      <c r="D38" s="28" t="s">
        <v>78</v>
      </c>
      <c r="E38" s="33" t="s">
        <v>77</v>
      </c>
      <c r="F38" s="29" t="s">
        <v>3</v>
      </c>
      <c r="G38" s="163">
        <v>2250</v>
      </c>
      <c r="H38" s="28">
        <v>27</v>
      </c>
      <c r="I38" s="164">
        <v>60750</v>
      </c>
      <c r="J38" s="30"/>
      <c r="K38" s="162">
        <v>0</v>
      </c>
      <c r="L38" s="161">
        <v>27</v>
      </c>
      <c r="M38" s="165">
        <v>60750</v>
      </c>
      <c r="N38" s="31">
        <v>27</v>
      </c>
      <c r="O38" s="162">
        <v>60750</v>
      </c>
    </row>
    <row r="39" spans="1:15" ht="21">
      <c r="A39" s="360"/>
      <c r="B39" s="58"/>
      <c r="C39" s="58"/>
      <c r="D39" s="58"/>
      <c r="E39" s="60" t="s">
        <v>543</v>
      </c>
      <c r="F39" s="58"/>
      <c r="G39" s="163">
        <v>2250</v>
      </c>
      <c r="H39" s="58"/>
      <c r="I39" s="58"/>
      <c r="J39" s="58"/>
      <c r="K39" s="58"/>
      <c r="L39" s="161"/>
      <c r="M39" s="165"/>
      <c r="N39" s="30">
        <v>16</v>
      </c>
      <c r="O39" s="162">
        <v>36000</v>
      </c>
    </row>
    <row r="40" spans="1:15">
      <c r="A40" s="359">
        <v>220</v>
      </c>
      <c r="B40" s="28">
        <v>88.5</v>
      </c>
      <c r="C40" s="28">
        <v>182</v>
      </c>
      <c r="D40" s="28" t="s">
        <v>76</v>
      </c>
      <c r="E40" s="33" t="s">
        <v>75</v>
      </c>
      <c r="F40" s="29" t="s">
        <v>3</v>
      </c>
      <c r="G40" s="163">
        <v>1250</v>
      </c>
      <c r="H40" s="28">
        <v>27</v>
      </c>
      <c r="I40" s="164">
        <v>33750</v>
      </c>
      <c r="J40" s="30"/>
      <c r="K40" s="162">
        <v>0</v>
      </c>
      <c r="L40" s="161">
        <v>27</v>
      </c>
      <c r="M40" s="165">
        <v>33750</v>
      </c>
      <c r="N40" s="31">
        <v>27</v>
      </c>
      <c r="O40" s="162">
        <v>33750</v>
      </c>
    </row>
    <row r="41" spans="1:15" ht="21">
      <c r="A41" s="360"/>
      <c r="B41" s="58"/>
      <c r="C41" s="58"/>
      <c r="D41" s="58"/>
      <c r="E41" s="58"/>
      <c r="F41" s="58"/>
      <c r="G41" s="58"/>
      <c r="H41" s="58"/>
      <c r="I41" s="58"/>
      <c r="J41" s="58"/>
      <c r="K41" s="58"/>
      <c r="L41" s="161"/>
      <c r="M41" s="58"/>
      <c r="N41" s="58"/>
      <c r="O41" s="58"/>
    </row>
    <row r="42" spans="1:15">
      <c r="A42" s="359">
        <v>221</v>
      </c>
      <c r="B42" s="28">
        <v>88.5</v>
      </c>
      <c r="C42" s="28">
        <v>183</v>
      </c>
      <c r="D42" s="28" t="s">
        <v>74</v>
      </c>
      <c r="E42" s="33" t="s">
        <v>73</v>
      </c>
      <c r="F42" s="29" t="s">
        <v>3</v>
      </c>
      <c r="G42" s="163">
        <v>1650</v>
      </c>
      <c r="H42" s="28">
        <v>27</v>
      </c>
      <c r="I42" s="164">
        <v>44550</v>
      </c>
      <c r="J42" s="30"/>
      <c r="K42" s="162">
        <v>0</v>
      </c>
      <c r="L42" s="161">
        <v>27</v>
      </c>
      <c r="M42" s="165">
        <v>44550</v>
      </c>
      <c r="N42" s="31">
        <v>18</v>
      </c>
      <c r="O42" s="162">
        <v>29700</v>
      </c>
    </row>
    <row r="43" spans="1:15" ht="21">
      <c r="A43" s="360"/>
      <c r="B43" s="58"/>
      <c r="C43" s="58"/>
      <c r="D43" s="58"/>
      <c r="E43" s="58"/>
      <c r="F43" s="58"/>
      <c r="G43" s="58"/>
      <c r="H43" s="58"/>
      <c r="I43" s="58"/>
      <c r="J43" s="58"/>
      <c r="K43" s="58"/>
      <c r="L43" s="161"/>
      <c r="M43" s="58"/>
      <c r="N43" s="58"/>
      <c r="O43" s="58"/>
    </row>
    <row r="44" spans="1:15">
      <c r="A44" s="359">
        <v>222</v>
      </c>
      <c r="B44" s="28">
        <v>88.5</v>
      </c>
      <c r="C44" s="28">
        <v>184</v>
      </c>
      <c r="D44" s="28" t="s">
        <v>72</v>
      </c>
      <c r="E44" s="33" t="s">
        <v>71</v>
      </c>
      <c r="F44" s="29" t="s">
        <v>3</v>
      </c>
      <c r="G44" s="163">
        <v>3450</v>
      </c>
      <c r="H44" s="28">
        <v>27</v>
      </c>
      <c r="I44" s="164">
        <v>93150</v>
      </c>
      <c r="J44" s="30"/>
      <c r="K44" s="162">
        <v>0</v>
      </c>
      <c r="L44" s="161">
        <v>27</v>
      </c>
      <c r="M44" s="165">
        <v>93150</v>
      </c>
      <c r="N44" s="31">
        <v>27</v>
      </c>
      <c r="O44" s="162">
        <v>93150</v>
      </c>
    </row>
    <row r="45" spans="1:15" ht="21">
      <c r="A45" s="360"/>
      <c r="B45" s="58"/>
      <c r="C45" s="58"/>
      <c r="D45" s="58"/>
      <c r="E45" s="60" t="s">
        <v>543</v>
      </c>
      <c r="F45" s="58"/>
      <c r="G45" s="163">
        <v>3450</v>
      </c>
      <c r="H45" s="58"/>
      <c r="I45" s="58"/>
      <c r="J45" s="58"/>
      <c r="K45" s="58"/>
      <c r="L45" s="161"/>
      <c r="M45" s="165"/>
      <c r="N45" s="30">
        <v>19</v>
      </c>
      <c r="O45" s="162">
        <v>65550</v>
      </c>
    </row>
    <row r="46" spans="1:15">
      <c r="A46" s="359">
        <v>223</v>
      </c>
      <c r="B46" s="28">
        <v>88.5</v>
      </c>
      <c r="C46" s="28">
        <v>185</v>
      </c>
      <c r="D46" s="28" t="s">
        <v>70</v>
      </c>
      <c r="E46" s="33" t="s">
        <v>69</v>
      </c>
      <c r="F46" s="29" t="s">
        <v>3</v>
      </c>
      <c r="G46" s="163">
        <v>750</v>
      </c>
      <c r="H46" s="28">
        <v>27</v>
      </c>
      <c r="I46" s="164">
        <v>20250</v>
      </c>
      <c r="J46" s="30"/>
      <c r="K46" s="162">
        <v>0</v>
      </c>
      <c r="L46" s="161">
        <v>27</v>
      </c>
      <c r="M46" s="165">
        <v>20250</v>
      </c>
      <c r="N46" s="31">
        <v>27</v>
      </c>
      <c r="O46" s="162">
        <v>20250</v>
      </c>
    </row>
    <row r="47" spans="1:15" ht="21">
      <c r="A47" s="360"/>
      <c r="B47" s="58"/>
      <c r="C47" s="58"/>
      <c r="D47" s="58"/>
      <c r="E47" s="58"/>
      <c r="F47" s="58"/>
      <c r="G47" s="58"/>
      <c r="H47" s="58"/>
      <c r="I47" s="58"/>
      <c r="J47" s="58"/>
      <c r="K47" s="58"/>
      <c r="L47" s="161"/>
      <c r="M47" s="58"/>
      <c r="N47" s="58"/>
      <c r="O47" s="58"/>
    </row>
    <row r="48" spans="1:15">
      <c r="A48" s="359">
        <v>224</v>
      </c>
      <c r="B48" s="28">
        <v>88.5</v>
      </c>
      <c r="C48" s="28">
        <v>186</v>
      </c>
      <c r="D48" s="28" t="s">
        <v>68</v>
      </c>
      <c r="E48" s="33" t="s">
        <v>67</v>
      </c>
      <c r="F48" s="29" t="s">
        <v>3</v>
      </c>
      <c r="G48" s="163">
        <v>750</v>
      </c>
      <c r="H48" s="28">
        <v>27</v>
      </c>
      <c r="I48" s="164">
        <v>20250</v>
      </c>
      <c r="J48" s="30"/>
      <c r="K48" s="162">
        <v>0</v>
      </c>
      <c r="L48" s="161">
        <v>27</v>
      </c>
      <c r="M48" s="165">
        <v>20250</v>
      </c>
      <c r="N48" s="31">
        <v>27</v>
      </c>
      <c r="O48" s="162">
        <v>20250</v>
      </c>
    </row>
    <row r="49" spans="1:15" ht="21">
      <c r="A49" s="360"/>
      <c r="B49" s="58"/>
      <c r="C49" s="58"/>
      <c r="D49" s="58"/>
      <c r="E49" s="58"/>
      <c r="F49" s="58"/>
      <c r="G49" s="58"/>
      <c r="H49" s="58"/>
      <c r="I49" s="58"/>
      <c r="J49" s="58"/>
      <c r="K49" s="58"/>
      <c r="L49" s="161"/>
      <c r="M49" s="58"/>
      <c r="N49" s="58"/>
      <c r="O49" s="58"/>
    </row>
    <row r="50" spans="1:15">
      <c r="A50" s="359">
        <v>225</v>
      </c>
      <c r="B50" s="28">
        <v>88.5</v>
      </c>
      <c r="C50" s="28">
        <v>187</v>
      </c>
      <c r="D50" s="28" t="s">
        <v>66</v>
      </c>
      <c r="E50" s="33" t="s">
        <v>65</v>
      </c>
      <c r="F50" s="29" t="s">
        <v>3</v>
      </c>
      <c r="G50" s="163">
        <v>750</v>
      </c>
      <c r="H50" s="28">
        <v>15</v>
      </c>
      <c r="I50" s="164">
        <v>11250</v>
      </c>
      <c r="J50" s="30"/>
      <c r="K50" s="162">
        <v>0</v>
      </c>
      <c r="L50" s="161">
        <v>15</v>
      </c>
      <c r="M50" s="165">
        <v>11250</v>
      </c>
      <c r="N50" s="31">
        <v>15</v>
      </c>
      <c r="O50" s="162">
        <v>11250</v>
      </c>
    </row>
    <row r="51" spans="1:15" ht="21">
      <c r="A51" s="360"/>
      <c r="B51" s="58"/>
      <c r="C51" s="58"/>
      <c r="D51" s="58"/>
      <c r="E51" s="58"/>
      <c r="F51" s="58"/>
      <c r="G51" s="58"/>
      <c r="H51" s="58"/>
      <c r="I51" s="58"/>
      <c r="J51" s="58"/>
      <c r="K51" s="58"/>
      <c r="L51" s="161"/>
      <c r="M51" s="58"/>
      <c r="N51" s="58"/>
      <c r="O51" s="58"/>
    </row>
    <row r="52" spans="1:15">
      <c r="A52" s="359">
        <v>226</v>
      </c>
      <c r="B52" s="28">
        <v>88.5</v>
      </c>
      <c r="C52" s="28">
        <v>188</v>
      </c>
      <c r="D52" s="28" t="s">
        <v>64</v>
      </c>
      <c r="E52" s="33" t="s">
        <v>63</v>
      </c>
      <c r="F52" s="29" t="s">
        <v>3</v>
      </c>
      <c r="G52" s="163">
        <v>550</v>
      </c>
      <c r="H52" s="28">
        <v>27</v>
      </c>
      <c r="I52" s="164">
        <v>14850</v>
      </c>
      <c r="J52" s="30">
        <v>58</v>
      </c>
      <c r="K52" s="162">
        <v>31900</v>
      </c>
      <c r="L52" s="161">
        <v>85</v>
      </c>
      <c r="M52" s="165">
        <v>46750</v>
      </c>
      <c r="N52" s="31">
        <v>85</v>
      </c>
      <c r="O52" s="162">
        <v>46750</v>
      </c>
    </row>
    <row r="53" spans="1:15" ht="21">
      <c r="A53" s="360"/>
      <c r="B53" s="58"/>
      <c r="C53" s="58"/>
      <c r="D53" s="58"/>
      <c r="E53" s="60" t="s">
        <v>543</v>
      </c>
      <c r="F53" s="58"/>
      <c r="G53" s="163">
        <v>550</v>
      </c>
      <c r="H53" s="58"/>
      <c r="I53" s="58"/>
      <c r="J53" s="58"/>
      <c r="K53" s="58"/>
      <c r="L53" s="161"/>
      <c r="M53" s="165"/>
      <c r="N53" s="30">
        <v>30</v>
      </c>
      <c r="O53" s="162">
        <v>16500</v>
      </c>
    </row>
    <row r="54" spans="1:15" ht="30">
      <c r="A54" s="359">
        <v>227</v>
      </c>
      <c r="B54" s="28">
        <v>88.6</v>
      </c>
      <c r="C54" s="28">
        <v>189</v>
      </c>
      <c r="D54" s="28" t="s">
        <v>62</v>
      </c>
      <c r="E54" s="33" t="s">
        <v>61</v>
      </c>
      <c r="F54" s="29" t="s">
        <v>3</v>
      </c>
      <c r="G54" s="163">
        <v>35000</v>
      </c>
      <c r="H54" s="28">
        <v>27</v>
      </c>
      <c r="I54" s="164">
        <v>945000</v>
      </c>
      <c r="J54" s="30"/>
      <c r="K54" s="162">
        <v>0</v>
      </c>
      <c r="L54" s="161">
        <v>27</v>
      </c>
      <c r="M54" s="165">
        <v>945000</v>
      </c>
      <c r="N54" s="31">
        <v>27</v>
      </c>
      <c r="O54" s="162">
        <v>945000</v>
      </c>
    </row>
    <row r="55" spans="1:15" ht="21">
      <c r="A55" s="360"/>
      <c r="B55" s="58"/>
      <c r="C55" s="58"/>
      <c r="D55" s="58"/>
      <c r="E55" s="60" t="s">
        <v>543</v>
      </c>
      <c r="F55" s="58"/>
      <c r="G55" s="163">
        <v>35000</v>
      </c>
      <c r="H55" s="58"/>
      <c r="I55" s="58"/>
      <c r="J55" s="58"/>
      <c r="K55" s="58"/>
      <c r="L55" s="161"/>
      <c r="M55" s="165"/>
      <c r="N55" s="30">
        <v>4</v>
      </c>
      <c r="O55" s="162">
        <v>140000</v>
      </c>
    </row>
    <row r="56" spans="1:15">
      <c r="A56" s="359">
        <v>228</v>
      </c>
      <c r="B56" s="28" t="s">
        <v>722</v>
      </c>
      <c r="C56" s="28">
        <v>190</v>
      </c>
      <c r="D56" s="28" t="s">
        <v>60</v>
      </c>
      <c r="E56" s="33" t="s">
        <v>59</v>
      </c>
      <c r="F56" s="29" t="s">
        <v>3</v>
      </c>
      <c r="G56" s="163">
        <v>9500</v>
      </c>
      <c r="H56" s="28">
        <v>1</v>
      </c>
      <c r="I56" s="164">
        <v>9500</v>
      </c>
      <c r="J56" s="30"/>
      <c r="K56" s="162">
        <v>0</v>
      </c>
      <c r="L56" s="161">
        <v>1</v>
      </c>
      <c r="M56" s="165">
        <v>9500</v>
      </c>
      <c r="N56" s="31">
        <v>0</v>
      </c>
      <c r="O56" s="162">
        <v>0</v>
      </c>
    </row>
    <row r="57" spans="1:15" ht="21">
      <c r="A57" s="360"/>
      <c r="B57" s="58"/>
      <c r="C57" s="58"/>
      <c r="D57" s="58"/>
      <c r="E57" s="58"/>
      <c r="F57" s="58"/>
      <c r="G57" s="58"/>
      <c r="H57" s="58"/>
      <c r="I57" s="58"/>
      <c r="J57" s="58"/>
      <c r="K57" s="58"/>
      <c r="L57" s="161"/>
      <c r="M57" s="58"/>
      <c r="N57" s="58"/>
      <c r="O57" s="58"/>
    </row>
    <row r="58" spans="1:15">
      <c r="A58" s="359">
        <v>229</v>
      </c>
      <c r="B58" s="28" t="s">
        <v>722</v>
      </c>
      <c r="C58" s="28">
        <v>191</v>
      </c>
      <c r="D58" s="28" t="s">
        <v>58</v>
      </c>
      <c r="E58" s="33" t="s">
        <v>57</v>
      </c>
      <c r="F58" s="29" t="s">
        <v>3</v>
      </c>
      <c r="G58" s="163">
        <v>14500.000000000002</v>
      </c>
      <c r="H58" s="28">
        <v>3</v>
      </c>
      <c r="I58" s="164">
        <v>43500.000000000007</v>
      </c>
      <c r="J58" s="30"/>
      <c r="K58" s="162">
        <v>0</v>
      </c>
      <c r="L58" s="161">
        <v>3</v>
      </c>
      <c r="M58" s="165">
        <v>43500.000000000007</v>
      </c>
      <c r="N58" s="31">
        <v>3</v>
      </c>
      <c r="O58" s="162">
        <v>43500.000000000007</v>
      </c>
    </row>
    <row r="59" spans="1:15" ht="21">
      <c r="A59" s="360"/>
      <c r="B59" s="58"/>
      <c r="C59" s="58"/>
      <c r="D59" s="58"/>
      <c r="E59" s="60" t="s">
        <v>543</v>
      </c>
      <c r="F59" s="58"/>
      <c r="G59" s="163">
        <v>14500.000000000002</v>
      </c>
      <c r="H59" s="58"/>
      <c r="I59" s="58"/>
      <c r="J59" s="58"/>
      <c r="K59" s="58"/>
      <c r="L59" s="161"/>
      <c r="M59" s="165"/>
      <c r="N59" s="30">
        <v>2</v>
      </c>
      <c r="O59" s="162">
        <v>29000.000000000004</v>
      </c>
    </row>
    <row r="60" spans="1:15">
      <c r="A60" s="359">
        <v>230</v>
      </c>
      <c r="B60" s="28" t="s">
        <v>722</v>
      </c>
      <c r="C60" s="28">
        <v>192</v>
      </c>
      <c r="D60" s="28" t="s">
        <v>56</v>
      </c>
      <c r="E60" s="33" t="s">
        <v>55</v>
      </c>
      <c r="F60" s="29" t="s">
        <v>3</v>
      </c>
      <c r="G60" s="163">
        <v>22500</v>
      </c>
      <c r="H60" s="28">
        <v>1</v>
      </c>
      <c r="I60" s="164">
        <v>22500</v>
      </c>
      <c r="J60" s="30">
        <v>5</v>
      </c>
      <c r="K60" s="162">
        <v>112500</v>
      </c>
      <c r="L60" s="161">
        <v>6</v>
      </c>
      <c r="M60" s="165">
        <v>135000</v>
      </c>
      <c r="N60" s="31">
        <v>6</v>
      </c>
      <c r="O60" s="162">
        <v>135000</v>
      </c>
    </row>
    <row r="61" spans="1:15" ht="21">
      <c r="A61" s="360"/>
      <c r="B61" s="58"/>
      <c r="C61" s="58"/>
      <c r="D61" s="58"/>
      <c r="E61" s="58"/>
      <c r="F61" s="58"/>
      <c r="G61" s="58"/>
      <c r="H61" s="58"/>
      <c r="I61" s="58"/>
      <c r="J61" s="58"/>
      <c r="K61" s="58"/>
      <c r="L61" s="161"/>
      <c r="M61" s="58"/>
      <c r="N61" s="58"/>
      <c r="O61" s="58"/>
    </row>
    <row r="62" spans="1:15">
      <c r="A62" s="359">
        <v>231</v>
      </c>
      <c r="B62" s="28" t="s">
        <v>723</v>
      </c>
      <c r="C62" s="28">
        <v>193</v>
      </c>
      <c r="D62" s="28" t="s">
        <v>54</v>
      </c>
      <c r="E62" s="33" t="s">
        <v>53</v>
      </c>
      <c r="F62" s="29" t="s">
        <v>4</v>
      </c>
      <c r="G62" s="163">
        <v>40000</v>
      </c>
      <c r="H62" s="28">
        <v>1</v>
      </c>
      <c r="I62" s="164">
        <v>40000</v>
      </c>
      <c r="J62" s="30">
        <v>1</v>
      </c>
      <c r="K62" s="162">
        <v>40000</v>
      </c>
      <c r="L62" s="161">
        <v>2</v>
      </c>
      <c r="M62" s="165">
        <v>80000</v>
      </c>
      <c r="N62" s="31">
        <v>2</v>
      </c>
      <c r="O62" s="162">
        <v>80000</v>
      </c>
    </row>
    <row r="63" spans="1:15" ht="21">
      <c r="A63" s="360"/>
      <c r="B63" s="58"/>
      <c r="C63" s="58"/>
      <c r="D63" s="58"/>
      <c r="E63" s="60" t="s">
        <v>543</v>
      </c>
      <c r="F63" s="58"/>
      <c r="G63" s="163">
        <v>40000</v>
      </c>
      <c r="H63" s="58"/>
      <c r="I63" s="58"/>
      <c r="J63" s="58"/>
      <c r="K63" s="58"/>
      <c r="L63" s="161"/>
      <c r="M63" s="165"/>
      <c r="N63" s="30">
        <v>1</v>
      </c>
      <c r="O63" s="162">
        <v>40000</v>
      </c>
    </row>
    <row r="64" spans="1:15">
      <c r="A64" s="359">
        <v>232</v>
      </c>
      <c r="B64" s="28" t="s">
        <v>724</v>
      </c>
      <c r="C64" s="28">
        <v>194</v>
      </c>
      <c r="D64" s="28" t="s">
        <v>52</v>
      </c>
      <c r="E64" s="33" t="s">
        <v>51</v>
      </c>
      <c r="F64" s="29" t="s">
        <v>4</v>
      </c>
      <c r="G64" s="163">
        <v>14500.000000000002</v>
      </c>
      <c r="H64" s="28">
        <v>1</v>
      </c>
      <c r="I64" s="164">
        <v>14500.000000000002</v>
      </c>
      <c r="J64" s="30">
        <v>1</v>
      </c>
      <c r="K64" s="162">
        <v>14500.000000000002</v>
      </c>
      <c r="L64" s="161">
        <v>2</v>
      </c>
      <c r="M64" s="165">
        <v>29000.000000000004</v>
      </c>
      <c r="N64" s="31">
        <v>2</v>
      </c>
      <c r="O64" s="162">
        <v>29000.000000000004</v>
      </c>
    </row>
    <row r="65" spans="1:15" ht="21">
      <c r="A65" s="360"/>
      <c r="B65" s="58"/>
      <c r="C65" s="58"/>
      <c r="D65" s="58"/>
      <c r="E65" s="58"/>
      <c r="F65" s="58"/>
      <c r="G65" s="58"/>
      <c r="H65" s="58"/>
      <c r="I65" s="58"/>
      <c r="J65" s="58"/>
      <c r="K65" s="58"/>
      <c r="L65" s="161"/>
      <c r="M65" s="58"/>
      <c r="N65" s="58"/>
      <c r="O65" s="58"/>
    </row>
    <row r="66" spans="1:15">
      <c r="A66" s="359">
        <v>233</v>
      </c>
      <c r="B66" s="28" t="s">
        <v>725</v>
      </c>
      <c r="C66" s="28">
        <v>195</v>
      </c>
      <c r="D66" s="28" t="s">
        <v>50</v>
      </c>
      <c r="E66" s="33" t="s">
        <v>49</v>
      </c>
      <c r="F66" s="29" t="s">
        <v>4</v>
      </c>
      <c r="G66" s="163">
        <v>185000</v>
      </c>
      <c r="H66" s="28">
        <v>1</v>
      </c>
      <c r="I66" s="164">
        <v>185000</v>
      </c>
      <c r="J66" s="30">
        <v>1</v>
      </c>
      <c r="K66" s="162">
        <v>185000</v>
      </c>
      <c r="L66" s="161">
        <v>2</v>
      </c>
      <c r="M66" s="165">
        <v>370000</v>
      </c>
      <c r="N66" s="31">
        <v>2</v>
      </c>
      <c r="O66" s="162">
        <v>370000</v>
      </c>
    </row>
    <row r="67" spans="1:15" ht="21">
      <c r="A67" s="360"/>
      <c r="B67" s="58"/>
      <c r="C67" s="58"/>
      <c r="D67" s="58"/>
      <c r="E67" s="58"/>
      <c r="F67" s="58"/>
      <c r="G67" s="58"/>
      <c r="H67" s="58"/>
      <c r="I67" s="58"/>
      <c r="J67" s="58"/>
      <c r="K67" s="58"/>
      <c r="L67" s="161"/>
      <c r="M67" s="58"/>
      <c r="N67" s="58"/>
      <c r="O67" s="58"/>
    </row>
    <row r="68" spans="1:15" ht="60">
      <c r="A68" s="359">
        <v>234</v>
      </c>
      <c r="B68" s="28">
        <v>88.9</v>
      </c>
      <c r="C68" s="28">
        <v>237</v>
      </c>
      <c r="D68" s="28" t="s">
        <v>48</v>
      </c>
      <c r="E68" s="33" t="s">
        <v>47</v>
      </c>
      <c r="F68" s="29" t="s">
        <v>4</v>
      </c>
      <c r="G68" s="163">
        <v>1895000</v>
      </c>
      <c r="H68" s="28">
        <v>1</v>
      </c>
      <c r="I68" s="164">
        <v>1895000</v>
      </c>
      <c r="J68" s="30"/>
      <c r="K68" s="162">
        <v>0</v>
      </c>
      <c r="L68" s="161">
        <v>1</v>
      </c>
      <c r="M68" s="165">
        <v>1895000</v>
      </c>
      <c r="N68" s="31">
        <v>1</v>
      </c>
      <c r="O68" s="162">
        <v>1895000</v>
      </c>
    </row>
    <row r="69" spans="1:15" ht="21">
      <c r="A69" s="360"/>
      <c r="B69" s="58"/>
      <c r="C69" s="58"/>
      <c r="D69" s="58"/>
      <c r="E69" s="58"/>
      <c r="F69" s="58"/>
      <c r="G69" s="58"/>
      <c r="H69" s="58"/>
      <c r="I69" s="58"/>
      <c r="J69" s="58"/>
      <c r="K69" s="58"/>
      <c r="L69" s="161"/>
      <c r="M69" s="58"/>
      <c r="N69" s="58"/>
      <c r="O69" s="58"/>
    </row>
    <row r="70" spans="1:15" ht="45">
      <c r="A70" s="359">
        <v>235</v>
      </c>
      <c r="B70" s="28">
        <v>88.1</v>
      </c>
      <c r="C70" s="28">
        <v>196</v>
      </c>
      <c r="D70" s="28" t="s">
        <v>46</v>
      </c>
      <c r="E70" s="33" t="s">
        <v>45</v>
      </c>
      <c r="F70" s="29" t="s">
        <v>4</v>
      </c>
      <c r="G70" s="163">
        <v>795000</v>
      </c>
      <c r="H70" s="28">
        <v>1</v>
      </c>
      <c r="I70" s="164">
        <v>795000</v>
      </c>
      <c r="J70" s="30"/>
      <c r="K70" s="162">
        <v>0</v>
      </c>
      <c r="L70" s="161">
        <v>1</v>
      </c>
      <c r="M70" s="165">
        <v>795000</v>
      </c>
      <c r="N70" s="31">
        <v>1</v>
      </c>
      <c r="O70" s="162">
        <v>795000</v>
      </c>
    </row>
    <row r="71" spans="1:15" ht="21">
      <c r="A71" s="360"/>
      <c r="B71" s="58"/>
      <c r="C71" s="58"/>
      <c r="D71" s="58"/>
      <c r="E71" s="58"/>
      <c r="F71" s="58"/>
      <c r="G71" s="58"/>
      <c r="H71" s="58"/>
      <c r="I71" s="58"/>
      <c r="J71" s="58"/>
      <c r="K71" s="58"/>
      <c r="L71" s="161"/>
      <c r="M71" s="58"/>
      <c r="N71" s="58"/>
      <c r="O71" s="58"/>
    </row>
    <row r="72" spans="1:15">
      <c r="A72" s="359">
        <v>236</v>
      </c>
      <c r="B72" s="28">
        <v>88.11</v>
      </c>
      <c r="C72" s="28">
        <v>197</v>
      </c>
      <c r="D72" s="28" t="s">
        <v>44</v>
      </c>
      <c r="E72" s="33" t="s">
        <v>43</v>
      </c>
      <c r="F72" s="29" t="s">
        <v>4</v>
      </c>
      <c r="G72" s="163">
        <v>95000.000000000015</v>
      </c>
      <c r="H72" s="28">
        <v>1</v>
      </c>
      <c r="I72" s="164">
        <v>95000.000000000015</v>
      </c>
      <c r="J72" s="30"/>
      <c r="K72" s="162">
        <v>0</v>
      </c>
      <c r="L72" s="161">
        <v>1</v>
      </c>
      <c r="M72" s="165">
        <v>95000.000000000015</v>
      </c>
      <c r="N72" s="31">
        <v>1</v>
      </c>
      <c r="O72" s="162">
        <v>95000.000000000015</v>
      </c>
    </row>
    <row r="73" spans="1:15" ht="21">
      <c r="A73" s="360"/>
      <c r="B73" s="58"/>
      <c r="C73" s="58"/>
      <c r="D73" s="58"/>
      <c r="E73" s="58"/>
      <c r="F73" s="58"/>
      <c r="G73" s="58"/>
      <c r="H73" s="58"/>
      <c r="I73" s="58"/>
      <c r="J73" s="58"/>
      <c r="K73" s="58"/>
      <c r="L73" s="161"/>
      <c r="M73" s="58"/>
      <c r="N73" s="58"/>
      <c r="O73" s="58"/>
    </row>
    <row r="74" spans="1:15">
      <c r="A74" s="359">
        <v>237</v>
      </c>
      <c r="B74" s="28">
        <v>88.12</v>
      </c>
      <c r="C74" s="28">
        <v>198</v>
      </c>
      <c r="D74" s="28" t="s">
        <v>42</v>
      </c>
      <c r="E74" s="33" t="s">
        <v>41</v>
      </c>
      <c r="F74" s="29" t="s">
        <v>4</v>
      </c>
      <c r="G74" s="163">
        <v>145000</v>
      </c>
      <c r="H74" s="28">
        <v>1</v>
      </c>
      <c r="I74" s="164">
        <v>145000</v>
      </c>
      <c r="J74" s="30"/>
      <c r="K74" s="162">
        <v>0</v>
      </c>
      <c r="L74" s="161">
        <v>1</v>
      </c>
      <c r="M74" s="165">
        <v>145000</v>
      </c>
      <c r="N74" s="31">
        <v>1</v>
      </c>
      <c r="O74" s="162">
        <v>145000</v>
      </c>
    </row>
    <row r="75" spans="1:15" ht="21">
      <c r="A75" s="360"/>
      <c r="B75" s="58"/>
      <c r="C75" s="58"/>
      <c r="D75" s="58"/>
      <c r="E75" s="58"/>
      <c r="F75" s="58"/>
      <c r="G75" s="58"/>
      <c r="H75" s="58"/>
      <c r="I75" s="58"/>
      <c r="J75" s="58"/>
      <c r="K75" s="58"/>
      <c r="L75" s="161"/>
      <c r="M75" s="58"/>
      <c r="N75" s="58"/>
      <c r="O75" s="58"/>
    </row>
    <row r="76" spans="1:15" ht="60">
      <c r="A76" s="359">
        <v>238</v>
      </c>
      <c r="B76" s="28">
        <v>88.13</v>
      </c>
      <c r="C76" s="28">
        <v>238</v>
      </c>
      <c r="D76" s="28" t="s">
        <v>40</v>
      </c>
      <c r="E76" s="33" t="s">
        <v>39</v>
      </c>
      <c r="F76" s="29" t="s">
        <v>4</v>
      </c>
      <c r="G76" s="163">
        <v>1495000</v>
      </c>
      <c r="H76" s="28">
        <v>2</v>
      </c>
      <c r="I76" s="164">
        <v>2990000</v>
      </c>
      <c r="J76" s="30"/>
      <c r="K76" s="162">
        <v>0</v>
      </c>
      <c r="L76" s="161">
        <v>2</v>
      </c>
      <c r="M76" s="165">
        <v>2990000</v>
      </c>
      <c r="N76" s="31">
        <v>2</v>
      </c>
      <c r="O76" s="162">
        <v>2990000</v>
      </c>
    </row>
    <row r="77" spans="1:15" ht="21">
      <c r="A77" s="360"/>
      <c r="B77" s="58" t="s">
        <v>644</v>
      </c>
      <c r="C77" s="58"/>
      <c r="D77" s="58"/>
      <c r="E77" s="58"/>
      <c r="F77" s="58"/>
      <c r="G77" s="58"/>
      <c r="H77" s="58"/>
      <c r="I77" s="58"/>
      <c r="J77" s="58"/>
      <c r="K77" s="58"/>
      <c r="L77" s="161"/>
      <c r="M77" s="58"/>
      <c r="N77" s="58"/>
      <c r="O77" s="58"/>
    </row>
    <row r="78" spans="1:15" ht="30">
      <c r="A78" s="359">
        <v>239</v>
      </c>
      <c r="B78" s="28"/>
      <c r="C78" s="28">
        <v>235</v>
      </c>
      <c r="D78" s="28" t="s">
        <v>38</v>
      </c>
      <c r="E78" s="39" t="s">
        <v>37</v>
      </c>
      <c r="F78" s="29" t="s">
        <v>36</v>
      </c>
      <c r="G78" s="163">
        <v>100000</v>
      </c>
      <c r="H78" s="28">
        <v>4</v>
      </c>
      <c r="I78" s="164">
        <v>400000</v>
      </c>
      <c r="J78" s="30"/>
      <c r="K78" s="162">
        <v>0</v>
      </c>
      <c r="L78" s="161">
        <v>4</v>
      </c>
      <c r="M78" s="165">
        <v>400000</v>
      </c>
      <c r="N78" s="31">
        <v>4</v>
      </c>
      <c r="O78" s="162">
        <v>400000</v>
      </c>
    </row>
    <row r="79" spans="1:15" ht="21">
      <c r="A79" s="360"/>
      <c r="B79" s="58"/>
      <c r="C79" s="58"/>
      <c r="D79" s="58"/>
      <c r="E79" s="60" t="s">
        <v>543</v>
      </c>
      <c r="F79" s="58"/>
      <c r="G79" s="163">
        <v>100000</v>
      </c>
      <c r="H79" s="58"/>
      <c r="I79" s="58"/>
      <c r="J79" s="58"/>
      <c r="K79" s="58"/>
      <c r="L79" s="161"/>
      <c r="M79" s="165"/>
      <c r="N79" s="30">
        <v>5</v>
      </c>
      <c r="O79" s="162">
        <v>500000</v>
      </c>
    </row>
    <row r="80" spans="1:15">
      <c r="A80" s="359">
        <v>240</v>
      </c>
      <c r="B80" s="28"/>
      <c r="C80" s="28">
        <v>236</v>
      </c>
      <c r="D80" s="28" t="s">
        <v>35</v>
      </c>
      <c r="E80" s="39" t="s">
        <v>34</v>
      </c>
      <c r="F80" s="29" t="s">
        <v>4</v>
      </c>
      <c r="G80" s="163">
        <v>1213000</v>
      </c>
      <c r="H80" s="28">
        <v>1</v>
      </c>
      <c r="I80" s="164">
        <v>1213000</v>
      </c>
      <c r="J80" s="30"/>
      <c r="K80" s="162">
        <v>0</v>
      </c>
      <c r="L80" s="161">
        <v>1</v>
      </c>
      <c r="M80" s="165">
        <v>1213000</v>
      </c>
      <c r="N80" s="31">
        <v>1</v>
      </c>
      <c r="O80" s="162">
        <v>1213000</v>
      </c>
    </row>
    <row r="81" spans="1:15" ht="16.5" thickBot="1">
      <c r="A81" s="260"/>
      <c r="B81" s="311"/>
      <c r="C81" s="261"/>
      <c r="D81" s="261"/>
      <c r="E81" s="262"/>
      <c r="F81" s="262"/>
      <c r="G81" s="263"/>
      <c r="H81" s="261"/>
      <c r="I81" s="264"/>
      <c r="J81" s="261"/>
      <c r="K81" s="265"/>
      <c r="L81" s="261"/>
      <c r="M81" s="455" t="s">
        <v>616</v>
      </c>
      <c r="N81" s="456"/>
      <c r="O81" s="420">
        <f>SUM(O5:O80)</f>
        <v>16967800</v>
      </c>
    </row>
    <row r="82" spans="1:15" ht="15.75" thickTop="1"/>
  </sheetData>
  <mergeCells count="11">
    <mergeCell ref="M81:N81"/>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4"/>
  <sheetViews>
    <sheetView workbookViewId="0">
      <selection activeCell="P12" sqref="P12"/>
    </sheetView>
  </sheetViews>
  <sheetFormatPr defaultRowHeight="15"/>
  <cols>
    <col min="5" max="5" width="52.28515625" customWidth="1"/>
    <col min="7" max="7" width="10.140625" customWidth="1"/>
    <col min="9" max="9" width="10" bestFit="1" customWidth="1"/>
    <col min="11" max="11" width="12.5703125" bestFit="1" customWidth="1"/>
    <col min="13" max="13" width="13.28515625" bestFit="1" customWidth="1"/>
    <col min="15" max="15" width="16" bestFit="1" customWidth="1"/>
  </cols>
  <sheetData>
    <row r="1" spans="1:15" ht="27.75" thickTop="1" thickBot="1">
      <c r="A1" s="452" t="s">
        <v>554</v>
      </c>
      <c r="B1" s="453"/>
      <c r="C1" s="454"/>
      <c r="D1" s="454"/>
      <c r="E1" s="454"/>
      <c r="F1" s="454"/>
      <c r="G1" s="454"/>
      <c r="H1" s="454"/>
      <c r="I1" s="454"/>
      <c r="J1" s="454"/>
      <c r="K1" s="454"/>
      <c r="L1" s="454"/>
      <c r="M1" s="454"/>
      <c r="N1" s="454"/>
      <c r="O1" s="454"/>
    </row>
    <row r="2" spans="1:15" ht="39.75" customHeight="1">
      <c r="A2" s="440" t="s">
        <v>522</v>
      </c>
      <c r="B2" s="443" t="s">
        <v>645</v>
      </c>
      <c r="C2" s="435" t="s">
        <v>521</v>
      </c>
      <c r="D2" s="435" t="s">
        <v>520</v>
      </c>
      <c r="E2" s="435" t="s">
        <v>519</v>
      </c>
      <c r="F2" s="397"/>
      <c r="G2" s="149"/>
      <c r="H2" s="435" t="s">
        <v>518</v>
      </c>
      <c r="I2" s="435"/>
      <c r="J2" s="435" t="s">
        <v>517</v>
      </c>
      <c r="K2" s="435"/>
      <c r="L2" s="435" t="s">
        <v>516</v>
      </c>
      <c r="M2" s="435"/>
      <c r="N2" s="435" t="s">
        <v>515</v>
      </c>
      <c r="O2" s="435"/>
    </row>
    <row r="3" spans="1:15" ht="37.5" customHeight="1" thickBot="1">
      <c r="A3" s="441"/>
      <c r="B3" s="444"/>
      <c r="C3" s="442"/>
      <c r="D3" s="442"/>
      <c r="E3" s="442"/>
      <c r="F3" s="398" t="s">
        <v>29</v>
      </c>
      <c r="G3" s="398" t="s">
        <v>28</v>
      </c>
      <c r="H3" s="398" t="s">
        <v>27</v>
      </c>
      <c r="I3" s="398" t="s">
        <v>26</v>
      </c>
      <c r="J3" s="398" t="s">
        <v>27</v>
      </c>
      <c r="K3" s="398" t="s">
        <v>26</v>
      </c>
      <c r="L3" s="398" t="s">
        <v>27</v>
      </c>
      <c r="M3" s="398" t="s">
        <v>26</v>
      </c>
      <c r="N3" s="398" t="s">
        <v>27</v>
      </c>
      <c r="O3" s="398"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107.25">
      <c r="A5" s="368">
        <v>1</v>
      </c>
      <c r="B5" s="30"/>
      <c r="C5" s="43"/>
      <c r="D5" s="43"/>
      <c r="E5" s="39" t="s">
        <v>25</v>
      </c>
      <c r="F5" s="30" t="s">
        <v>0</v>
      </c>
      <c r="G5" s="197">
        <v>1014</v>
      </c>
      <c r="H5" s="30"/>
      <c r="I5" s="197"/>
      <c r="J5" s="43"/>
      <c r="K5" s="43"/>
      <c r="L5" s="161"/>
      <c r="M5" s="206"/>
      <c r="N5" s="30">
        <v>262.74</v>
      </c>
      <c r="O5" s="197">
        <v>266418.36</v>
      </c>
    </row>
    <row r="6" spans="1:15" ht="150">
      <c r="A6" s="368">
        <v>2</v>
      </c>
      <c r="B6" s="30"/>
      <c r="C6" s="43"/>
      <c r="D6" s="43"/>
      <c r="E6" s="39" t="s">
        <v>24</v>
      </c>
      <c r="F6" s="28" t="s">
        <v>23</v>
      </c>
      <c r="G6" s="163">
        <v>11740</v>
      </c>
      <c r="H6" s="30"/>
      <c r="I6" s="197"/>
      <c r="J6" s="43"/>
      <c r="K6" s="43"/>
      <c r="L6" s="161"/>
      <c r="M6" s="206"/>
      <c r="N6" s="30">
        <v>28.01</v>
      </c>
      <c r="O6" s="197">
        <v>328837.40000000002</v>
      </c>
    </row>
    <row r="7" spans="1:15" ht="122.25">
      <c r="A7" s="368">
        <v>3</v>
      </c>
      <c r="B7" s="30"/>
      <c r="C7" s="43"/>
      <c r="D7" s="43"/>
      <c r="E7" s="39" t="s">
        <v>22</v>
      </c>
      <c r="F7" s="28" t="s">
        <v>0</v>
      </c>
      <c r="G7" s="163">
        <v>1460</v>
      </c>
      <c r="H7" s="30"/>
      <c r="I7" s="197"/>
      <c r="J7" s="43"/>
      <c r="K7" s="43"/>
      <c r="L7" s="161"/>
      <c r="M7" s="206"/>
      <c r="N7" s="30">
        <v>882.44</v>
      </c>
      <c r="O7" s="197">
        <v>1288362.4000000001</v>
      </c>
    </row>
    <row r="8" spans="1:15" ht="225">
      <c r="A8" s="368">
        <v>4</v>
      </c>
      <c r="B8" s="30"/>
      <c r="C8" s="43"/>
      <c r="D8" s="43"/>
      <c r="E8" s="44" t="s">
        <v>15</v>
      </c>
      <c r="F8" s="28" t="s">
        <v>0</v>
      </c>
      <c r="G8" s="163">
        <v>4665</v>
      </c>
      <c r="H8" s="30"/>
      <c r="I8" s="197"/>
      <c r="J8" s="43"/>
      <c r="K8" s="207"/>
      <c r="L8" s="161"/>
      <c r="M8" s="206"/>
      <c r="N8" s="30">
        <v>119.38500000000001</v>
      </c>
      <c r="O8" s="197">
        <v>556931.02500000002</v>
      </c>
    </row>
    <row r="9" spans="1:15" ht="210">
      <c r="A9" s="368">
        <v>5</v>
      </c>
      <c r="B9" s="30"/>
      <c r="C9" s="43"/>
      <c r="D9" s="43"/>
      <c r="E9" s="61" t="s">
        <v>14</v>
      </c>
      <c r="F9" s="28" t="s">
        <v>3</v>
      </c>
      <c r="G9" s="163">
        <v>270276</v>
      </c>
      <c r="H9" s="30"/>
      <c r="I9" s="197"/>
      <c r="J9" s="43"/>
      <c r="K9" s="207"/>
      <c r="L9" s="161"/>
      <c r="M9" s="206"/>
      <c r="N9" s="30">
        <v>2</v>
      </c>
      <c r="O9" s="197">
        <v>540552</v>
      </c>
    </row>
    <row r="10" spans="1:15" ht="45">
      <c r="A10" s="368">
        <v>6</v>
      </c>
      <c r="B10" s="30"/>
      <c r="C10" s="43"/>
      <c r="D10" s="43"/>
      <c r="E10" s="39" t="s">
        <v>9</v>
      </c>
      <c r="F10" s="28" t="s">
        <v>0</v>
      </c>
      <c r="G10" s="163">
        <v>3640</v>
      </c>
      <c r="H10" s="30"/>
      <c r="I10" s="197"/>
      <c r="J10" s="30"/>
      <c r="K10" s="208"/>
      <c r="L10" s="161"/>
      <c r="M10" s="206"/>
      <c r="N10" s="30">
        <v>16</v>
      </c>
      <c r="O10" s="197">
        <v>58240</v>
      </c>
    </row>
    <row r="11" spans="1:15" ht="120">
      <c r="A11" s="368">
        <v>7</v>
      </c>
      <c r="B11" s="30"/>
      <c r="C11" s="43"/>
      <c r="D11" s="43"/>
      <c r="E11" s="97" t="s">
        <v>8</v>
      </c>
      <c r="F11" s="28" t="s">
        <v>3</v>
      </c>
      <c r="G11" s="163">
        <v>84133</v>
      </c>
      <c r="H11" s="30"/>
      <c r="I11" s="197"/>
      <c r="J11" s="30"/>
      <c r="K11" s="208"/>
      <c r="L11" s="161"/>
      <c r="M11" s="206"/>
      <c r="N11" s="30">
        <v>1</v>
      </c>
      <c r="O11" s="197">
        <v>84133</v>
      </c>
    </row>
    <row r="12" spans="1:15" ht="182.25">
      <c r="A12" s="368">
        <v>8</v>
      </c>
      <c r="B12" s="30"/>
      <c r="C12" s="43"/>
      <c r="D12" s="43"/>
      <c r="E12" s="44" t="s">
        <v>2</v>
      </c>
      <c r="F12" s="28" t="s">
        <v>0</v>
      </c>
      <c r="G12" s="163">
        <v>7450</v>
      </c>
      <c r="H12" s="43"/>
      <c r="I12" s="209"/>
      <c r="J12" s="43"/>
      <c r="K12" s="43"/>
      <c r="L12" s="161"/>
      <c r="M12" s="206"/>
      <c r="N12" s="210">
        <v>297.52</v>
      </c>
      <c r="O12" s="197">
        <v>2216524</v>
      </c>
    </row>
    <row r="13" spans="1:15" ht="182.25">
      <c r="A13" s="368">
        <v>9</v>
      </c>
      <c r="B13" s="30"/>
      <c r="C13" s="43"/>
      <c r="D13" s="43"/>
      <c r="E13" s="44" t="s">
        <v>1</v>
      </c>
      <c r="F13" s="28" t="s">
        <v>0</v>
      </c>
      <c r="G13" s="163">
        <v>7450</v>
      </c>
      <c r="H13" s="43"/>
      <c r="I13" s="209"/>
      <c r="J13" s="43"/>
      <c r="K13" s="43"/>
      <c r="L13" s="161"/>
      <c r="M13" s="206"/>
      <c r="N13" s="210">
        <v>163.08000000000001</v>
      </c>
      <c r="O13" s="197">
        <v>1214946</v>
      </c>
    </row>
    <row r="14" spans="1:15" ht="285">
      <c r="A14" s="368">
        <v>10</v>
      </c>
      <c r="B14" s="30"/>
      <c r="C14" s="43"/>
      <c r="D14" s="43"/>
      <c r="E14" s="66" t="s">
        <v>529</v>
      </c>
      <c r="F14" s="29" t="s">
        <v>0</v>
      </c>
      <c r="G14" s="211">
        <v>6350</v>
      </c>
      <c r="H14" s="30"/>
      <c r="I14" s="197"/>
      <c r="J14" s="30"/>
      <c r="K14" s="208"/>
      <c r="L14" s="161"/>
      <c r="M14" s="206"/>
      <c r="N14" s="30">
        <v>110</v>
      </c>
      <c r="O14" s="197">
        <v>698500</v>
      </c>
    </row>
    <row r="15" spans="1:15" ht="315">
      <c r="A15" s="368">
        <v>11</v>
      </c>
      <c r="B15" s="30"/>
      <c r="C15" s="43"/>
      <c r="D15" s="43"/>
      <c r="E15" s="39" t="s">
        <v>530</v>
      </c>
      <c r="F15" s="29" t="s">
        <v>0</v>
      </c>
      <c r="G15" s="211">
        <v>5700</v>
      </c>
      <c r="H15" s="30"/>
      <c r="I15" s="197"/>
      <c r="J15" s="30"/>
      <c r="K15" s="208"/>
      <c r="L15" s="161"/>
      <c r="M15" s="206"/>
      <c r="N15" s="30">
        <v>62</v>
      </c>
      <c r="O15" s="197">
        <v>353400</v>
      </c>
    </row>
    <row r="16" spans="1:15" ht="30">
      <c r="A16" s="368">
        <v>12</v>
      </c>
      <c r="B16" s="30"/>
      <c r="C16" s="43"/>
      <c r="D16" s="43"/>
      <c r="E16" s="39" t="s">
        <v>532</v>
      </c>
      <c r="F16" s="29" t="s">
        <v>0</v>
      </c>
      <c r="G16" s="211">
        <v>7300</v>
      </c>
      <c r="H16" s="30"/>
      <c r="I16" s="197"/>
      <c r="J16" s="30"/>
      <c r="K16" s="208"/>
      <c r="L16" s="161"/>
      <c r="M16" s="206"/>
      <c r="N16" s="30">
        <v>65</v>
      </c>
      <c r="O16" s="197">
        <v>474500</v>
      </c>
    </row>
    <row r="17" spans="1:15" ht="30">
      <c r="A17" s="368">
        <v>13</v>
      </c>
      <c r="B17" s="30"/>
      <c r="C17" s="43"/>
      <c r="D17" s="43"/>
      <c r="E17" s="39" t="s">
        <v>533</v>
      </c>
      <c r="F17" s="29" t="s">
        <v>99</v>
      </c>
      <c r="G17" s="211">
        <v>900</v>
      </c>
      <c r="H17" s="30"/>
      <c r="I17" s="197"/>
      <c r="J17" s="30"/>
      <c r="K17" s="208"/>
      <c r="L17" s="161"/>
      <c r="M17" s="206"/>
      <c r="N17" s="30">
        <v>40</v>
      </c>
      <c r="O17" s="197">
        <v>36000</v>
      </c>
    </row>
    <row r="18" spans="1:15" ht="30">
      <c r="A18" s="368">
        <v>14</v>
      </c>
      <c r="B18" s="30"/>
      <c r="C18" s="43"/>
      <c r="D18" s="43"/>
      <c r="E18" s="39" t="s">
        <v>527</v>
      </c>
      <c r="F18" s="29" t="s">
        <v>3</v>
      </c>
      <c r="G18" s="211">
        <v>12000</v>
      </c>
      <c r="H18" s="30"/>
      <c r="I18" s="197"/>
      <c r="J18" s="30"/>
      <c r="K18" s="208"/>
      <c r="L18" s="161"/>
      <c r="M18" s="206"/>
      <c r="N18" s="30">
        <v>3</v>
      </c>
      <c r="O18" s="197">
        <v>36000</v>
      </c>
    </row>
    <row r="19" spans="1:15" ht="225">
      <c r="A19" s="368">
        <v>15</v>
      </c>
      <c r="B19" s="30"/>
      <c r="C19" s="43"/>
      <c r="D19" s="43"/>
      <c r="E19" s="46" t="s">
        <v>751</v>
      </c>
      <c r="F19" s="29" t="s">
        <v>4</v>
      </c>
      <c r="G19" s="163">
        <v>6240000</v>
      </c>
      <c r="H19" s="30"/>
      <c r="I19" s="197"/>
      <c r="J19" s="30"/>
      <c r="K19" s="208"/>
      <c r="L19" s="161"/>
      <c r="M19" s="206"/>
      <c r="N19" s="30">
        <v>1</v>
      </c>
      <c r="O19" s="197">
        <v>6240000</v>
      </c>
    </row>
    <row r="20" spans="1:15" ht="245.25">
      <c r="A20" s="368">
        <v>16</v>
      </c>
      <c r="B20" s="30"/>
      <c r="C20" s="43"/>
      <c r="D20" s="43"/>
      <c r="E20" s="39" t="s">
        <v>525</v>
      </c>
      <c r="F20" s="29" t="s">
        <v>4</v>
      </c>
      <c r="G20" s="163">
        <v>12611958</v>
      </c>
      <c r="H20" s="30"/>
      <c r="I20" s="197"/>
      <c r="J20" s="30"/>
      <c r="K20" s="208"/>
      <c r="L20" s="161"/>
      <c r="M20" s="206"/>
      <c r="N20" s="30">
        <v>1</v>
      </c>
      <c r="O20" s="197">
        <v>12611958</v>
      </c>
    </row>
    <row r="21" spans="1:15" ht="315">
      <c r="A21" s="368">
        <v>17</v>
      </c>
      <c r="B21" s="30"/>
      <c r="C21" s="43"/>
      <c r="D21" s="43"/>
      <c r="E21" s="39" t="s">
        <v>620</v>
      </c>
      <c r="F21" s="29" t="s">
        <v>0</v>
      </c>
      <c r="G21" s="163">
        <v>2550</v>
      </c>
      <c r="H21" s="30"/>
      <c r="I21" s="197"/>
      <c r="J21" s="30"/>
      <c r="K21" s="208"/>
      <c r="L21" s="161"/>
      <c r="M21" s="206"/>
      <c r="N21" s="30">
        <v>342</v>
      </c>
      <c r="O21" s="197">
        <v>872100</v>
      </c>
    </row>
    <row r="22" spans="1:15" ht="210">
      <c r="A22" s="381">
        <v>18</v>
      </c>
      <c r="B22" s="40"/>
      <c r="C22" s="41"/>
      <c r="D22" s="41"/>
      <c r="E22" s="141" t="s">
        <v>621</v>
      </c>
      <c r="F22" s="122" t="s">
        <v>99</v>
      </c>
      <c r="G22" s="166">
        <v>250</v>
      </c>
      <c r="H22" s="40"/>
      <c r="I22" s="198"/>
      <c r="J22" s="40"/>
      <c r="K22" s="212"/>
      <c r="L22" s="169"/>
      <c r="M22" s="213"/>
      <c r="N22" s="40">
        <v>120</v>
      </c>
      <c r="O22" s="198">
        <v>30000</v>
      </c>
    </row>
    <row r="23" spans="1:15" ht="16.5" thickBot="1">
      <c r="A23" s="260"/>
      <c r="B23" s="311"/>
      <c r="C23" s="261"/>
      <c r="D23" s="261"/>
      <c r="E23" s="262"/>
      <c r="F23" s="262"/>
      <c r="G23" s="263"/>
      <c r="H23" s="261"/>
      <c r="I23" s="264"/>
      <c r="J23" s="261"/>
      <c r="K23" s="265"/>
      <c r="L23" s="261"/>
      <c r="M23" s="455" t="s">
        <v>616</v>
      </c>
      <c r="N23" s="456"/>
      <c r="O23" s="420">
        <f>SUM(O4:O22)</f>
        <v>27907416.185000002</v>
      </c>
    </row>
    <row r="24" spans="1:15" ht="15.75" thickTop="1"/>
  </sheetData>
  <mergeCells count="11">
    <mergeCell ref="M23:N23"/>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O9"/>
  <sheetViews>
    <sheetView workbookViewId="0">
      <selection activeCell="A5" sqref="A5:XFD5"/>
    </sheetView>
  </sheetViews>
  <sheetFormatPr defaultRowHeight="15"/>
  <cols>
    <col min="5" max="5" width="49" customWidth="1"/>
    <col min="15" max="15" width="16" bestFit="1" customWidth="1"/>
  </cols>
  <sheetData>
    <row r="1" spans="1:15" ht="27.75" thickTop="1" thickBot="1">
      <c r="A1" s="452" t="s">
        <v>766</v>
      </c>
      <c r="B1" s="453"/>
      <c r="C1" s="454"/>
      <c r="D1" s="454"/>
      <c r="E1" s="454"/>
      <c r="F1" s="454"/>
      <c r="G1" s="454"/>
      <c r="H1" s="454"/>
      <c r="I1" s="454"/>
      <c r="J1" s="454"/>
      <c r="K1" s="454"/>
      <c r="L1" s="454"/>
      <c r="M1" s="454"/>
      <c r="N1" s="454"/>
      <c r="O1" s="454"/>
    </row>
    <row r="2" spans="1:15" ht="31.5" customHeight="1">
      <c r="A2" s="440" t="s">
        <v>522</v>
      </c>
      <c r="B2" s="443" t="s">
        <v>645</v>
      </c>
      <c r="C2" s="435" t="s">
        <v>521</v>
      </c>
      <c r="D2" s="435" t="s">
        <v>520</v>
      </c>
      <c r="E2" s="435" t="s">
        <v>519</v>
      </c>
      <c r="F2" s="418"/>
      <c r="G2" s="149"/>
      <c r="H2" s="435" t="s">
        <v>518</v>
      </c>
      <c r="I2" s="435"/>
      <c r="J2" s="435" t="s">
        <v>517</v>
      </c>
      <c r="K2" s="435"/>
      <c r="L2" s="435" t="s">
        <v>516</v>
      </c>
      <c r="M2" s="435"/>
      <c r="N2" s="435" t="s">
        <v>515</v>
      </c>
      <c r="O2" s="435"/>
    </row>
    <row r="3" spans="1:15" ht="32.25" thickBot="1">
      <c r="A3" s="441"/>
      <c r="B3" s="444"/>
      <c r="C3" s="442"/>
      <c r="D3" s="442"/>
      <c r="E3" s="442"/>
      <c r="F3" s="419" t="s">
        <v>29</v>
      </c>
      <c r="G3" s="150" t="s">
        <v>28</v>
      </c>
      <c r="H3" s="419" t="s">
        <v>27</v>
      </c>
      <c r="I3" s="419" t="s">
        <v>26</v>
      </c>
      <c r="J3" s="419" t="s">
        <v>27</v>
      </c>
      <c r="K3" s="419" t="s">
        <v>26</v>
      </c>
      <c r="L3" s="419" t="s">
        <v>27</v>
      </c>
      <c r="M3" s="419" t="s">
        <v>26</v>
      </c>
      <c r="N3" s="419" t="s">
        <v>27</v>
      </c>
      <c r="O3" s="419"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45">
      <c r="A5" s="368">
        <v>29</v>
      </c>
      <c r="B5" s="30"/>
      <c r="C5" s="43"/>
      <c r="D5" s="43"/>
      <c r="E5" s="277" t="s">
        <v>10</v>
      </c>
      <c r="F5" s="28" t="s">
        <v>3</v>
      </c>
      <c r="G5" s="163">
        <v>629358</v>
      </c>
      <c r="H5" s="30"/>
      <c r="I5" s="197"/>
      <c r="J5" s="30"/>
      <c r="K5" s="208"/>
      <c r="L5" s="161"/>
      <c r="M5" s="206"/>
      <c r="N5" s="30">
        <v>2</v>
      </c>
      <c r="O5" s="197">
        <v>1258716</v>
      </c>
    </row>
    <row r="6" spans="1:15" ht="165">
      <c r="A6" s="368">
        <v>30</v>
      </c>
      <c r="B6" s="30"/>
      <c r="C6" s="43"/>
      <c r="D6" s="43"/>
      <c r="E6" s="278" t="s">
        <v>21</v>
      </c>
      <c r="F6" s="28" t="s">
        <v>3</v>
      </c>
      <c r="G6" s="225">
        <v>4814994</v>
      </c>
      <c r="H6" s="30"/>
      <c r="I6" s="197"/>
      <c r="J6" s="30"/>
      <c r="K6" s="208"/>
      <c r="L6" s="161"/>
      <c r="M6" s="206"/>
      <c r="N6" s="30">
        <v>1</v>
      </c>
      <c r="O6" s="197">
        <v>4814994</v>
      </c>
    </row>
    <row r="7" spans="1:15" ht="180">
      <c r="A7" s="381">
        <v>31</v>
      </c>
      <c r="B7" s="40"/>
      <c r="C7" s="41"/>
      <c r="D7" s="41"/>
      <c r="E7" s="279" t="s">
        <v>524</v>
      </c>
      <c r="F7" s="122" t="s">
        <v>3</v>
      </c>
      <c r="G7" s="166">
        <v>9540000</v>
      </c>
      <c r="H7" s="40"/>
      <c r="I7" s="198"/>
      <c r="J7" s="40"/>
      <c r="K7" s="212"/>
      <c r="L7" s="169"/>
      <c r="M7" s="213"/>
      <c r="N7" s="40">
        <v>1</v>
      </c>
      <c r="O7" s="198">
        <v>9540000</v>
      </c>
    </row>
    <row r="8" spans="1:15" ht="16.5" thickBot="1">
      <c r="A8" s="260"/>
      <c r="B8" s="311"/>
      <c r="C8" s="261"/>
      <c r="D8" s="261"/>
      <c r="E8" s="262"/>
      <c r="F8" s="262"/>
      <c r="G8" s="263"/>
      <c r="H8" s="261"/>
      <c r="I8" s="264"/>
      <c r="J8" s="261"/>
      <c r="K8" s="265"/>
      <c r="L8" s="261"/>
      <c r="M8" s="455" t="s">
        <v>616</v>
      </c>
      <c r="N8" s="456"/>
      <c r="O8" s="420">
        <f>SUM(O5:O7)</f>
        <v>15613710</v>
      </c>
    </row>
    <row r="9" spans="1:15" ht="15.75" thickTop="1"/>
  </sheetData>
  <mergeCells count="11">
    <mergeCell ref="M8:N8"/>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7"/>
  <sheetViews>
    <sheetView view="pageBreakPreview" zoomScale="96" zoomScaleSheetLayoutView="96" workbookViewId="0">
      <selection activeCell="B4" sqref="B4"/>
    </sheetView>
  </sheetViews>
  <sheetFormatPr defaultRowHeight="15"/>
  <cols>
    <col min="2" max="2" width="55.28515625" customWidth="1"/>
    <col min="3" max="3" width="32.7109375" customWidth="1"/>
  </cols>
  <sheetData>
    <row r="1" spans="1:3" ht="64.150000000000006" customHeight="1">
      <c r="A1" s="432" t="s">
        <v>595</v>
      </c>
      <c r="B1" s="432"/>
      <c r="C1" s="432"/>
    </row>
    <row r="2" spans="1:3" ht="21" customHeight="1">
      <c r="A2" s="433" t="s">
        <v>643</v>
      </c>
      <c r="B2" s="433"/>
      <c r="C2" s="433"/>
    </row>
    <row r="3" spans="1:3" ht="19.899999999999999" customHeight="1">
      <c r="A3" s="329" t="s">
        <v>522</v>
      </c>
      <c r="B3" s="329"/>
      <c r="C3" s="329" t="s">
        <v>26</v>
      </c>
    </row>
    <row r="4" spans="1:3" s="70" customFormat="1" ht="38.450000000000003" customHeight="1">
      <c r="A4" s="328">
        <v>1</v>
      </c>
      <c r="B4" s="325" t="s">
        <v>730</v>
      </c>
      <c r="C4" s="330">
        <v>350000000</v>
      </c>
    </row>
    <row r="5" spans="1:3" s="70" customFormat="1" ht="38.450000000000003" customHeight="1">
      <c r="A5" s="328">
        <v>2</v>
      </c>
      <c r="B5" s="325" t="s">
        <v>731</v>
      </c>
      <c r="C5" s="330">
        <v>50000000</v>
      </c>
    </row>
    <row r="6" spans="1:3" ht="30.6" customHeight="1">
      <c r="A6" s="328">
        <v>3</v>
      </c>
      <c r="B6" s="325" t="s">
        <v>733</v>
      </c>
      <c r="C6" s="336">
        <f>SUM(C4:C5)</f>
        <v>400000000</v>
      </c>
    </row>
    <row r="7" spans="1:3" ht="30.6" customHeight="1">
      <c r="A7" s="328">
        <v>4</v>
      </c>
      <c r="B7" s="325"/>
      <c r="C7" s="336">
        <v>203000000</v>
      </c>
    </row>
    <row r="8" spans="1:3" ht="30.6" customHeight="1">
      <c r="A8" s="328">
        <v>5</v>
      </c>
      <c r="B8" s="325" t="s">
        <v>741</v>
      </c>
      <c r="C8" s="336">
        <f>C7-C9</f>
        <v>27226779.199999988</v>
      </c>
    </row>
    <row r="9" spans="1:3" ht="30.6" customHeight="1">
      <c r="A9" s="328">
        <v>6</v>
      </c>
      <c r="B9" s="325" t="s">
        <v>740</v>
      </c>
      <c r="C9" s="336">
        <f>'RE-CS'!J507</f>
        <v>175773220.80000001</v>
      </c>
    </row>
    <row r="10" spans="1:3" ht="30.6" customHeight="1">
      <c r="A10" s="328">
        <v>7</v>
      </c>
      <c r="B10" s="325" t="s">
        <v>742</v>
      </c>
      <c r="C10" s="336">
        <f>('RE-CS'!L507)*1.18+1400000</f>
        <v>48059536.399999999</v>
      </c>
    </row>
    <row r="11" spans="1:3" ht="30.6" customHeight="1">
      <c r="A11" s="328">
        <v>8</v>
      </c>
      <c r="B11" s="325" t="s">
        <v>744</v>
      </c>
      <c r="C11" s="331">
        <f>SUM(C9:C10)</f>
        <v>223832757.20000002</v>
      </c>
    </row>
    <row r="12" spans="1:3" ht="30.6" customHeight="1">
      <c r="A12" s="328">
        <v>9</v>
      </c>
      <c r="B12" s="325" t="s">
        <v>743</v>
      </c>
      <c r="C12" s="331">
        <f>C8</f>
        <v>27226779.199999988</v>
      </c>
    </row>
    <row r="13" spans="1:3" ht="30.6" customHeight="1">
      <c r="A13" s="328">
        <v>10</v>
      </c>
      <c r="B13" s="325" t="s">
        <v>745</v>
      </c>
      <c r="C13" s="331">
        <f>SUM(C11:C12)</f>
        <v>251059536.40000001</v>
      </c>
    </row>
    <row r="14" spans="1:3" ht="30.6" customHeight="1">
      <c r="A14" s="328">
        <v>11</v>
      </c>
      <c r="B14" s="325" t="s">
        <v>746</v>
      </c>
      <c r="C14" s="331">
        <f>NA!G23</f>
        <v>268026009.14600003</v>
      </c>
    </row>
    <row r="15" spans="1:3" ht="30.6" customHeight="1">
      <c r="A15" s="328">
        <v>12</v>
      </c>
      <c r="B15" s="325"/>
      <c r="C15" s="331">
        <f>C14-C13</f>
        <v>16966472.746000022</v>
      </c>
    </row>
    <row r="16" spans="1:3" ht="30.6" hidden="1" customHeight="1">
      <c r="A16" s="328">
        <v>13</v>
      </c>
      <c r="B16" s="333" t="s">
        <v>736</v>
      </c>
      <c r="C16" s="334">
        <f>NA!G37</f>
        <v>280307929.79240924</v>
      </c>
    </row>
    <row r="17" spans="1:3" ht="30.6" hidden="1" customHeight="1">
      <c r="A17" s="328">
        <v>14</v>
      </c>
      <c r="B17" s="326" t="s">
        <v>735</v>
      </c>
      <c r="C17" s="334">
        <v>1400000</v>
      </c>
    </row>
    <row r="18" spans="1:3" ht="30.6" hidden="1" customHeight="1">
      <c r="A18" s="24"/>
      <c r="B18" s="327" t="s">
        <v>734</v>
      </c>
      <c r="C18" s="332">
        <f>C6-C17-C16</f>
        <v>118292070.20759076</v>
      </c>
    </row>
    <row r="19" spans="1:3">
      <c r="A19" s="6"/>
      <c r="B19" s="6"/>
      <c r="C19" s="318"/>
    </row>
    <row r="20" spans="1:3">
      <c r="A20" s="6"/>
      <c r="B20" s="6"/>
      <c r="C20" s="318"/>
    </row>
    <row r="21" spans="1:3">
      <c r="A21" s="6"/>
      <c r="B21" s="6"/>
      <c r="C21" s="318"/>
    </row>
    <row r="22" spans="1:3">
      <c r="A22" s="6"/>
      <c r="B22" s="6"/>
      <c r="C22" s="318"/>
    </row>
    <row r="23" spans="1:3">
      <c r="A23" s="6"/>
      <c r="B23" s="6"/>
      <c r="C23" s="318"/>
    </row>
    <row r="24" spans="1:3">
      <c r="A24" s="6"/>
      <c r="B24" s="6"/>
      <c r="C24" s="318"/>
    </row>
    <row r="25" spans="1:3">
      <c r="A25" s="6"/>
      <c r="B25" s="6"/>
      <c r="C25" s="318"/>
    </row>
    <row r="26" spans="1:3">
      <c r="A26" s="6"/>
      <c r="B26" s="6"/>
      <c r="C26" s="6"/>
    </row>
    <row r="27" spans="1:3">
      <c r="A27" s="6"/>
      <c r="B27" s="6"/>
      <c r="C27" s="6"/>
    </row>
  </sheetData>
  <mergeCells count="2">
    <mergeCell ref="A1:C1"/>
    <mergeCell ref="A2:C2"/>
  </mergeCells>
  <pageMargins left="0.70866141732283472" right="0.39370078740157483" top="0.98425196850393704" bottom="0.98425196850393704" header="0.51181102362204722" footer="0.51181102362204722"/>
  <pageSetup paperSize="9" scale="9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O8"/>
  <sheetViews>
    <sheetView workbookViewId="0">
      <selection activeCell="A5" sqref="A5:XFD5"/>
    </sheetView>
  </sheetViews>
  <sheetFormatPr defaultRowHeight="15"/>
  <cols>
    <col min="5" max="5" width="45.28515625" customWidth="1"/>
    <col min="15" max="15" width="13.140625" bestFit="1" customWidth="1"/>
  </cols>
  <sheetData>
    <row r="1" spans="1:15" ht="27.75" thickTop="1" thickBot="1">
      <c r="A1" s="452" t="s">
        <v>766</v>
      </c>
      <c r="B1" s="453"/>
      <c r="C1" s="454"/>
      <c r="D1" s="454"/>
      <c r="E1" s="454"/>
      <c r="F1" s="454"/>
      <c r="G1" s="454"/>
      <c r="H1" s="454"/>
      <c r="I1" s="454"/>
      <c r="J1" s="454"/>
      <c r="K1" s="454"/>
      <c r="L1" s="454"/>
      <c r="M1" s="454"/>
      <c r="N1" s="454"/>
      <c r="O1" s="454"/>
    </row>
    <row r="2" spans="1:15" ht="40.5" customHeight="1">
      <c r="A2" s="440" t="s">
        <v>522</v>
      </c>
      <c r="B2" s="443" t="s">
        <v>645</v>
      </c>
      <c r="C2" s="435" t="s">
        <v>521</v>
      </c>
      <c r="D2" s="435" t="s">
        <v>520</v>
      </c>
      <c r="E2" s="435" t="s">
        <v>519</v>
      </c>
      <c r="F2" s="418"/>
      <c r="G2" s="149"/>
      <c r="H2" s="435" t="s">
        <v>518</v>
      </c>
      <c r="I2" s="435"/>
      <c r="J2" s="435" t="s">
        <v>517</v>
      </c>
      <c r="K2" s="435"/>
      <c r="L2" s="435" t="s">
        <v>516</v>
      </c>
      <c r="M2" s="435"/>
      <c r="N2" s="435" t="s">
        <v>515</v>
      </c>
      <c r="O2" s="435"/>
    </row>
    <row r="3" spans="1:15" ht="32.25" thickBot="1">
      <c r="A3" s="441"/>
      <c r="B3" s="444"/>
      <c r="C3" s="442"/>
      <c r="D3" s="442"/>
      <c r="E3" s="442"/>
      <c r="F3" s="419" t="s">
        <v>29</v>
      </c>
      <c r="G3" s="150" t="s">
        <v>28</v>
      </c>
      <c r="H3" s="419" t="s">
        <v>27</v>
      </c>
      <c r="I3" s="419" t="s">
        <v>26</v>
      </c>
      <c r="J3" s="419" t="s">
        <v>27</v>
      </c>
      <c r="K3" s="419" t="s">
        <v>26</v>
      </c>
      <c r="L3" s="419" t="s">
        <v>27</v>
      </c>
      <c r="M3" s="419" t="s">
        <v>26</v>
      </c>
      <c r="N3" s="419" t="s">
        <v>27</v>
      </c>
      <c r="O3" s="419"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c r="A5" s="368">
        <v>27</v>
      </c>
      <c r="B5" s="30"/>
      <c r="C5" s="43"/>
      <c r="D5" s="43"/>
      <c r="E5" s="44" t="s">
        <v>12</v>
      </c>
      <c r="F5" s="28" t="s">
        <v>4</v>
      </c>
      <c r="G5" s="163">
        <v>155378</v>
      </c>
      <c r="H5" s="30"/>
      <c r="I5" s="197"/>
      <c r="J5" s="43"/>
      <c r="K5" s="207"/>
      <c r="L5" s="161"/>
      <c r="M5" s="206"/>
      <c r="N5" s="30">
        <v>1</v>
      </c>
      <c r="O5" s="197">
        <v>155378</v>
      </c>
    </row>
    <row r="6" spans="1:15">
      <c r="A6" s="381">
        <v>28</v>
      </c>
      <c r="B6" s="40"/>
      <c r="C6" s="41"/>
      <c r="D6" s="41"/>
      <c r="E6" s="274" t="s">
        <v>11</v>
      </c>
      <c r="F6" s="122" t="s">
        <v>4</v>
      </c>
      <c r="G6" s="166">
        <v>460242</v>
      </c>
      <c r="H6" s="40"/>
      <c r="I6" s="198"/>
      <c r="J6" s="41"/>
      <c r="K6" s="224"/>
      <c r="L6" s="169"/>
      <c r="M6" s="213"/>
      <c r="N6" s="40">
        <v>1</v>
      </c>
      <c r="O6" s="198">
        <v>460242</v>
      </c>
    </row>
    <row r="7" spans="1:15" ht="16.5" thickBot="1">
      <c r="A7" s="260"/>
      <c r="B7" s="311"/>
      <c r="C7" s="261"/>
      <c r="D7" s="261"/>
      <c r="E7" s="262"/>
      <c r="F7" s="262"/>
      <c r="G7" s="263"/>
      <c r="H7" s="261"/>
      <c r="I7" s="264"/>
      <c r="J7" s="261"/>
      <c r="K7" s="265"/>
      <c r="L7" s="261"/>
      <c r="M7" s="457" t="s">
        <v>616</v>
      </c>
      <c r="N7" s="458"/>
      <c r="O7" s="421">
        <f>SUM(O5:O6)</f>
        <v>615620</v>
      </c>
    </row>
    <row r="8" spans="1:15" ht="15.75" thickTop="1"/>
  </sheetData>
  <mergeCells count="11">
    <mergeCell ref="M7:N7"/>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O7"/>
  <sheetViews>
    <sheetView workbookViewId="0">
      <selection activeCell="N16" sqref="N16"/>
    </sheetView>
  </sheetViews>
  <sheetFormatPr defaultRowHeight="15"/>
  <cols>
    <col min="5" max="5" width="37.28515625" customWidth="1"/>
    <col min="15" max="15" width="13.140625" bestFit="1" customWidth="1"/>
  </cols>
  <sheetData>
    <row r="1" spans="1:15" ht="27.75" thickTop="1" thickBot="1">
      <c r="A1" s="452" t="s">
        <v>766</v>
      </c>
      <c r="B1" s="453"/>
      <c r="C1" s="454"/>
      <c r="D1" s="454"/>
      <c r="E1" s="454"/>
      <c r="F1" s="454"/>
      <c r="G1" s="454"/>
      <c r="H1" s="454"/>
      <c r="I1" s="454"/>
      <c r="J1" s="454"/>
      <c r="K1" s="454"/>
      <c r="L1" s="454"/>
      <c r="M1" s="454"/>
      <c r="N1" s="454"/>
      <c r="O1" s="454"/>
    </row>
    <row r="2" spans="1:15" ht="32.25" customHeight="1">
      <c r="A2" s="440" t="s">
        <v>522</v>
      </c>
      <c r="B2" s="443" t="s">
        <v>645</v>
      </c>
      <c r="C2" s="435" t="s">
        <v>521</v>
      </c>
      <c r="D2" s="435" t="s">
        <v>520</v>
      </c>
      <c r="E2" s="435" t="s">
        <v>519</v>
      </c>
      <c r="F2" s="418"/>
      <c r="G2" s="149"/>
      <c r="H2" s="435" t="s">
        <v>518</v>
      </c>
      <c r="I2" s="435"/>
      <c r="J2" s="435" t="s">
        <v>517</v>
      </c>
      <c r="K2" s="435"/>
      <c r="L2" s="435" t="s">
        <v>516</v>
      </c>
      <c r="M2" s="435"/>
      <c r="N2" s="435" t="s">
        <v>515</v>
      </c>
      <c r="O2" s="435"/>
    </row>
    <row r="3" spans="1:15" ht="32.25" thickBot="1">
      <c r="A3" s="441"/>
      <c r="B3" s="444"/>
      <c r="C3" s="442"/>
      <c r="D3" s="442"/>
      <c r="E3" s="442"/>
      <c r="F3" s="419" t="s">
        <v>29</v>
      </c>
      <c r="G3" s="150" t="s">
        <v>28</v>
      </c>
      <c r="H3" s="419" t="s">
        <v>27</v>
      </c>
      <c r="I3" s="419" t="s">
        <v>26</v>
      </c>
      <c r="J3" s="419" t="s">
        <v>27</v>
      </c>
      <c r="K3" s="419" t="s">
        <v>26</v>
      </c>
      <c r="L3" s="419" t="s">
        <v>27</v>
      </c>
      <c r="M3" s="419" t="s">
        <v>26</v>
      </c>
      <c r="N3" s="419" t="s">
        <v>27</v>
      </c>
      <c r="O3" s="419"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15.75" thickBot="1">
      <c r="A5" s="384">
        <v>32</v>
      </c>
      <c r="B5" s="45"/>
      <c r="C5" s="42"/>
      <c r="D5" s="42"/>
      <c r="E5" s="282" t="s">
        <v>13</v>
      </c>
      <c r="F5" s="98" t="s">
        <v>3</v>
      </c>
      <c r="G5" s="226">
        <v>6176</v>
      </c>
      <c r="H5" s="45"/>
      <c r="I5" s="227"/>
      <c r="J5" s="42"/>
      <c r="K5" s="228"/>
      <c r="L5" s="229"/>
      <c r="M5" s="230"/>
      <c r="N5" s="45">
        <v>31</v>
      </c>
      <c r="O5" s="227">
        <v>191456</v>
      </c>
    </row>
    <row r="6" spans="1:15" ht="16.5" thickBot="1">
      <c r="A6" s="260"/>
      <c r="B6" s="311"/>
      <c r="C6" s="261"/>
      <c r="D6" s="261"/>
      <c r="E6" s="262"/>
      <c r="F6" s="262"/>
      <c r="G6" s="263"/>
      <c r="H6" s="261"/>
      <c r="I6" s="264"/>
      <c r="J6" s="261"/>
      <c r="K6" s="265"/>
      <c r="L6" s="261"/>
      <c r="M6" s="459" t="s">
        <v>616</v>
      </c>
      <c r="N6" s="460"/>
      <c r="O6" s="420">
        <f>SUM(O5)</f>
        <v>191456</v>
      </c>
    </row>
    <row r="7" spans="1:15" ht="15.75" thickTop="1"/>
  </sheetData>
  <mergeCells count="11">
    <mergeCell ref="M6:N6"/>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O14"/>
  <sheetViews>
    <sheetView workbookViewId="0">
      <selection activeCell="L12" sqref="L12"/>
    </sheetView>
  </sheetViews>
  <sheetFormatPr defaultRowHeight="15"/>
  <cols>
    <col min="5" max="5" width="55.42578125" customWidth="1"/>
    <col min="15" max="15" width="14.28515625" bestFit="1" customWidth="1"/>
  </cols>
  <sheetData>
    <row r="1" spans="1:15" ht="27.75" thickTop="1" thickBot="1">
      <c r="A1" s="452" t="s">
        <v>766</v>
      </c>
      <c r="B1" s="453"/>
      <c r="C1" s="454"/>
      <c r="D1" s="454"/>
      <c r="E1" s="454"/>
      <c r="F1" s="454"/>
      <c r="G1" s="454"/>
      <c r="H1" s="454"/>
      <c r="I1" s="454"/>
      <c r="J1" s="454"/>
      <c r="K1" s="454"/>
      <c r="L1" s="454"/>
      <c r="M1" s="454"/>
      <c r="N1" s="454"/>
      <c r="O1" s="454"/>
    </row>
    <row r="2" spans="1:15" ht="33.75" customHeight="1">
      <c r="A2" s="440" t="s">
        <v>522</v>
      </c>
      <c r="B2" s="443" t="s">
        <v>645</v>
      </c>
      <c r="C2" s="435" t="s">
        <v>521</v>
      </c>
      <c r="D2" s="435" t="s">
        <v>520</v>
      </c>
      <c r="E2" s="435" t="s">
        <v>519</v>
      </c>
      <c r="F2" s="418"/>
      <c r="G2" s="149"/>
      <c r="H2" s="435" t="s">
        <v>518</v>
      </c>
      <c r="I2" s="435"/>
      <c r="J2" s="435" t="s">
        <v>517</v>
      </c>
      <c r="K2" s="435"/>
      <c r="L2" s="435" t="s">
        <v>516</v>
      </c>
      <c r="M2" s="435"/>
      <c r="N2" s="435" t="s">
        <v>515</v>
      </c>
      <c r="O2" s="435"/>
    </row>
    <row r="3" spans="1:15" ht="32.25" thickBot="1">
      <c r="A3" s="441"/>
      <c r="B3" s="444"/>
      <c r="C3" s="442"/>
      <c r="D3" s="442"/>
      <c r="E3" s="442"/>
      <c r="F3" s="419" t="s">
        <v>29</v>
      </c>
      <c r="G3" s="150" t="s">
        <v>28</v>
      </c>
      <c r="H3" s="419" t="s">
        <v>27</v>
      </c>
      <c r="I3" s="419" t="s">
        <v>26</v>
      </c>
      <c r="J3" s="419" t="s">
        <v>27</v>
      </c>
      <c r="K3" s="419" t="s">
        <v>26</v>
      </c>
      <c r="L3" s="419" t="s">
        <v>27</v>
      </c>
      <c r="M3" s="419" t="s">
        <v>26</v>
      </c>
      <c r="N3" s="419" t="s">
        <v>27</v>
      </c>
      <c r="O3" s="419" t="s">
        <v>26</v>
      </c>
    </row>
    <row r="4" spans="1:15">
      <c r="A4" s="63">
        <v>1</v>
      </c>
      <c r="B4" s="306"/>
      <c r="C4" s="64">
        <v>2</v>
      </c>
      <c r="D4" s="65">
        <v>3</v>
      </c>
      <c r="E4" s="64">
        <v>4</v>
      </c>
      <c r="F4" s="64">
        <v>5</v>
      </c>
      <c r="G4" s="152">
        <v>6</v>
      </c>
      <c r="H4" s="65">
        <v>7</v>
      </c>
      <c r="I4" s="65">
        <v>8</v>
      </c>
      <c r="J4" s="64">
        <v>9</v>
      </c>
      <c r="K4" s="65">
        <v>10</v>
      </c>
      <c r="L4" s="64">
        <v>11</v>
      </c>
      <c r="M4" s="65">
        <v>12</v>
      </c>
      <c r="N4" s="65">
        <v>13</v>
      </c>
      <c r="O4" s="65">
        <v>14</v>
      </c>
    </row>
    <row r="5" spans="1:15" ht="60">
      <c r="A5" s="368">
        <v>19</v>
      </c>
      <c r="B5" s="30"/>
      <c r="C5" s="43"/>
      <c r="D5" s="43"/>
      <c r="E5" s="46" t="s">
        <v>20</v>
      </c>
      <c r="F5" s="28" t="s">
        <v>3</v>
      </c>
      <c r="G5" s="163">
        <v>42150</v>
      </c>
      <c r="H5" s="30"/>
      <c r="I5" s="197"/>
      <c r="J5" s="43"/>
      <c r="K5" s="43"/>
      <c r="L5" s="161"/>
      <c r="M5" s="206"/>
      <c r="N5" s="30">
        <v>2</v>
      </c>
      <c r="O5" s="197">
        <v>84300</v>
      </c>
    </row>
    <row r="6" spans="1:15" ht="75">
      <c r="A6" s="368">
        <v>20</v>
      </c>
      <c r="B6" s="30"/>
      <c r="C6" s="43"/>
      <c r="D6" s="43"/>
      <c r="E6" s="46" t="s">
        <v>19</v>
      </c>
      <c r="F6" s="28" t="s">
        <v>3</v>
      </c>
      <c r="G6" s="163">
        <v>60008</v>
      </c>
      <c r="H6" s="30"/>
      <c r="I6" s="197"/>
      <c r="J6" s="43"/>
      <c r="K6" s="43"/>
      <c r="L6" s="161"/>
      <c r="M6" s="206"/>
      <c r="N6" s="30">
        <v>6</v>
      </c>
      <c r="O6" s="197">
        <v>360048</v>
      </c>
    </row>
    <row r="7" spans="1:15" ht="75">
      <c r="A7" s="368">
        <v>21</v>
      </c>
      <c r="B7" s="30"/>
      <c r="C7" s="43"/>
      <c r="D7" s="43"/>
      <c r="E7" s="46" t="s">
        <v>18</v>
      </c>
      <c r="F7" s="28" t="s">
        <v>3</v>
      </c>
      <c r="G7" s="163">
        <v>22201</v>
      </c>
      <c r="H7" s="30"/>
      <c r="I7" s="197"/>
      <c r="J7" s="43"/>
      <c r="K7" s="43"/>
      <c r="L7" s="161"/>
      <c r="M7" s="206"/>
      <c r="N7" s="30">
        <v>2</v>
      </c>
      <c r="O7" s="197">
        <v>44402</v>
      </c>
    </row>
    <row r="8" spans="1:15" ht="90">
      <c r="A8" s="368">
        <v>22</v>
      </c>
      <c r="B8" s="30"/>
      <c r="C8" s="43"/>
      <c r="D8" s="43"/>
      <c r="E8" s="46" t="s">
        <v>17</v>
      </c>
      <c r="F8" s="28" t="s">
        <v>4</v>
      </c>
      <c r="G8" s="163">
        <v>48103</v>
      </c>
      <c r="H8" s="30"/>
      <c r="I8" s="197"/>
      <c r="J8" s="43"/>
      <c r="K8" s="43"/>
      <c r="L8" s="161"/>
      <c r="M8" s="206"/>
      <c r="N8" s="30">
        <v>1</v>
      </c>
      <c r="O8" s="197">
        <v>48103</v>
      </c>
    </row>
    <row r="9" spans="1:15" ht="375">
      <c r="A9" s="368">
        <v>23</v>
      </c>
      <c r="B9" s="30"/>
      <c r="C9" s="43"/>
      <c r="D9" s="43"/>
      <c r="E9" s="46" t="s">
        <v>16</v>
      </c>
      <c r="F9" s="28" t="s">
        <v>4</v>
      </c>
      <c r="G9" s="163">
        <v>222013</v>
      </c>
      <c r="H9" s="30"/>
      <c r="I9" s="197"/>
      <c r="J9" s="43"/>
      <c r="K9" s="43"/>
      <c r="L9" s="161"/>
      <c r="M9" s="206"/>
      <c r="N9" s="30">
        <v>1</v>
      </c>
      <c r="O9" s="197">
        <v>222013</v>
      </c>
    </row>
    <row r="10" spans="1:15" ht="90">
      <c r="A10" s="368">
        <v>24</v>
      </c>
      <c r="B10" s="30"/>
      <c r="C10" s="43"/>
      <c r="D10" s="43"/>
      <c r="E10" s="46" t="s">
        <v>7</v>
      </c>
      <c r="F10" s="29" t="s">
        <v>4</v>
      </c>
      <c r="G10" s="163">
        <v>48103</v>
      </c>
      <c r="H10" s="30"/>
      <c r="I10" s="197"/>
      <c r="J10" s="30"/>
      <c r="K10" s="208"/>
      <c r="L10" s="161"/>
      <c r="M10" s="206"/>
      <c r="N10" s="30">
        <v>1</v>
      </c>
      <c r="O10" s="197">
        <v>48103</v>
      </c>
    </row>
    <row r="11" spans="1:15" ht="105">
      <c r="A11" s="368">
        <v>25</v>
      </c>
      <c r="B11" s="30"/>
      <c r="C11" s="43"/>
      <c r="D11" s="43"/>
      <c r="E11" s="46" t="s">
        <v>6</v>
      </c>
      <c r="F11" s="29" t="s">
        <v>4</v>
      </c>
      <c r="G11" s="163">
        <v>17401</v>
      </c>
      <c r="H11" s="30"/>
      <c r="I11" s="197"/>
      <c r="J11" s="30"/>
      <c r="K11" s="208"/>
      <c r="L11" s="161"/>
      <c r="M11" s="206"/>
      <c r="N11" s="30">
        <v>1</v>
      </c>
      <c r="O11" s="197">
        <v>17401</v>
      </c>
    </row>
    <row r="12" spans="1:15" ht="390">
      <c r="A12" s="381">
        <v>26</v>
      </c>
      <c r="B12" s="40"/>
      <c r="C12" s="41"/>
      <c r="D12" s="41"/>
      <c r="E12" s="272" t="s">
        <v>5</v>
      </c>
      <c r="F12" s="122" t="s">
        <v>4</v>
      </c>
      <c r="G12" s="166">
        <v>222013</v>
      </c>
      <c r="H12" s="40"/>
      <c r="I12" s="198"/>
      <c r="J12" s="40"/>
      <c r="K12" s="212"/>
      <c r="L12" s="169"/>
      <c r="M12" s="213"/>
      <c r="N12" s="40">
        <v>1</v>
      </c>
      <c r="O12" s="198">
        <v>222013</v>
      </c>
    </row>
    <row r="13" spans="1:15" ht="16.5" thickBot="1">
      <c r="A13" s="260"/>
      <c r="B13" s="311"/>
      <c r="C13" s="261"/>
      <c r="D13" s="261"/>
      <c r="E13" s="262"/>
      <c r="F13" s="262"/>
      <c r="G13" s="263"/>
      <c r="H13" s="261"/>
      <c r="I13" s="264"/>
      <c r="J13" s="261"/>
      <c r="K13" s="265"/>
      <c r="L13" s="261"/>
      <c r="M13" s="455" t="s">
        <v>616</v>
      </c>
      <c r="N13" s="456"/>
      <c r="O13" s="420">
        <f>SUM(O5:O12)</f>
        <v>1046383</v>
      </c>
    </row>
    <row r="14" spans="1:15" ht="15.75" thickTop="1"/>
  </sheetData>
  <mergeCells count="11">
    <mergeCell ref="M13:N13"/>
    <mergeCell ref="A1:O1"/>
    <mergeCell ref="A2:A3"/>
    <mergeCell ref="B2:B3"/>
    <mergeCell ref="C2:C3"/>
    <mergeCell ref="D2:D3"/>
    <mergeCell ref="E2:E3"/>
    <mergeCell ref="H2:I2"/>
    <mergeCell ref="J2:K2"/>
    <mergeCell ref="L2:M2"/>
    <mergeCell ref="N2:O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D821"/>
  <sheetViews>
    <sheetView tabSelected="1" view="pageBreakPreview" zoomScaleNormal="87" zoomScaleSheetLayoutView="100" workbookViewId="0">
      <pane xSplit="6" ySplit="4" topLeftCell="I362" activePane="bottomRight" state="frozen"/>
      <selection pane="topRight" activeCell="F1" sqref="F1"/>
      <selection pane="bottomLeft" activeCell="A5" sqref="A5"/>
      <selection pane="bottomRight" activeCell="O370" sqref="O370:O371"/>
    </sheetView>
  </sheetViews>
  <sheetFormatPr defaultRowHeight="15"/>
  <cols>
    <col min="1" max="1" width="4.28515625" customWidth="1"/>
    <col min="2" max="2" width="5.85546875" bestFit="1" customWidth="1"/>
    <col min="3" max="3" width="7.5703125" customWidth="1"/>
    <col min="4" max="4" width="5.5703125" bestFit="1" customWidth="1"/>
    <col min="5" max="5" width="9" customWidth="1"/>
    <col min="6" max="6" width="57.42578125" style="6" customWidth="1"/>
    <col min="7" max="7" width="5.7109375" style="5" bestFit="1" customWidth="1"/>
    <col min="8" max="8" width="14.5703125" style="4" bestFit="1" customWidth="1"/>
    <col min="9" max="9" width="6" style="3" bestFit="1" customWidth="1"/>
    <col min="10" max="10" width="14.28515625" style="106" bestFit="1" customWidth="1"/>
    <col min="11" max="11" width="4.85546875" style="108" bestFit="1" customWidth="1"/>
    <col min="12" max="12" width="14" style="108" bestFit="1" customWidth="1"/>
    <col min="13" max="13" width="6" style="2" bestFit="1" customWidth="1"/>
    <col min="14" max="14" width="14.28515625" style="2" bestFit="1" customWidth="1"/>
    <col min="15" max="15" width="8.7109375" style="1" bestFit="1" customWidth="1"/>
    <col min="16" max="16" width="17.28515625" style="1" bestFit="1" customWidth="1"/>
    <col min="17" max="18" width="16.140625" style="1" bestFit="1" customWidth="1"/>
    <col min="21" max="21" width="26.140625" customWidth="1"/>
    <col min="23" max="23" width="32" customWidth="1"/>
    <col min="24" max="24" width="27.85546875" customWidth="1"/>
    <col min="25" max="25" width="23.140625" customWidth="1"/>
    <col min="26" max="26" width="23" customWidth="1"/>
    <col min="27" max="27" width="25.7109375" customWidth="1"/>
    <col min="28" max="28" width="28.140625" customWidth="1"/>
  </cols>
  <sheetData>
    <row r="1" spans="1:30" ht="30.75" customHeight="1" thickTop="1" thickBot="1">
      <c r="B1" s="437" t="s">
        <v>765</v>
      </c>
      <c r="C1" s="438"/>
      <c r="D1" s="438"/>
      <c r="E1" s="438"/>
      <c r="F1" s="438"/>
      <c r="G1" s="438"/>
      <c r="H1" s="438"/>
      <c r="I1" s="438"/>
      <c r="J1" s="438"/>
      <c r="K1" s="438"/>
      <c r="L1" s="438"/>
      <c r="M1" s="438"/>
      <c r="N1" s="438"/>
      <c r="O1" s="438"/>
      <c r="P1" s="438"/>
      <c r="Q1" s="438"/>
      <c r="R1" s="439"/>
    </row>
    <row r="2" spans="1:30" s="24" customFormat="1" ht="32.450000000000003" customHeight="1">
      <c r="A2" s="48"/>
      <c r="B2" s="440" t="s">
        <v>522</v>
      </c>
      <c r="C2" s="443" t="s">
        <v>645</v>
      </c>
      <c r="D2" s="435" t="s">
        <v>521</v>
      </c>
      <c r="E2" s="435" t="s">
        <v>520</v>
      </c>
      <c r="F2" s="435" t="s">
        <v>519</v>
      </c>
      <c r="G2" s="26"/>
      <c r="H2" s="149"/>
      <c r="I2" s="435" t="s">
        <v>518</v>
      </c>
      <c r="J2" s="435"/>
      <c r="K2" s="435" t="s">
        <v>517</v>
      </c>
      <c r="L2" s="435"/>
      <c r="M2" s="435" t="s">
        <v>516</v>
      </c>
      <c r="N2" s="435"/>
      <c r="O2" s="435" t="s">
        <v>515</v>
      </c>
      <c r="P2" s="435"/>
      <c r="Q2" s="435" t="s">
        <v>514</v>
      </c>
      <c r="R2" s="436"/>
      <c r="S2" s="350"/>
    </row>
    <row r="3" spans="1:30" s="24" customFormat="1" ht="32.25" thickBot="1">
      <c r="A3" s="49"/>
      <c r="B3" s="441"/>
      <c r="C3" s="444"/>
      <c r="D3" s="442"/>
      <c r="E3" s="442"/>
      <c r="F3" s="442"/>
      <c r="G3" s="27" t="s">
        <v>29</v>
      </c>
      <c r="H3" s="150" t="s">
        <v>28</v>
      </c>
      <c r="I3" s="27" t="s">
        <v>27</v>
      </c>
      <c r="J3" s="27" t="s">
        <v>26</v>
      </c>
      <c r="K3" s="27" t="s">
        <v>27</v>
      </c>
      <c r="L3" s="27" t="s">
        <v>26</v>
      </c>
      <c r="M3" s="27" t="s">
        <v>27</v>
      </c>
      <c r="N3" s="27" t="s">
        <v>26</v>
      </c>
      <c r="O3" s="27" t="s">
        <v>27</v>
      </c>
      <c r="P3" s="27" t="s">
        <v>26</v>
      </c>
      <c r="Q3" s="27" t="s">
        <v>513</v>
      </c>
      <c r="R3" s="151" t="s">
        <v>512</v>
      </c>
      <c r="S3" s="350"/>
    </row>
    <row r="4" spans="1:30" s="23" customFormat="1" ht="24" customHeight="1">
      <c r="A4"/>
      <c r="B4" s="63">
        <v>1</v>
      </c>
      <c r="C4" s="306"/>
      <c r="D4" s="64">
        <v>2</v>
      </c>
      <c r="E4" s="65">
        <v>3</v>
      </c>
      <c r="F4" s="64">
        <v>4</v>
      </c>
      <c r="G4" s="64">
        <v>5</v>
      </c>
      <c r="H4" s="152">
        <v>6</v>
      </c>
      <c r="I4" s="65">
        <v>7</v>
      </c>
      <c r="J4" s="65">
        <v>8</v>
      </c>
      <c r="K4" s="64">
        <v>9</v>
      </c>
      <c r="L4" s="65">
        <v>10</v>
      </c>
      <c r="M4" s="64">
        <v>11</v>
      </c>
      <c r="N4" s="65">
        <v>12</v>
      </c>
      <c r="O4" s="65">
        <v>13</v>
      </c>
      <c r="P4" s="65">
        <v>14</v>
      </c>
      <c r="Q4" s="65">
        <v>15</v>
      </c>
      <c r="R4" s="153">
        <v>16</v>
      </c>
      <c r="S4" s="351"/>
    </row>
    <row r="5" spans="1:30" s="23" customFormat="1" ht="24" customHeight="1" thickBot="1">
      <c r="A5"/>
      <c r="B5" s="115"/>
      <c r="C5" s="307"/>
      <c r="D5" s="116"/>
      <c r="E5" s="117"/>
      <c r="F5" s="118" t="s">
        <v>534</v>
      </c>
      <c r="G5" s="116"/>
      <c r="H5" s="154"/>
      <c r="I5" s="117"/>
      <c r="J5" s="117"/>
      <c r="K5" s="116"/>
      <c r="L5" s="117"/>
      <c r="M5" s="116"/>
      <c r="N5" s="117"/>
      <c r="O5" s="117"/>
      <c r="P5" s="117"/>
      <c r="Q5" s="117"/>
      <c r="R5" s="155"/>
      <c r="S5" s="352"/>
      <c r="W5" s="23" t="s">
        <v>591</v>
      </c>
      <c r="X5" s="23" t="s">
        <v>592</v>
      </c>
      <c r="Y5" s="23" t="s">
        <v>593</v>
      </c>
      <c r="Z5" s="23" t="s">
        <v>594</v>
      </c>
      <c r="AA5" s="23" t="s">
        <v>633</v>
      </c>
      <c r="AB5" s="23" t="s">
        <v>636</v>
      </c>
    </row>
    <row r="6" spans="1:30" s="23" customFormat="1" ht="30">
      <c r="A6" s="50"/>
      <c r="B6" s="356">
        <v>1</v>
      </c>
      <c r="C6" s="47">
        <v>1</v>
      </c>
      <c r="D6" s="47">
        <v>1</v>
      </c>
      <c r="E6" s="47" t="s">
        <v>511</v>
      </c>
      <c r="F6" s="52" t="s">
        <v>510</v>
      </c>
      <c r="G6" s="53" t="s">
        <v>0</v>
      </c>
      <c r="H6" s="156">
        <v>15010</v>
      </c>
      <c r="I6" s="47">
        <v>400</v>
      </c>
      <c r="J6" s="157">
        <f>H6*I6</f>
        <v>6004000</v>
      </c>
      <c r="K6" s="54">
        <v>350</v>
      </c>
      <c r="L6" s="158">
        <f>K6*H6</f>
        <v>5253500</v>
      </c>
      <c r="M6" s="159">
        <f>$I6+$K6</f>
        <v>750</v>
      </c>
      <c r="N6" s="160">
        <f>M6*H6</f>
        <v>11257500</v>
      </c>
      <c r="O6" s="55">
        <v>491.9486</v>
      </c>
      <c r="P6" s="158">
        <f>O6*H6</f>
        <v>7384148.4859999996</v>
      </c>
      <c r="Q6" s="158">
        <f t="shared" ref="Q6:Q67" si="0">IF(P6&gt;N6,P6-N6,0)</f>
        <v>0</v>
      </c>
      <c r="R6" s="357">
        <f t="shared" ref="R6:R35" si="1">IF(N6&gt;P6,N6-P6,0)</f>
        <v>3873351.5140000004</v>
      </c>
      <c r="S6" s="353" t="s">
        <v>554</v>
      </c>
      <c r="T6" s="112" t="s">
        <v>554</v>
      </c>
      <c r="U6" s="68" t="s">
        <v>577</v>
      </c>
      <c r="V6" s="67">
        <v>1</v>
      </c>
      <c r="W6" s="69">
        <f t="shared" ref="W6:W18" si="2">SUMIF($S$6:$S$553,T6,$P$6:$P$553)</f>
        <v>43223650.441</v>
      </c>
      <c r="X6" s="69">
        <f t="shared" ref="X6:X18" si="3">SUMIF($S$6:$S$553,T6,$N$6:$N$553)</f>
        <v>48053380.799999997</v>
      </c>
      <c r="Y6" s="69">
        <f t="shared" ref="Y6:Y18" si="4">SUMIF($S$6:$S$553,T6,$Q$6:$Q$553)</f>
        <v>8476437.1640000008</v>
      </c>
      <c r="Z6" s="69">
        <f t="shared" ref="Z6:Z18" si="5">SUMIF($S$6:$S$507,T6,$R$6:$R$553)</f>
        <v>13306167.523000002</v>
      </c>
      <c r="AA6" s="284">
        <f t="shared" ref="AA6:AA18" si="6">SUMIF($S$6:$S$553,T6,$J$6:$J$554)</f>
        <v>40701300.799999997</v>
      </c>
      <c r="AB6" s="284">
        <f t="shared" ref="AB6:AB18" ca="1" si="7">SUMIF($S$6:$S$553,T6,$L$6:$L$550)</f>
        <v>7352080</v>
      </c>
      <c r="AD6" s="305"/>
    </row>
    <row r="7" spans="1:30" s="23" customFormat="1" ht="21">
      <c r="A7" s="94"/>
      <c r="B7" s="257"/>
      <c r="C7" s="43"/>
      <c r="D7" s="57"/>
      <c r="E7" s="57"/>
      <c r="F7" s="57"/>
      <c r="G7" s="57"/>
      <c r="H7" s="57"/>
      <c r="I7" s="57"/>
      <c r="J7" s="57"/>
      <c r="K7" s="57"/>
      <c r="L7" s="57"/>
      <c r="M7" s="161"/>
      <c r="N7" s="57"/>
      <c r="O7" s="58"/>
      <c r="P7" s="57"/>
      <c r="Q7" s="162">
        <f t="shared" si="0"/>
        <v>0</v>
      </c>
      <c r="R7" s="358">
        <f t="shared" si="1"/>
        <v>0</v>
      </c>
      <c r="S7" s="354"/>
      <c r="T7" s="112" t="s">
        <v>551</v>
      </c>
      <c r="U7" s="68" t="s">
        <v>579</v>
      </c>
      <c r="V7" s="67">
        <v>3</v>
      </c>
      <c r="W7" s="69">
        <f t="shared" si="2"/>
        <v>49845130</v>
      </c>
      <c r="X7" s="69">
        <f t="shared" si="3"/>
        <v>50777380</v>
      </c>
      <c r="Y7" s="69">
        <f t="shared" si="4"/>
        <v>3167750</v>
      </c>
      <c r="Z7" s="69">
        <f t="shared" si="5"/>
        <v>4100000</v>
      </c>
      <c r="AA7" s="284">
        <f t="shared" si="6"/>
        <v>45337380</v>
      </c>
      <c r="AB7" s="284">
        <f t="shared" ca="1" si="7"/>
        <v>5440000</v>
      </c>
      <c r="AD7" s="305"/>
    </row>
    <row r="8" spans="1:30" s="23" customFormat="1" ht="30">
      <c r="A8" s="51"/>
      <c r="B8" s="359">
        <v>2</v>
      </c>
      <c r="C8" s="28">
        <v>1</v>
      </c>
      <c r="D8" s="28">
        <v>199</v>
      </c>
      <c r="E8" s="28" t="s">
        <v>509</v>
      </c>
      <c r="F8" s="33" t="s">
        <v>508</v>
      </c>
      <c r="G8" s="29" t="s">
        <v>0</v>
      </c>
      <c r="H8" s="163">
        <v>15010</v>
      </c>
      <c r="I8" s="28">
        <f>200+185</f>
        <v>385</v>
      </c>
      <c r="J8" s="164">
        <f>H8*I8</f>
        <v>5778850</v>
      </c>
      <c r="K8" s="30">
        <v>78</v>
      </c>
      <c r="L8" s="162">
        <f>K8*H8</f>
        <v>1170780</v>
      </c>
      <c r="M8" s="161">
        <f t="shared" ref="M8:M68" si="8">$I8+$K8</f>
        <v>463</v>
      </c>
      <c r="N8" s="165">
        <f>M8*H8</f>
        <v>6949630</v>
      </c>
      <c r="O8" s="31">
        <v>263.16500000000002</v>
      </c>
      <c r="P8" s="162">
        <f>O8*H8</f>
        <v>3950106.6500000004</v>
      </c>
      <c r="Q8" s="162">
        <f t="shared" si="0"/>
        <v>0</v>
      </c>
      <c r="R8" s="358">
        <f t="shared" si="1"/>
        <v>2999523.3499999996</v>
      </c>
      <c r="S8" s="354" t="s">
        <v>554</v>
      </c>
      <c r="T8" s="112" t="s">
        <v>538</v>
      </c>
      <c r="U8" s="68"/>
      <c r="V8" s="67">
        <v>5</v>
      </c>
      <c r="W8" s="69">
        <f t="shared" si="2"/>
        <v>3150000</v>
      </c>
      <c r="X8" s="69">
        <f t="shared" si="3"/>
        <v>2850000</v>
      </c>
      <c r="Y8" s="69">
        <f t="shared" si="4"/>
        <v>300000</v>
      </c>
      <c r="Z8" s="69">
        <f t="shared" si="5"/>
        <v>0</v>
      </c>
      <c r="AA8" s="284">
        <f t="shared" si="6"/>
        <v>2850000</v>
      </c>
      <c r="AB8" s="284">
        <f t="shared" ca="1" si="7"/>
        <v>0</v>
      </c>
      <c r="AD8" s="305"/>
    </row>
    <row r="9" spans="1:30" s="23" customFormat="1" ht="21">
      <c r="A9" s="51"/>
      <c r="B9" s="360"/>
      <c r="C9" s="58"/>
      <c r="D9" s="58"/>
      <c r="E9" s="58"/>
      <c r="F9" s="58"/>
      <c r="G9" s="58"/>
      <c r="H9" s="58"/>
      <c r="I9" s="58"/>
      <c r="J9" s="58"/>
      <c r="K9" s="58"/>
      <c r="L9" s="58"/>
      <c r="M9" s="161"/>
      <c r="N9" s="58"/>
      <c r="O9" s="58"/>
      <c r="P9" s="58"/>
      <c r="Q9" s="162">
        <f t="shared" si="0"/>
        <v>0</v>
      </c>
      <c r="R9" s="358">
        <f t="shared" si="1"/>
        <v>0</v>
      </c>
      <c r="S9" s="354"/>
      <c r="T9" s="113" t="s">
        <v>553</v>
      </c>
      <c r="U9" s="68" t="s">
        <v>584</v>
      </c>
      <c r="V9" s="67">
        <v>7</v>
      </c>
      <c r="W9" s="69">
        <f t="shared" si="2"/>
        <v>4118200</v>
      </c>
      <c r="X9" s="69">
        <f t="shared" si="3"/>
        <v>3892000</v>
      </c>
      <c r="Y9" s="69">
        <f t="shared" si="4"/>
        <v>226200.00000000006</v>
      </c>
      <c r="Z9" s="69">
        <f t="shared" si="5"/>
        <v>0</v>
      </c>
      <c r="AA9" s="284">
        <f t="shared" si="6"/>
        <v>3892000</v>
      </c>
      <c r="AB9" s="284">
        <f t="shared" ca="1" si="7"/>
        <v>0</v>
      </c>
      <c r="AD9" s="305"/>
    </row>
    <row r="10" spans="1:30" s="23" customFormat="1">
      <c r="A10" s="51"/>
      <c r="B10" s="359">
        <v>3</v>
      </c>
      <c r="C10" s="28">
        <v>1.5</v>
      </c>
      <c r="D10" s="28">
        <v>2</v>
      </c>
      <c r="E10" s="28" t="s">
        <v>507</v>
      </c>
      <c r="F10" s="33" t="s">
        <v>506</v>
      </c>
      <c r="G10" s="29" t="s">
        <v>3</v>
      </c>
      <c r="H10" s="163">
        <v>295000</v>
      </c>
      <c r="I10" s="28">
        <v>2</v>
      </c>
      <c r="J10" s="164">
        <f>H10*I10</f>
        <v>590000</v>
      </c>
      <c r="K10" s="30">
        <v>1</v>
      </c>
      <c r="L10" s="162">
        <f>K10*H10</f>
        <v>295000</v>
      </c>
      <c r="M10" s="161">
        <f t="shared" si="8"/>
        <v>3</v>
      </c>
      <c r="N10" s="165">
        <f>M10*H10</f>
        <v>885000</v>
      </c>
      <c r="O10" s="31">
        <v>0</v>
      </c>
      <c r="P10" s="162">
        <f>O10*H10</f>
        <v>0</v>
      </c>
      <c r="Q10" s="162">
        <f t="shared" si="0"/>
        <v>0</v>
      </c>
      <c r="R10" s="358">
        <f t="shared" si="1"/>
        <v>885000</v>
      </c>
      <c r="S10" s="354" t="s">
        <v>571</v>
      </c>
      <c r="T10" s="112" t="s">
        <v>571</v>
      </c>
      <c r="U10" s="68" t="s">
        <v>582</v>
      </c>
      <c r="V10" s="67">
        <v>8</v>
      </c>
      <c r="W10" s="69">
        <f t="shared" si="2"/>
        <v>71887500</v>
      </c>
      <c r="X10" s="69">
        <f t="shared" si="3"/>
        <v>67867500</v>
      </c>
      <c r="Y10" s="69">
        <f t="shared" si="4"/>
        <v>12005000</v>
      </c>
      <c r="Z10" s="69">
        <f t="shared" si="5"/>
        <v>7985000</v>
      </c>
      <c r="AA10" s="284">
        <f t="shared" si="6"/>
        <v>46177500</v>
      </c>
      <c r="AB10" s="284">
        <f t="shared" ca="1" si="7"/>
        <v>21690000</v>
      </c>
    </row>
    <row r="11" spans="1:30" s="23" customFormat="1" ht="21">
      <c r="A11" s="51"/>
      <c r="B11" s="360"/>
      <c r="C11" s="58"/>
      <c r="D11" s="58"/>
      <c r="E11" s="58"/>
      <c r="F11" s="58"/>
      <c r="G11" s="58"/>
      <c r="H11" s="58"/>
      <c r="I11" s="58"/>
      <c r="J11" s="58"/>
      <c r="K11" s="58"/>
      <c r="L11" s="58"/>
      <c r="M11" s="161"/>
      <c r="N11" s="58"/>
      <c r="O11" s="58"/>
      <c r="P11" s="58"/>
      <c r="Q11" s="162">
        <f t="shared" si="0"/>
        <v>0</v>
      </c>
      <c r="R11" s="358">
        <f t="shared" si="1"/>
        <v>0</v>
      </c>
      <c r="S11" s="354"/>
      <c r="T11" s="113" t="s">
        <v>552</v>
      </c>
      <c r="U11" s="68" t="s">
        <v>587</v>
      </c>
      <c r="V11" s="67">
        <v>10</v>
      </c>
      <c r="W11" s="69">
        <f t="shared" si="2"/>
        <v>32960000</v>
      </c>
      <c r="X11" s="69">
        <f t="shared" si="3"/>
        <v>25714000</v>
      </c>
      <c r="Y11" s="69">
        <f t="shared" si="4"/>
        <v>7246000</v>
      </c>
      <c r="Z11" s="69">
        <f t="shared" si="5"/>
        <v>0</v>
      </c>
      <c r="AA11" s="284">
        <f t="shared" si="6"/>
        <v>21104000</v>
      </c>
      <c r="AB11" s="284">
        <f t="shared" ca="1" si="7"/>
        <v>4610000</v>
      </c>
    </row>
    <row r="12" spans="1:30" s="23" customFormat="1">
      <c r="A12" s="51"/>
      <c r="B12" s="359">
        <v>4</v>
      </c>
      <c r="C12" s="28">
        <v>2.1</v>
      </c>
      <c r="D12" s="28">
        <v>3</v>
      </c>
      <c r="E12" s="28" t="s">
        <v>505</v>
      </c>
      <c r="F12" s="33" t="s">
        <v>504</v>
      </c>
      <c r="G12" s="29" t="s">
        <v>0</v>
      </c>
      <c r="H12" s="163">
        <v>4035</v>
      </c>
      <c r="I12" s="28">
        <v>160</v>
      </c>
      <c r="J12" s="164">
        <f>H12*I12</f>
        <v>645600</v>
      </c>
      <c r="K12" s="30">
        <v>80</v>
      </c>
      <c r="L12" s="162">
        <f>K12*H12</f>
        <v>322800</v>
      </c>
      <c r="M12" s="161">
        <f t="shared" si="8"/>
        <v>240</v>
      </c>
      <c r="N12" s="165">
        <f>M12*H12</f>
        <v>968400</v>
      </c>
      <c r="O12" s="31">
        <v>217.78020000000001</v>
      </c>
      <c r="P12" s="162">
        <f>O12*H12</f>
        <v>878743.10700000008</v>
      </c>
      <c r="Q12" s="162">
        <f t="shared" si="0"/>
        <v>0</v>
      </c>
      <c r="R12" s="358">
        <f t="shared" si="1"/>
        <v>89656.892999999924</v>
      </c>
      <c r="S12" s="354" t="s">
        <v>554</v>
      </c>
      <c r="T12" s="113" t="s">
        <v>555</v>
      </c>
      <c r="U12" s="68" t="s">
        <v>585</v>
      </c>
      <c r="V12" s="67">
        <v>11</v>
      </c>
      <c r="W12" s="69">
        <f t="shared" si="2"/>
        <v>499157.52</v>
      </c>
      <c r="X12" s="69">
        <f t="shared" si="3"/>
        <v>611340</v>
      </c>
      <c r="Y12" s="69">
        <f t="shared" si="4"/>
        <v>47027.520000000004</v>
      </c>
      <c r="Z12" s="69">
        <f t="shared" si="5"/>
        <v>159210</v>
      </c>
      <c r="AA12" s="284">
        <f t="shared" si="6"/>
        <v>611340</v>
      </c>
      <c r="AB12" s="284">
        <f t="shared" ca="1" si="7"/>
        <v>0</v>
      </c>
    </row>
    <row r="13" spans="1:30" s="23" customFormat="1" ht="21">
      <c r="A13" s="51"/>
      <c r="B13" s="360"/>
      <c r="C13" s="58"/>
      <c r="D13" s="58"/>
      <c r="E13" s="58"/>
      <c r="F13" s="58"/>
      <c r="G13" s="58"/>
      <c r="H13" s="58"/>
      <c r="I13" s="58"/>
      <c r="J13" s="58"/>
      <c r="K13" s="58"/>
      <c r="L13" s="58"/>
      <c r="M13" s="161"/>
      <c r="N13" s="58"/>
      <c r="O13" s="58"/>
      <c r="P13" s="58"/>
      <c r="Q13" s="162">
        <f t="shared" si="0"/>
        <v>0</v>
      </c>
      <c r="R13" s="358">
        <f t="shared" si="1"/>
        <v>0</v>
      </c>
      <c r="S13" s="354"/>
      <c r="T13" s="112" t="s">
        <v>557</v>
      </c>
      <c r="U13" s="68" t="s">
        <v>556</v>
      </c>
      <c r="V13" s="67">
        <v>12</v>
      </c>
      <c r="W13" s="69">
        <f t="shared" si="2"/>
        <v>16967800</v>
      </c>
      <c r="X13" s="69">
        <f t="shared" si="3"/>
        <v>15549600</v>
      </c>
      <c r="Y13" s="69">
        <f t="shared" si="4"/>
        <v>1753050</v>
      </c>
      <c r="Z13" s="69">
        <f t="shared" si="5"/>
        <v>334850</v>
      </c>
      <c r="AA13" s="284">
        <f t="shared" si="6"/>
        <v>15099700</v>
      </c>
      <c r="AB13" s="284">
        <f t="shared" ca="1" si="7"/>
        <v>449900</v>
      </c>
    </row>
    <row r="14" spans="1:30" s="23" customFormat="1">
      <c r="A14" s="51"/>
      <c r="B14" s="359">
        <v>5</v>
      </c>
      <c r="C14" s="28">
        <v>2.2000000000000002</v>
      </c>
      <c r="D14" s="28">
        <v>4</v>
      </c>
      <c r="E14" s="28" t="s">
        <v>503</v>
      </c>
      <c r="F14" s="33" t="s">
        <v>502</v>
      </c>
      <c r="G14" s="29" t="s">
        <v>0</v>
      </c>
      <c r="H14" s="163">
        <v>3750</v>
      </c>
      <c r="I14" s="28">
        <v>175</v>
      </c>
      <c r="J14" s="164">
        <f>H14*I14</f>
        <v>656250</v>
      </c>
      <c r="K14" s="30">
        <v>50</v>
      </c>
      <c r="L14" s="162">
        <f>K14*H14</f>
        <v>187500</v>
      </c>
      <c r="M14" s="161">
        <f t="shared" si="8"/>
        <v>225</v>
      </c>
      <c r="N14" s="165">
        <f>M14*H14</f>
        <v>843750</v>
      </c>
      <c r="O14" s="31">
        <v>87.032940000000011</v>
      </c>
      <c r="P14" s="162">
        <f>O14*H14</f>
        <v>326373.52500000002</v>
      </c>
      <c r="Q14" s="162">
        <f t="shared" si="0"/>
        <v>0</v>
      </c>
      <c r="R14" s="358">
        <f t="shared" si="1"/>
        <v>517376.47499999998</v>
      </c>
      <c r="S14" s="354" t="s">
        <v>554</v>
      </c>
      <c r="T14" s="112" t="s">
        <v>572</v>
      </c>
      <c r="U14" s="68" t="s">
        <v>578</v>
      </c>
      <c r="V14" s="67">
        <v>2</v>
      </c>
      <c r="W14" s="69">
        <f t="shared" si="2"/>
        <v>27907402.185000002</v>
      </c>
      <c r="X14" s="69">
        <f t="shared" si="3"/>
        <v>0</v>
      </c>
      <c r="Y14" s="69">
        <f t="shared" si="4"/>
        <v>27907402.185000002</v>
      </c>
      <c r="Z14" s="69">
        <f t="shared" si="5"/>
        <v>0</v>
      </c>
      <c r="AA14" s="284">
        <f t="shared" si="6"/>
        <v>0</v>
      </c>
      <c r="AB14" s="284">
        <f t="shared" ca="1" si="7"/>
        <v>0</v>
      </c>
    </row>
    <row r="15" spans="1:30" s="23" customFormat="1" ht="21" customHeight="1">
      <c r="A15" s="51"/>
      <c r="B15" s="359"/>
      <c r="C15" s="28"/>
      <c r="D15" s="28"/>
      <c r="E15" s="28"/>
      <c r="F15" s="33"/>
      <c r="G15" s="29"/>
      <c r="H15" s="163"/>
      <c r="I15" s="28"/>
      <c r="J15" s="164"/>
      <c r="K15" s="30"/>
      <c r="L15" s="162"/>
      <c r="M15" s="161"/>
      <c r="N15" s="165"/>
      <c r="O15" s="31"/>
      <c r="P15" s="162"/>
      <c r="Q15" s="162">
        <f t="shared" si="0"/>
        <v>0</v>
      </c>
      <c r="R15" s="358">
        <f t="shared" si="1"/>
        <v>0</v>
      </c>
      <c r="S15" s="354"/>
      <c r="T15" s="112" t="s">
        <v>573</v>
      </c>
      <c r="U15" s="68" t="s">
        <v>580</v>
      </c>
      <c r="V15" s="67">
        <v>4</v>
      </c>
      <c r="W15" s="69">
        <f t="shared" si="2"/>
        <v>15613710</v>
      </c>
      <c r="X15" s="69">
        <f t="shared" si="3"/>
        <v>0</v>
      </c>
      <c r="Y15" s="69">
        <f t="shared" si="4"/>
        <v>15613710</v>
      </c>
      <c r="Z15" s="69">
        <f t="shared" si="5"/>
        <v>0</v>
      </c>
      <c r="AA15" s="284">
        <f t="shared" si="6"/>
        <v>0</v>
      </c>
      <c r="AB15" s="284">
        <f t="shared" ca="1" si="7"/>
        <v>0</v>
      </c>
    </row>
    <row r="16" spans="1:30" s="23" customFormat="1">
      <c r="A16" s="51"/>
      <c r="B16" s="359">
        <v>6</v>
      </c>
      <c r="C16" s="28">
        <v>3</v>
      </c>
      <c r="D16" s="28">
        <v>5</v>
      </c>
      <c r="E16" s="28" t="s">
        <v>501</v>
      </c>
      <c r="F16" s="33" t="s">
        <v>432</v>
      </c>
      <c r="G16" s="29" t="s">
        <v>3</v>
      </c>
      <c r="H16" s="163">
        <v>465000</v>
      </c>
      <c r="I16" s="28">
        <v>4</v>
      </c>
      <c r="J16" s="164">
        <f>H16*I16</f>
        <v>1860000</v>
      </c>
      <c r="K16" s="30">
        <v>2</v>
      </c>
      <c r="L16" s="162">
        <f>K16*H16</f>
        <v>930000</v>
      </c>
      <c r="M16" s="161">
        <f t="shared" si="8"/>
        <v>6</v>
      </c>
      <c r="N16" s="165">
        <f>M16*H16</f>
        <v>2790000</v>
      </c>
      <c r="O16" s="31">
        <v>6</v>
      </c>
      <c r="P16" s="162">
        <f>O16*H16</f>
        <v>2790000</v>
      </c>
      <c r="Q16" s="162">
        <f t="shared" si="0"/>
        <v>0</v>
      </c>
      <c r="R16" s="358">
        <f t="shared" si="1"/>
        <v>0</v>
      </c>
      <c r="S16" s="354" t="s">
        <v>552</v>
      </c>
      <c r="T16" s="112" t="s">
        <v>574</v>
      </c>
      <c r="U16" s="68" t="s">
        <v>581</v>
      </c>
      <c r="V16" s="67">
        <v>6</v>
      </c>
      <c r="W16" s="69">
        <f t="shared" si="2"/>
        <v>615620</v>
      </c>
      <c r="X16" s="69">
        <f t="shared" si="3"/>
        <v>0</v>
      </c>
      <c r="Y16" s="69">
        <f t="shared" si="4"/>
        <v>615620</v>
      </c>
      <c r="Z16" s="69">
        <f t="shared" si="5"/>
        <v>0</v>
      </c>
      <c r="AA16" s="284">
        <f t="shared" si="6"/>
        <v>0</v>
      </c>
      <c r="AB16" s="284">
        <f t="shared" ca="1" si="7"/>
        <v>0</v>
      </c>
    </row>
    <row r="17" spans="1:28" s="23" customFormat="1" ht="21">
      <c r="A17" s="51"/>
      <c r="B17" s="360"/>
      <c r="C17" s="58"/>
      <c r="D17" s="58"/>
      <c r="E17" s="58"/>
      <c r="F17" s="58"/>
      <c r="G17" s="58"/>
      <c r="H17" s="58"/>
      <c r="I17" s="58"/>
      <c r="J17" s="58"/>
      <c r="K17" s="58"/>
      <c r="L17" s="58"/>
      <c r="M17" s="161"/>
      <c r="N17" s="58"/>
      <c r="O17" s="58"/>
      <c r="P17" s="58"/>
      <c r="Q17" s="162">
        <f t="shared" si="0"/>
        <v>0</v>
      </c>
      <c r="R17" s="358">
        <f t="shared" si="1"/>
        <v>0</v>
      </c>
      <c r="S17" s="354"/>
      <c r="T17" s="112" t="s">
        <v>576</v>
      </c>
      <c r="U17" s="68" t="s">
        <v>583</v>
      </c>
      <c r="V17" s="67">
        <v>9</v>
      </c>
      <c r="W17" s="69">
        <f t="shared" si="2"/>
        <v>191456</v>
      </c>
      <c r="X17" s="69">
        <f t="shared" si="3"/>
        <v>0</v>
      </c>
      <c r="Y17" s="69">
        <f t="shared" si="4"/>
        <v>191456</v>
      </c>
      <c r="Z17" s="69">
        <f t="shared" si="5"/>
        <v>0</v>
      </c>
      <c r="AA17" s="284">
        <f t="shared" si="6"/>
        <v>0</v>
      </c>
      <c r="AB17" s="284">
        <f t="shared" ca="1" si="7"/>
        <v>0</v>
      </c>
    </row>
    <row r="18" spans="1:28" s="23" customFormat="1">
      <c r="A18" s="51"/>
      <c r="B18" s="359">
        <v>7</v>
      </c>
      <c r="C18" s="28">
        <v>3.1</v>
      </c>
      <c r="D18" s="28">
        <v>6</v>
      </c>
      <c r="E18" s="28" t="s">
        <v>500</v>
      </c>
      <c r="F18" s="33" t="s">
        <v>430</v>
      </c>
      <c r="G18" s="29" t="s">
        <v>3</v>
      </c>
      <c r="H18" s="163">
        <v>1495000</v>
      </c>
      <c r="I18" s="28">
        <v>4</v>
      </c>
      <c r="J18" s="164">
        <f>H18*I18</f>
        <v>5980000</v>
      </c>
      <c r="K18" s="30">
        <v>2</v>
      </c>
      <c r="L18" s="162">
        <f>K18*H18</f>
        <v>2990000</v>
      </c>
      <c r="M18" s="161">
        <f t="shared" si="8"/>
        <v>6</v>
      </c>
      <c r="N18" s="165">
        <f>M18*H18</f>
        <v>8970000</v>
      </c>
      <c r="O18" s="31">
        <v>6</v>
      </c>
      <c r="P18" s="162">
        <f>O18*H18</f>
        <v>8970000</v>
      </c>
      <c r="Q18" s="162">
        <f t="shared" si="0"/>
        <v>0</v>
      </c>
      <c r="R18" s="358">
        <f t="shared" si="1"/>
        <v>0</v>
      </c>
      <c r="S18" s="354" t="s">
        <v>552</v>
      </c>
      <c r="T18" s="112" t="s">
        <v>575</v>
      </c>
      <c r="U18" s="68" t="s">
        <v>586</v>
      </c>
      <c r="V18" s="67">
        <v>13</v>
      </c>
      <c r="W18" s="69">
        <f t="shared" si="2"/>
        <v>1046383</v>
      </c>
      <c r="X18" s="69">
        <f t="shared" si="3"/>
        <v>0</v>
      </c>
      <c r="Y18" s="69">
        <f t="shared" si="4"/>
        <v>1046383</v>
      </c>
      <c r="Z18" s="69">
        <f t="shared" si="5"/>
        <v>0</v>
      </c>
      <c r="AA18" s="284">
        <f t="shared" si="6"/>
        <v>0</v>
      </c>
      <c r="AB18" s="284">
        <f t="shared" ca="1" si="7"/>
        <v>0</v>
      </c>
    </row>
    <row r="19" spans="1:28" s="23" customFormat="1" ht="21">
      <c r="A19" s="51"/>
      <c r="B19" s="360"/>
      <c r="C19" s="58"/>
      <c r="D19" s="58"/>
      <c r="E19" s="58"/>
      <c r="F19" s="58"/>
      <c r="G19" s="58"/>
      <c r="H19" s="58"/>
      <c r="I19" s="58"/>
      <c r="J19" s="58"/>
      <c r="K19" s="58"/>
      <c r="L19" s="58"/>
      <c r="M19" s="161"/>
      <c r="N19" s="58"/>
      <c r="O19" s="58"/>
      <c r="P19" s="58"/>
      <c r="Q19" s="162">
        <f t="shared" si="0"/>
        <v>0</v>
      </c>
      <c r="R19" s="358">
        <f t="shared" si="1"/>
        <v>0</v>
      </c>
      <c r="S19" s="354"/>
    </row>
    <row r="20" spans="1:28" s="23" customFormat="1">
      <c r="A20" s="51"/>
      <c r="B20" s="359">
        <v>8</v>
      </c>
      <c r="C20" s="28">
        <v>3.2</v>
      </c>
      <c r="D20" s="28">
        <v>7</v>
      </c>
      <c r="E20" s="28" t="s">
        <v>499</v>
      </c>
      <c r="F20" s="33" t="s">
        <v>426</v>
      </c>
      <c r="G20" s="29" t="s">
        <v>3</v>
      </c>
      <c r="H20" s="163">
        <v>345000</v>
      </c>
      <c r="I20" s="28">
        <v>4</v>
      </c>
      <c r="J20" s="164">
        <f>H20*I20</f>
        <v>1380000</v>
      </c>
      <c r="K20" s="30">
        <v>2</v>
      </c>
      <c r="L20" s="162">
        <f>K20*H20</f>
        <v>690000</v>
      </c>
      <c r="M20" s="161">
        <f t="shared" si="8"/>
        <v>6</v>
      </c>
      <c r="N20" s="165">
        <f>M20*H20</f>
        <v>2070000</v>
      </c>
      <c r="O20" s="31">
        <v>6</v>
      </c>
      <c r="P20" s="162">
        <f>O20*H20</f>
        <v>2070000</v>
      </c>
      <c r="Q20" s="162">
        <f t="shared" si="0"/>
        <v>0</v>
      </c>
      <c r="R20" s="358">
        <f t="shared" si="1"/>
        <v>0</v>
      </c>
      <c r="S20" s="354" t="s">
        <v>552</v>
      </c>
    </row>
    <row r="21" spans="1:28" s="23" customFormat="1" ht="21">
      <c r="A21" s="51"/>
      <c r="B21" s="360"/>
      <c r="C21" s="58"/>
      <c r="D21" s="58"/>
      <c r="E21" s="58"/>
      <c r="F21" s="60" t="s">
        <v>543</v>
      </c>
      <c r="G21" s="58"/>
      <c r="H21" s="163">
        <v>345000</v>
      </c>
      <c r="I21" s="58"/>
      <c r="J21" s="58"/>
      <c r="K21" s="58"/>
      <c r="L21" s="58"/>
      <c r="M21" s="161"/>
      <c r="N21" s="165"/>
      <c r="O21" s="30">
        <v>4</v>
      </c>
      <c r="P21" s="162">
        <f>O21*H21</f>
        <v>1380000</v>
      </c>
      <c r="Q21" s="162">
        <f t="shared" si="0"/>
        <v>1380000</v>
      </c>
      <c r="R21" s="358">
        <f t="shared" si="1"/>
        <v>0</v>
      </c>
      <c r="S21" s="354" t="s">
        <v>552</v>
      </c>
    </row>
    <row r="22" spans="1:28" s="23" customFormat="1">
      <c r="A22" s="51"/>
      <c r="B22" s="359">
        <v>9</v>
      </c>
      <c r="C22" s="28">
        <v>4</v>
      </c>
      <c r="D22" s="28">
        <v>8</v>
      </c>
      <c r="E22" s="28" t="s">
        <v>498</v>
      </c>
      <c r="F22" s="33" t="s">
        <v>424</v>
      </c>
      <c r="G22" s="29" t="s">
        <v>3</v>
      </c>
      <c r="H22" s="163">
        <v>22500</v>
      </c>
      <c r="I22" s="28">
        <v>4</v>
      </c>
      <c r="J22" s="164">
        <f>H22*I22</f>
        <v>90000</v>
      </c>
      <c r="K22" s="30">
        <v>2</v>
      </c>
      <c r="L22" s="162">
        <f>K22*H22</f>
        <v>45000</v>
      </c>
      <c r="M22" s="161">
        <f t="shared" si="8"/>
        <v>6</v>
      </c>
      <c r="N22" s="165">
        <f>M22*H22</f>
        <v>135000</v>
      </c>
      <c r="O22" s="31">
        <v>6</v>
      </c>
      <c r="P22" s="162">
        <f>O22*H22</f>
        <v>135000</v>
      </c>
      <c r="Q22" s="162">
        <f t="shared" si="0"/>
        <v>0</v>
      </c>
      <c r="R22" s="358">
        <f t="shared" si="1"/>
        <v>0</v>
      </c>
      <c r="S22" s="354" t="s">
        <v>571</v>
      </c>
      <c r="T22" s="114"/>
    </row>
    <row r="23" spans="1:28" s="23" customFormat="1" ht="21">
      <c r="A23" s="51"/>
      <c r="B23" s="360"/>
      <c r="C23" s="58"/>
      <c r="D23" s="58"/>
      <c r="E23" s="58"/>
      <c r="F23" s="58"/>
      <c r="G23" s="58"/>
      <c r="H23" s="58"/>
      <c r="I23" s="58"/>
      <c r="J23" s="58"/>
      <c r="K23" s="58"/>
      <c r="L23" s="58"/>
      <c r="M23" s="161"/>
      <c r="N23" s="58"/>
      <c r="O23" s="58"/>
      <c r="P23" s="58"/>
      <c r="Q23" s="162">
        <f t="shared" si="0"/>
        <v>0</v>
      </c>
      <c r="R23" s="358">
        <f t="shared" si="1"/>
        <v>0</v>
      </c>
      <c r="S23" s="354"/>
      <c r="T23" s="114"/>
    </row>
    <row r="24" spans="1:28" s="23" customFormat="1">
      <c r="A24" s="51"/>
      <c r="B24" s="359">
        <v>10</v>
      </c>
      <c r="C24" s="28">
        <v>5.0999999999999996</v>
      </c>
      <c r="D24" s="28">
        <v>9</v>
      </c>
      <c r="E24" s="28" t="s">
        <v>497</v>
      </c>
      <c r="F24" s="33" t="s">
        <v>496</v>
      </c>
      <c r="G24" s="29" t="s">
        <v>3</v>
      </c>
      <c r="H24" s="163">
        <v>1195000</v>
      </c>
      <c r="I24" s="28">
        <v>4</v>
      </c>
      <c r="J24" s="164">
        <f>H24*I24</f>
        <v>4780000</v>
      </c>
      <c r="K24" s="30">
        <v>2</v>
      </c>
      <c r="L24" s="162">
        <f>K24*H24</f>
        <v>2390000</v>
      </c>
      <c r="M24" s="161">
        <f t="shared" si="8"/>
        <v>6</v>
      </c>
      <c r="N24" s="165">
        <f>M24*H24</f>
        <v>7170000</v>
      </c>
      <c r="O24" s="31">
        <v>6</v>
      </c>
      <c r="P24" s="162">
        <f>O24*H24</f>
        <v>7170000</v>
      </c>
      <c r="Q24" s="162">
        <f t="shared" si="0"/>
        <v>0</v>
      </c>
      <c r="R24" s="358">
        <f t="shared" si="1"/>
        <v>0</v>
      </c>
      <c r="S24" s="354" t="s">
        <v>571</v>
      </c>
      <c r="T24" s="114"/>
    </row>
    <row r="25" spans="1:28" s="23" customFormat="1" ht="21">
      <c r="A25" s="51"/>
      <c r="B25" s="360"/>
      <c r="C25" s="58"/>
      <c r="D25" s="58"/>
      <c r="E25" s="58"/>
      <c r="F25" s="58"/>
      <c r="G25" s="58"/>
      <c r="H25" s="58"/>
      <c r="I25" s="58"/>
      <c r="J25" s="58"/>
      <c r="K25" s="58"/>
      <c r="L25" s="58"/>
      <c r="M25" s="161"/>
      <c r="N25" s="58"/>
      <c r="O25" s="58"/>
      <c r="P25" s="58"/>
      <c r="Q25" s="162">
        <f t="shared" si="0"/>
        <v>0</v>
      </c>
      <c r="R25" s="358">
        <f t="shared" si="1"/>
        <v>0</v>
      </c>
      <c r="S25" s="354"/>
      <c r="T25" s="114"/>
    </row>
    <row r="26" spans="1:28" s="23" customFormat="1">
      <c r="A26" s="51"/>
      <c r="B26" s="359">
        <v>11</v>
      </c>
      <c r="C26" s="28">
        <v>5.2</v>
      </c>
      <c r="D26" s="28">
        <v>10</v>
      </c>
      <c r="E26" s="28" t="s">
        <v>495</v>
      </c>
      <c r="F26" s="33" t="s">
        <v>494</v>
      </c>
      <c r="G26" s="29" t="s">
        <v>3</v>
      </c>
      <c r="H26" s="163">
        <v>4750000</v>
      </c>
      <c r="I26" s="28">
        <v>2</v>
      </c>
      <c r="J26" s="164">
        <f>H26*I26</f>
        <v>9500000</v>
      </c>
      <c r="K26" s="30"/>
      <c r="L26" s="162">
        <f>K26*H26</f>
        <v>0</v>
      </c>
      <c r="M26" s="161">
        <f t="shared" si="8"/>
        <v>2</v>
      </c>
      <c r="N26" s="165">
        <f>M26*H26</f>
        <v>9500000</v>
      </c>
      <c r="O26" s="31">
        <v>2</v>
      </c>
      <c r="P26" s="162">
        <f>O26*H26</f>
        <v>9500000</v>
      </c>
      <c r="Q26" s="162">
        <f t="shared" si="0"/>
        <v>0</v>
      </c>
      <c r="R26" s="358">
        <f t="shared" si="1"/>
        <v>0</v>
      </c>
      <c r="S26" s="354" t="s">
        <v>571</v>
      </c>
      <c r="T26" s="114"/>
    </row>
    <row r="27" spans="1:28" s="23" customFormat="1" ht="21">
      <c r="A27" s="51"/>
      <c r="B27" s="360"/>
      <c r="C27" s="58"/>
      <c r="D27" s="58"/>
      <c r="E27" s="58"/>
      <c r="F27" s="60" t="s">
        <v>543</v>
      </c>
      <c r="G27" s="58"/>
      <c r="H27" s="163">
        <v>4750000</v>
      </c>
      <c r="I27" s="58"/>
      <c r="J27" s="58"/>
      <c r="K27" s="58"/>
      <c r="L27" s="58"/>
      <c r="M27" s="161"/>
      <c r="N27" s="165"/>
      <c r="O27" s="30">
        <v>2</v>
      </c>
      <c r="P27" s="162">
        <f>O27*H27</f>
        <v>9500000</v>
      </c>
      <c r="Q27" s="162">
        <f t="shared" si="0"/>
        <v>9500000</v>
      </c>
      <c r="R27" s="358">
        <f t="shared" si="1"/>
        <v>0</v>
      </c>
      <c r="S27" s="354" t="s">
        <v>571</v>
      </c>
      <c r="T27" s="114"/>
    </row>
    <row r="28" spans="1:28" s="23" customFormat="1">
      <c r="A28" s="51"/>
      <c r="B28" s="359">
        <v>12</v>
      </c>
      <c r="C28" s="28">
        <v>5.3</v>
      </c>
      <c r="D28" s="28">
        <v>11</v>
      </c>
      <c r="E28" s="28" t="s">
        <v>493</v>
      </c>
      <c r="F28" s="33" t="s">
        <v>492</v>
      </c>
      <c r="G28" s="29" t="s">
        <v>3</v>
      </c>
      <c r="H28" s="163">
        <v>3550000</v>
      </c>
      <c r="I28" s="28">
        <v>2</v>
      </c>
      <c r="J28" s="164">
        <f>H28*I28</f>
        <v>7100000</v>
      </c>
      <c r="K28" s="30">
        <v>2</v>
      </c>
      <c r="L28" s="162">
        <f>K28*H28</f>
        <v>7100000</v>
      </c>
      <c r="M28" s="161">
        <f t="shared" si="8"/>
        <v>4</v>
      </c>
      <c r="N28" s="165">
        <f>M28*H28</f>
        <v>14200000</v>
      </c>
      <c r="O28" s="31">
        <v>2</v>
      </c>
      <c r="P28" s="162">
        <f>O28*H28</f>
        <v>7100000</v>
      </c>
      <c r="Q28" s="162">
        <f t="shared" si="0"/>
        <v>0</v>
      </c>
      <c r="R28" s="358">
        <f t="shared" si="1"/>
        <v>7100000</v>
      </c>
      <c r="S28" s="354" t="s">
        <v>571</v>
      </c>
      <c r="T28" s="114"/>
    </row>
    <row r="29" spans="1:28" s="23" customFormat="1" ht="21">
      <c r="A29" s="51"/>
      <c r="B29" s="360"/>
      <c r="C29" s="58"/>
      <c r="D29" s="58"/>
      <c r="E29" s="58"/>
      <c r="F29" s="58"/>
      <c r="G29" s="58"/>
      <c r="H29" s="58"/>
      <c r="I29" s="58"/>
      <c r="J29" s="58"/>
      <c r="K29" s="58"/>
      <c r="L29" s="58"/>
      <c r="M29" s="161"/>
      <c r="N29" s="58"/>
      <c r="O29" s="58"/>
      <c r="P29" s="58"/>
      <c r="Q29" s="162">
        <f t="shared" si="0"/>
        <v>0</v>
      </c>
      <c r="R29" s="358">
        <f t="shared" si="1"/>
        <v>0</v>
      </c>
      <c r="S29" s="354"/>
      <c r="T29" s="114"/>
    </row>
    <row r="30" spans="1:28" s="23" customFormat="1" ht="30">
      <c r="A30" s="51"/>
      <c r="B30" s="359">
        <v>13</v>
      </c>
      <c r="C30" s="28">
        <v>5.4</v>
      </c>
      <c r="D30" s="28">
        <v>12</v>
      </c>
      <c r="E30" s="28" t="s">
        <v>491</v>
      </c>
      <c r="F30" s="33" t="s">
        <v>490</v>
      </c>
      <c r="G30" s="29" t="s">
        <v>3</v>
      </c>
      <c r="H30" s="163">
        <v>995000</v>
      </c>
      <c r="I30" s="28">
        <v>2</v>
      </c>
      <c r="J30" s="164">
        <f>H30*I30</f>
        <v>1990000</v>
      </c>
      <c r="K30" s="30">
        <v>1</v>
      </c>
      <c r="L30" s="162">
        <f>K30*H30</f>
        <v>995000</v>
      </c>
      <c r="M30" s="161">
        <f t="shared" si="8"/>
        <v>3</v>
      </c>
      <c r="N30" s="165">
        <f>M30*H30</f>
        <v>2985000</v>
      </c>
      <c r="O30" s="31">
        <v>3</v>
      </c>
      <c r="P30" s="162">
        <f>O30*H30</f>
        <v>2985000</v>
      </c>
      <c r="Q30" s="162">
        <f t="shared" si="0"/>
        <v>0</v>
      </c>
      <c r="R30" s="358">
        <f t="shared" si="1"/>
        <v>0</v>
      </c>
      <c r="S30" s="354" t="s">
        <v>571</v>
      </c>
      <c r="T30" s="114"/>
    </row>
    <row r="31" spans="1:28" s="23" customFormat="1" ht="21">
      <c r="A31" s="51"/>
      <c r="B31" s="360"/>
      <c r="C31" s="58"/>
      <c r="D31" s="58"/>
      <c r="E31" s="58"/>
      <c r="F31" s="60"/>
      <c r="G31" s="58"/>
      <c r="H31" s="58"/>
      <c r="I31" s="58"/>
      <c r="J31" s="58"/>
      <c r="K31" s="58"/>
      <c r="L31" s="58"/>
      <c r="M31" s="161"/>
      <c r="N31" s="58"/>
      <c r="O31" s="30"/>
      <c r="P31" s="162">
        <f>H30*O31</f>
        <v>0</v>
      </c>
      <c r="Q31" s="162">
        <f t="shared" si="0"/>
        <v>0</v>
      </c>
      <c r="R31" s="358">
        <f t="shared" si="1"/>
        <v>0</v>
      </c>
      <c r="S31" s="354" t="s">
        <v>571</v>
      </c>
      <c r="T31" s="114"/>
    </row>
    <row r="32" spans="1:28" s="23" customFormat="1">
      <c r="A32" s="51"/>
      <c r="B32" s="359">
        <v>14</v>
      </c>
      <c r="C32" s="28">
        <v>91</v>
      </c>
      <c r="D32" s="28">
        <v>13</v>
      </c>
      <c r="E32" s="28" t="s">
        <v>489</v>
      </c>
      <c r="F32" s="33" t="s">
        <v>416</v>
      </c>
      <c r="G32" s="29" t="s">
        <v>3</v>
      </c>
      <c r="H32" s="163">
        <v>22500</v>
      </c>
      <c r="I32" s="28">
        <v>4</v>
      </c>
      <c r="J32" s="164">
        <f>H32*I32</f>
        <v>90000</v>
      </c>
      <c r="K32" s="30">
        <v>2</v>
      </c>
      <c r="L32" s="162">
        <f>K32*H32</f>
        <v>45000</v>
      </c>
      <c r="M32" s="161">
        <f t="shared" si="8"/>
        <v>6</v>
      </c>
      <c r="N32" s="165">
        <f>M32*H32</f>
        <v>135000</v>
      </c>
      <c r="O32" s="31">
        <v>6</v>
      </c>
      <c r="P32" s="162">
        <f>O32*H32</f>
        <v>135000</v>
      </c>
      <c r="Q32" s="162">
        <f t="shared" si="0"/>
        <v>0</v>
      </c>
      <c r="R32" s="358">
        <f t="shared" si="1"/>
        <v>0</v>
      </c>
      <c r="S32" s="354" t="s">
        <v>551</v>
      </c>
      <c r="T32" s="114"/>
    </row>
    <row r="33" spans="1:20" s="23" customFormat="1" ht="21">
      <c r="A33" s="51"/>
      <c r="B33" s="360"/>
      <c r="C33" s="58"/>
      <c r="D33" s="58"/>
      <c r="E33" s="58"/>
      <c r="F33" s="58"/>
      <c r="G33" s="58"/>
      <c r="H33" s="58"/>
      <c r="I33" s="58"/>
      <c r="J33" s="58"/>
      <c r="K33" s="58"/>
      <c r="L33" s="58"/>
      <c r="M33" s="161"/>
      <c r="N33" s="58"/>
      <c r="O33" s="58"/>
      <c r="P33" s="58"/>
      <c r="Q33" s="162">
        <f t="shared" si="0"/>
        <v>0</v>
      </c>
      <c r="R33" s="358">
        <f t="shared" si="1"/>
        <v>0</v>
      </c>
      <c r="S33" s="354"/>
      <c r="T33" s="114"/>
    </row>
    <row r="34" spans="1:20" s="23" customFormat="1">
      <c r="A34" s="51"/>
      <c r="B34" s="359">
        <v>15</v>
      </c>
      <c r="C34" s="28">
        <v>6</v>
      </c>
      <c r="D34" s="28">
        <v>14</v>
      </c>
      <c r="E34" s="28" t="s">
        <v>488</v>
      </c>
      <c r="F34" s="33" t="s">
        <v>487</v>
      </c>
      <c r="G34" s="29" t="s">
        <v>3</v>
      </c>
      <c r="H34" s="163">
        <v>18750</v>
      </c>
      <c r="I34" s="28">
        <v>62</v>
      </c>
      <c r="J34" s="164">
        <f>H34*I34</f>
        <v>1162500</v>
      </c>
      <c r="K34" s="30">
        <v>40</v>
      </c>
      <c r="L34" s="162">
        <f>K34*H34</f>
        <v>750000</v>
      </c>
      <c r="M34" s="161">
        <f t="shared" si="8"/>
        <v>102</v>
      </c>
      <c r="N34" s="165">
        <f>M34*H34</f>
        <v>1912500</v>
      </c>
      <c r="O34" s="31">
        <v>102</v>
      </c>
      <c r="P34" s="162">
        <f t="shared" ref="P34:P40" si="9">O34*H34</f>
        <v>1912500</v>
      </c>
      <c r="Q34" s="162">
        <f t="shared" si="0"/>
        <v>0</v>
      </c>
      <c r="R34" s="358">
        <f t="shared" si="1"/>
        <v>0</v>
      </c>
      <c r="S34" s="354" t="s">
        <v>551</v>
      </c>
      <c r="T34" s="114"/>
    </row>
    <row r="35" spans="1:20" s="23" customFormat="1" ht="21">
      <c r="A35" s="51"/>
      <c r="B35" s="360"/>
      <c r="C35" s="58"/>
      <c r="D35" s="58"/>
      <c r="E35" s="58"/>
      <c r="F35" s="60" t="s">
        <v>543</v>
      </c>
      <c r="G35" s="58"/>
      <c r="H35" s="163">
        <v>18750</v>
      </c>
      <c r="I35" s="58"/>
      <c r="J35" s="58"/>
      <c r="K35" s="58"/>
      <c r="L35" s="58"/>
      <c r="M35" s="161"/>
      <c r="N35" s="165"/>
      <c r="O35" s="30">
        <v>5</v>
      </c>
      <c r="P35" s="162">
        <f t="shared" si="9"/>
        <v>93750</v>
      </c>
      <c r="Q35" s="162">
        <f t="shared" si="0"/>
        <v>93750</v>
      </c>
      <c r="R35" s="358">
        <f t="shared" si="1"/>
        <v>0</v>
      </c>
      <c r="S35" s="354" t="s">
        <v>551</v>
      </c>
      <c r="T35" s="114"/>
    </row>
    <row r="36" spans="1:20" s="23" customFormat="1" ht="30">
      <c r="A36" s="51"/>
      <c r="B36" s="359">
        <v>16</v>
      </c>
      <c r="C36" s="28">
        <v>7</v>
      </c>
      <c r="D36" s="28">
        <v>239</v>
      </c>
      <c r="E36" s="28" t="s">
        <v>486</v>
      </c>
      <c r="F36" s="33" t="s">
        <v>485</v>
      </c>
      <c r="G36" s="29" t="s">
        <v>3</v>
      </c>
      <c r="H36" s="163">
        <v>115000</v>
      </c>
      <c r="I36" s="28">
        <v>7</v>
      </c>
      <c r="J36" s="164">
        <f>H36*I36</f>
        <v>805000</v>
      </c>
      <c r="K36" s="30">
        <v>2</v>
      </c>
      <c r="L36" s="162">
        <f>K36*H36</f>
        <v>230000</v>
      </c>
      <c r="M36" s="161">
        <f t="shared" si="8"/>
        <v>9</v>
      </c>
      <c r="N36" s="165">
        <f>M36*H36</f>
        <v>1035000</v>
      </c>
      <c r="O36" s="31">
        <v>9</v>
      </c>
      <c r="P36" s="162">
        <f t="shared" si="9"/>
        <v>1035000</v>
      </c>
      <c r="Q36" s="162">
        <f t="shared" si="0"/>
        <v>0</v>
      </c>
      <c r="R36" s="358">
        <f t="shared" ref="R36:R67" si="10">IF(N36&gt;P36,N36-P36,0)</f>
        <v>0</v>
      </c>
      <c r="S36" s="354" t="s">
        <v>571</v>
      </c>
      <c r="T36" s="114"/>
    </row>
    <row r="37" spans="1:20" s="23" customFormat="1" ht="21">
      <c r="A37" s="51"/>
      <c r="B37" s="360"/>
      <c r="C37" s="58"/>
      <c r="D37" s="58"/>
      <c r="E37" s="58"/>
      <c r="F37" s="60" t="s">
        <v>543</v>
      </c>
      <c r="G37" s="58"/>
      <c r="H37" s="163">
        <v>115000</v>
      </c>
      <c r="I37" s="58"/>
      <c r="J37" s="58"/>
      <c r="K37" s="58"/>
      <c r="L37" s="58"/>
      <c r="M37" s="161"/>
      <c r="N37" s="165"/>
      <c r="O37" s="30">
        <v>5</v>
      </c>
      <c r="P37" s="162">
        <f t="shared" si="9"/>
        <v>575000</v>
      </c>
      <c r="Q37" s="162">
        <f t="shared" si="0"/>
        <v>575000</v>
      </c>
      <c r="R37" s="358">
        <f t="shared" si="10"/>
        <v>0</v>
      </c>
      <c r="S37" s="354" t="s">
        <v>571</v>
      </c>
      <c r="T37" s="114"/>
    </row>
    <row r="38" spans="1:20" s="23" customFormat="1">
      <c r="A38" s="51"/>
      <c r="B38" s="359">
        <v>17</v>
      </c>
      <c r="C38" s="28">
        <v>8</v>
      </c>
      <c r="D38" s="28">
        <v>15</v>
      </c>
      <c r="E38" s="28" t="s">
        <v>484</v>
      </c>
      <c r="F38" s="33" t="s">
        <v>422</v>
      </c>
      <c r="G38" s="29" t="s">
        <v>3</v>
      </c>
      <c r="H38" s="163">
        <v>115000</v>
      </c>
      <c r="I38" s="28">
        <v>4</v>
      </c>
      <c r="J38" s="164">
        <f>H38*I38</f>
        <v>460000</v>
      </c>
      <c r="K38" s="30">
        <v>2</v>
      </c>
      <c r="L38" s="162">
        <f>K38*H38</f>
        <v>230000</v>
      </c>
      <c r="M38" s="161">
        <f t="shared" si="8"/>
        <v>6</v>
      </c>
      <c r="N38" s="165">
        <f>M38*H38</f>
        <v>690000</v>
      </c>
      <c r="O38" s="31">
        <v>6</v>
      </c>
      <c r="P38" s="162">
        <f t="shared" si="9"/>
        <v>690000</v>
      </c>
      <c r="Q38" s="162">
        <f t="shared" si="0"/>
        <v>0</v>
      </c>
      <c r="R38" s="358">
        <f t="shared" si="10"/>
        <v>0</v>
      </c>
      <c r="S38" s="354" t="s">
        <v>554</v>
      </c>
      <c r="T38" s="114"/>
    </row>
    <row r="39" spans="1:20" s="23" customFormat="1" ht="21">
      <c r="A39" s="51"/>
      <c r="B39" s="360"/>
      <c r="C39" s="58"/>
      <c r="D39" s="58"/>
      <c r="E39" s="58"/>
      <c r="F39" s="60" t="s">
        <v>543</v>
      </c>
      <c r="G39" s="58"/>
      <c r="H39" s="163">
        <v>115000</v>
      </c>
      <c r="I39" s="58"/>
      <c r="J39" s="58"/>
      <c r="K39" s="58"/>
      <c r="L39" s="58"/>
      <c r="M39" s="161"/>
      <c r="N39" s="165"/>
      <c r="O39" s="30">
        <v>3</v>
      </c>
      <c r="P39" s="162">
        <f t="shared" si="9"/>
        <v>345000</v>
      </c>
      <c r="Q39" s="162">
        <f t="shared" si="0"/>
        <v>345000</v>
      </c>
      <c r="R39" s="358">
        <f t="shared" si="10"/>
        <v>0</v>
      </c>
      <c r="S39" s="354" t="s">
        <v>554</v>
      </c>
      <c r="T39" s="114"/>
    </row>
    <row r="40" spans="1:20" s="23" customFormat="1" ht="30">
      <c r="A40" s="51"/>
      <c r="B40" s="359">
        <v>18</v>
      </c>
      <c r="C40" s="28">
        <v>8</v>
      </c>
      <c r="D40" s="28">
        <v>240</v>
      </c>
      <c r="E40" s="28" t="s">
        <v>483</v>
      </c>
      <c r="F40" s="33" t="s">
        <v>482</v>
      </c>
      <c r="G40" s="29" t="s">
        <v>3</v>
      </c>
      <c r="H40" s="163">
        <v>525000</v>
      </c>
      <c r="I40" s="28">
        <v>2</v>
      </c>
      <c r="J40" s="164">
        <f>H40*I40</f>
        <v>1050000</v>
      </c>
      <c r="K40" s="30"/>
      <c r="L40" s="162">
        <f>K40*H40</f>
        <v>0</v>
      </c>
      <c r="M40" s="161">
        <f t="shared" si="8"/>
        <v>2</v>
      </c>
      <c r="N40" s="165">
        <f>M40*H40</f>
        <v>1050000</v>
      </c>
      <c r="O40" s="31">
        <v>2</v>
      </c>
      <c r="P40" s="162">
        <f t="shared" si="9"/>
        <v>1050000</v>
      </c>
      <c r="Q40" s="162">
        <f t="shared" si="0"/>
        <v>0</v>
      </c>
      <c r="R40" s="358">
        <f t="shared" si="10"/>
        <v>0</v>
      </c>
      <c r="S40" s="354" t="s">
        <v>554</v>
      </c>
      <c r="T40" s="114"/>
    </row>
    <row r="41" spans="1:20" s="23" customFormat="1" ht="21">
      <c r="A41" s="51"/>
      <c r="B41" s="360"/>
      <c r="C41" s="58"/>
      <c r="D41" s="58"/>
      <c r="E41" s="58"/>
      <c r="F41" s="58"/>
      <c r="G41" s="58"/>
      <c r="H41" s="58"/>
      <c r="I41" s="58"/>
      <c r="J41" s="58"/>
      <c r="K41" s="58"/>
      <c r="L41" s="58"/>
      <c r="M41" s="161"/>
      <c r="N41" s="58"/>
      <c r="O41" s="58"/>
      <c r="P41" s="58"/>
      <c r="Q41" s="162">
        <f t="shared" si="0"/>
        <v>0</v>
      </c>
      <c r="R41" s="358">
        <f t="shared" si="10"/>
        <v>0</v>
      </c>
      <c r="S41" s="354"/>
      <c r="T41" s="114"/>
    </row>
    <row r="42" spans="1:20" s="23" customFormat="1">
      <c r="A42" s="51"/>
      <c r="B42" s="359">
        <v>19</v>
      </c>
      <c r="C42" s="28">
        <v>10</v>
      </c>
      <c r="D42" s="28">
        <v>16</v>
      </c>
      <c r="E42" s="28" t="s">
        <v>481</v>
      </c>
      <c r="F42" s="33" t="s">
        <v>480</v>
      </c>
      <c r="G42" s="29" t="s">
        <v>3</v>
      </c>
      <c r="H42" s="163">
        <v>75000</v>
      </c>
      <c r="I42" s="28">
        <v>4</v>
      </c>
      <c r="J42" s="164">
        <f>H42*I42</f>
        <v>300000</v>
      </c>
      <c r="K42" s="30">
        <v>2</v>
      </c>
      <c r="L42" s="162">
        <f>K42*H42</f>
        <v>150000</v>
      </c>
      <c r="M42" s="161">
        <f t="shared" si="8"/>
        <v>6</v>
      </c>
      <c r="N42" s="165">
        <f>M42*H42</f>
        <v>450000</v>
      </c>
      <c r="O42" s="31">
        <v>6</v>
      </c>
      <c r="P42" s="162">
        <f>O42*H42</f>
        <v>450000</v>
      </c>
      <c r="Q42" s="162">
        <f t="shared" si="0"/>
        <v>0</v>
      </c>
      <c r="R42" s="358">
        <f t="shared" si="10"/>
        <v>0</v>
      </c>
      <c r="S42" s="354" t="s">
        <v>554</v>
      </c>
      <c r="T42" s="114"/>
    </row>
    <row r="43" spans="1:20" s="23" customFormat="1" ht="21">
      <c r="A43" s="51"/>
      <c r="B43" s="360"/>
      <c r="C43" s="58"/>
      <c r="D43" s="58"/>
      <c r="E43" s="58"/>
      <c r="F43" s="58"/>
      <c r="G43" s="58"/>
      <c r="H43" s="58"/>
      <c r="I43" s="58"/>
      <c r="J43" s="58"/>
      <c r="K43" s="58"/>
      <c r="L43" s="58"/>
      <c r="M43" s="161"/>
      <c r="N43" s="58"/>
      <c r="O43" s="58"/>
      <c r="P43" s="58"/>
      <c r="Q43" s="162">
        <f t="shared" si="0"/>
        <v>0</v>
      </c>
      <c r="R43" s="358">
        <f t="shared" si="10"/>
        <v>0</v>
      </c>
      <c r="S43" s="354"/>
      <c r="T43" s="114"/>
    </row>
    <row r="44" spans="1:20" s="23" customFormat="1">
      <c r="A44" s="51"/>
      <c r="B44" s="359">
        <v>20</v>
      </c>
      <c r="C44" s="28">
        <v>11</v>
      </c>
      <c r="D44" s="28">
        <v>17</v>
      </c>
      <c r="E44" s="28" t="s">
        <v>479</v>
      </c>
      <c r="F44" s="33" t="s">
        <v>478</v>
      </c>
      <c r="G44" s="29" t="s">
        <v>3</v>
      </c>
      <c r="H44" s="163">
        <v>18750</v>
      </c>
      <c r="I44" s="28">
        <v>4</v>
      </c>
      <c r="J44" s="164">
        <f>H44*I44</f>
        <v>75000</v>
      </c>
      <c r="K44" s="30">
        <v>2</v>
      </c>
      <c r="L44" s="162">
        <f>K44*H44</f>
        <v>37500</v>
      </c>
      <c r="M44" s="161">
        <f t="shared" si="8"/>
        <v>6</v>
      </c>
      <c r="N44" s="165">
        <f>M44*H44</f>
        <v>112500</v>
      </c>
      <c r="O44" s="31">
        <v>6</v>
      </c>
      <c r="P44" s="162">
        <f>O44*H44</f>
        <v>112500</v>
      </c>
      <c r="Q44" s="162">
        <f t="shared" si="0"/>
        <v>0</v>
      </c>
      <c r="R44" s="358">
        <f t="shared" si="10"/>
        <v>0</v>
      </c>
      <c r="S44" s="354" t="s">
        <v>554</v>
      </c>
      <c r="T44" s="114"/>
    </row>
    <row r="45" spans="1:20" s="23" customFormat="1" ht="21">
      <c r="A45" s="51"/>
      <c r="B45" s="360"/>
      <c r="C45" s="58"/>
      <c r="D45" s="58"/>
      <c r="E45" s="58"/>
      <c r="F45" s="58"/>
      <c r="G45" s="58"/>
      <c r="H45" s="58"/>
      <c r="I45" s="58"/>
      <c r="J45" s="58"/>
      <c r="K45" s="58"/>
      <c r="L45" s="58"/>
      <c r="M45" s="161"/>
      <c r="N45" s="58"/>
      <c r="O45" s="58"/>
      <c r="P45" s="58"/>
      <c r="Q45" s="162">
        <f t="shared" si="0"/>
        <v>0</v>
      </c>
      <c r="R45" s="358">
        <f t="shared" si="10"/>
        <v>0</v>
      </c>
      <c r="S45" s="354"/>
      <c r="T45" s="114"/>
    </row>
    <row r="46" spans="1:20" s="23" customFormat="1">
      <c r="A46" s="51"/>
      <c r="B46" s="359">
        <v>21</v>
      </c>
      <c r="C46" s="28">
        <v>12</v>
      </c>
      <c r="D46" s="28">
        <v>18</v>
      </c>
      <c r="E46" s="28" t="s">
        <v>477</v>
      </c>
      <c r="F46" s="33" t="s">
        <v>476</v>
      </c>
      <c r="G46" s="29" t="s">
        <v>3</v>
      </c>
      <c r="H46" s="163">
        <v>37500</v>
      </c>
      <c r="I46" s="28">
        <v>4</v>
      </c>
      <c r="J46" s="164">
        <f>H46*I46</f>
        <v>150000</v>
      </c>
      <c r="K46" s="30">
        <v>2</v>
      </c>
      <c r="L46" s="162">
        <f>K46*H46</f>
        <v>75000</v>
      </c>
      <c r="M46" s="161">
        <f t="shared" si="8"/>
        <v>6</v>
      </c>
      <c r="N46" s="165">
        <f>M46*H46</f>
        <v>225000</v>
      </c>
      <c r="O46" s="31">
        <v>6</v>
      </c>
      <c r="P46" s="162">
        <f>O46*H46</f>
        <v>225000</v>
      </c>
      <c r="Q46" s="162">
        <f t="shared" si="0"/>
        <v>0</v>
      </c>
      <c r="R46" s="358">
        <f t="shared" si="10"/>
        <v>0</v>
      </c>
      <c r="S46" s="354" t="s">
        <v>571</v>
      </c>
      <c r="T46" s="114"/>
    </row>
    <row r="47" spans="1:20" s="23" customFormat="1" ht="21">
      <c r="A47" s="51"/>
      <c r="B47" s="360"/>
      <c r="C47" s="58"/>
      <c r="D47" s="58"/>
      <c r="E47" s="58"/>
      <c r="F47" s="58"/>
      <c r="G47" s="58"/>
      <c r="H47" s="58"/>
      <c r="I47" s="58"/>
      <c r="J47" s="58"/>
      <c r="K47" s="58"/>
      <c r="L47" s="58"/>
      <c r="M47" s="161"/>
      <c r="N47" s="58"/>
      <c r="O47" s="58"/>
      <c r="P47" s="58"/>
      <c r="Q47" s="162">
        <f t="shared" si="0"/>
        <v>0</v>
      </c>
      <c r="R47" s="358">
        <f t="shared" si="10"/>
        <v>0</v>
      </c>
      <c r="S47" s="354"/>
      <c r="T47" s="114"/>
    </row>
    <row r="48" spans="1:20" s="23" customFormat="1">
      <c r="A48" s="51"/>
      <c r="B48" s="359">
        <v>22</v>
      </c>
      <c r="C48" s="28">
        <v>13</v>
      </c>
      <c r="D48" s="28">
        <v>19</v>
      </c>
      <c r="E48" s="28" t="s">
        <v>475</v>
      </c>
      <c r="F48" s="33" t="s">
        <v>474</v>
      </c>
      <c r="G48" s="29" t="s">
        <v>3</v>
      </c>
      <c r="H48" s="163">
        <v>385000</v>
      </c>
      <c r="I48" s="28">
        <v>4</v>
      </c>
      <c r="J48" s="164">
        <f>H48*I48</f>
        <v>1540000</v>
      </c>
      <c r="K48" s="30">
        <v>2</v>
      </c>
      <c r="L48" s="162">
        <f>K48*H48</f>
        <v>770000</v>
      </c>
      <c r="M48" s="161">
        <f t="shared" si="8"/>
        <v>6</v>
      </c>
      <c r="N48" s="165">
        <f>M48*H48</f>
        <v>2310000</v>
      </c>
      <c r="O48" s="31">
        <v>6</v>
      </c>
      <c r="P48" s="162">
        <f>O48*H48</f>
        <v>2310000</v>
      </c>
      <c r="Q48" s="162">
        <f t="shared" si="0"/>
        <v>0</v>
      </c>
      <c r="R48" s="358">
        <f t="shared" si="10"/>
        <v>0</v>
      </c>
      <c r="S48" s="354" t="s">
        <v>571</v>
      </c>
      <c r="T48" s="114"/>
    </row>
    <row r="49" spans="1:20" s="23" customFormat="1" ht="21">
      <c r="A49" s="51"/>
      <c r="B49" s="360"/>
      <c r="C49" s="58"/>
      <c r="D49" s="58"/>
      <c r="E49" s="58"/>
      <c r="F49" s="60" t="s">
        <v>543</v>
      </c>
      <c r="G49" s="58"/>
      <c r="H49" s="163">
        <v>385000</v>
      </c>
      <c r="I49" s="58"/>
      <c r="J49" s="58"/>
      <c r="K49" s="58"/>
      <c r="L49" s="58"/>
      <c r="M49" s="161"/>
      <c r="N49" s="165"/>
      <c r="O49" s="30">
        <v>3</v>
      </c>
      <c r="P49" s="162">
        <f>O49*H49</f>
        <v>1155000</v>
      </c>
      <c r="Q49" s="162">
        <f t="shared" si="0"/>
        <v>1155000</v>
      </c>
      <c r="R49" s="358">
        <f t="shared" si="10"/>
        <v>0</v>
      </c>
      <c r="S49" s="354" t="s">
        <v>571</v>
      </c>
      <c r="T49" s="114"/>
    </row>
    <row r="50" spans="1:20" s="23" customFormat="1">
      <c r="A50" s="51"/>
      <c r="B50" s="359">
        <v>23</v>
      </c>
      <c r="C50" s="28">
        <v>14</v>
      </c>
      <c r="D50" s="28">
        <v>20</v>
      </c>
      <c r="E50" s="28" t="s">
        <v>473</v>
      </c>
      <c r="F50" s="33" t="s">
        <v>472</v>
      </c>
      <c r="G50" s="29" t="s">
        <v>3</v>
      </c>
      <c r="H50" s="163">
        <v>368750</v>
      </c>
      <c r="I50" s="28">
        <v>2</v>
      </c>
      <c r="J50" s="164">
        <f>H50*I50</f>
        <v>737500</v>
      </c>
      <c r="K50" s="30"/>
      <c r="L50" s="162">
        <f>K50*H50</f>
        <v>0</v>
      </c>
      <c r="M50" s="161">
        <f t="shared" si="8"/>
        <v>2</v>
      </c>
      <c r="N50" s="165">
        <f>M50*H50</f>
        <v>737500</v>
      </c>
      <c r="O50" s="31">
        <v>2</v>
      </c>
      <c r="P50" s="162">
        <f>O50*H50</f>
        <v>737500</v>
      </c>
      <c r="Q50" s="162">
        <f t="shared" si="0"/>
        <v>0</v>
      </c>
      <c r="R50" s="358">
        <f t="shared" si="10"/>
        <v>0</v>
      </c>
      <c r="S50" s="354" t="s">
        <v>571</v>
      </c>
      <c r="T50" s="114"/>
    </row>
    <row r="51" spans="1:20" s="23" customFormat="1" ht="21">
      <c r="A51" s="51"/>
      <c r="B51" s="360"/>
      <c r="C51" s="58"/>
      <c r="D51" s="58"/>
      <c r="E51" s="58"/>
      <c r="F51" s="60" t="s">
        <v>543</v>
      </c>
      <c r="G51" s="58"/>
      <c r="H51" s="163">
        <v>368750</v>
      </c>
      <c r="I51" s="58"/>
      <c r="J51" s="58"/>
      <c r="K51" s="58"/>
      <c r="L51" s="58"/>
      <c r="M51" s="161"/>
      <c r="N51" s="165"/>
      <c r="O51" s="30">
        <v>2</v>
      </c>
      <c r="P51" s="162">
        <f>O51*H51</f>
        <v>737500</v>
      </c>
      <c r="Q51" s="162">
        <f t="shared" si="0"/>
        <v>737500</v>
      </c>
      <c r="R51" s="358">
        <f t="shared" si="10"/>
        <v>0</v>
      </c>
      <c r="S51" s="354" t="s">
        <v>571</v>
      </c>
      <c r="T51" s="114"/>
    </row>
    <row r="52" spans="1:20" s="23" customFormat="1">
      <c r="A52" s="51"/>
      <c r="B52" s="359">
        <v>24</v>
      </c>
      <c r="C52" s="28">
        <v>16</v>
      </c>
      <c r="D52" s="28">
        <v>21</v>
      </c>
      <c r="E52" s="28" t="s">
        <v>471</v>
      </c>
      <c r="F52" s="33" t="s">
        <v>470</v>
      </c>
      <c r="G52" s="29" t="s">
        <v>3</v>
      </c>
      <c r="H52" s="163">
        <v>8000000</v>
      </c>
      <c r="I52" s="28">
        <v>1</v>
      </c>
      <c r="J52" s="164">
        <f>H52*I52</f>
        <v>8000000</v>
      </c>
      <c r="K52" s="30"/>
      <c r="L52" s="162">
        <f>K52*H52</f>
        <v>0</v>
      </c>
      <c r="M52" s="161">
        <f t="shared" si="8"/>
        <v>1</v>
      </c>
      <c r="N52" s="165">
        <f>M52*H52</f>
        <v>8000000</v>
      </c>
      <c r="O52" s="31">
        <v>1</v>
      </c>
      <c r="P52" s="162">
        <f>O52*H52</f>
        <v>8000000</v>
      </c>
      <c r="Q52" s="162">
        <f t="shared" si="0"/>
        <v>0</v>
      </c>
      <c r="R52" s="358">
        <f t="shared" si="10"/>
        <v>0</v>
      </c>
      <c r="S52" s="354" t="s">
        <v>571</v>
      </c>
      <c r="T52" s="114"/>
    </row>
    <row r="53" spans="1:20" s="23" customFormat="1" ht="21">
      <c r="A53" s="51"/>
      <c r="B53" s="360"/>
      <c r="C53" s="58"/>
      <c r="D53" s="58"/>
      <c r="E53" s="58"/>
      <c r="F53" s="58"/>
      <c r="G53" s="58"/>
      <c r="H53" s="58"/>
      <c r="I53" s="58"/>
      <c r="J53" s="58"/>
      <c r="K53" s="58"/>
      <c r="L53" s="58"/>
      <c r="M53" s="161"/>
      <c r="N53" s="58"/>
      <c r="O53" s="58"/>
      <c r="P53" s="58"/>
      <c r="Q53" s="162">
        <f t="shared" si="0"/>
        <v>0</v>
      </c>
      <c r="R53" s="358">
        <f t="shared" si="10"/>
        <v>0</v>
      </c>
      <c r="S53" s="354"/>
      <c r="T53" s="114"/>
    </row>
    <row r="54" spans="1:20" s="23" customFormat="1">
      <c r="A54" s="51"/>
      <c r="B54" s="359">
        <v>25</v>
      </c>
      <c r="C54" s="28">
        <v>16.100000000000001</v>
      </c>
      <c r="D54" s="28">
        <v>22</v>
      </c>
      <c r="E54" s="28" t="s">
        <v>469</v>
      </c>
      <c r="F54" s="33" t="s">
        <v>468</v>
      </c>
      <c r="G54" s="29" t="s">
        <v>3</v>
      </c>
      <c r="H54" s="163">
        <v>1295000</v>
      </c>
      <c r="I54" s="28">
        <v>4</v>
      </c>
      <c r="J54" s="164">
        <f>H54*I54</f>
        <v>5180000</v>
      </c>
      <c r="K54" s="30">
        <v>2</v>
      </c>
      <c r="L54" s="162">
        <f>K54*H54</f>
        <v>2590000</v>
      </c>
      <c r="M54" s="161">
        <f t="shared" si="8"/>
        <v>6</v>
      </c>
      <c r="N54" s="165">
        <f>M54*H54</f>
        <v>7770000</v>
      </c>
      <c r="O54" s="31">
        <v>6</v>
      </c>
      <c r="P54" s="162">
        <f>O54*H54</f>
        <v>7770000</v>
      </c>
      <c r="Q54" s="162">
        <f t="shared" si="0"/>
        <v>0</v>
      </c>
      <c r="R54" s="358">
        <f t="shared" si="10"/>
        <v>0</v>
      </c>
      <c r="S54" s="354" t="s">
        <v>571</v>
      </c>
      <c r="T54" s="114"/>
    </row>
    <row r="55" spans="1:20" s="23" customFormat="1" ht="21">
      <c r="A55" s="51"/>
      <c r="B55" s="360"/>
      <c r="C55" s="58"/>
      <c r="D55" s="58"/>
      <c r="E55" s="58"/>
      <c r="F55" s="58"/>
      <c r="G55" s="58"/>
      <c r="H55" s="58"/>
      <c r="I55" s="58"/>
      <c r="J55" s="58"/>
      <c r="K55" s="58"/>
      <c r="L55" s="58"/>
      <c r="M55" s="161"/>
      <c r="N55" s="58"/>
      <c r="O55" s="58"/>
      <c r="P55" s="58"/>
      <c r="Q55" s="162">
        <f t="shared" si="0"/>
        <v>0</v>
      </c>
      <c r="R55" s="358">
        <f t="shared" si="10"/>
        <v>0</v>
      </c>
      <c r="S55" s="354"/>
      <c r="T55" s="114"/>
    </row>
    <row r="56" spans="1:20" s="23" customFormat="1" ht="30">
      <c r="A56" s="51"/>
      <c r="B56" s="359">
        <v>26</v>
      </c>
      <c r="C56" s="28">
        <v>16.2</v>
      </c>
      <c r="D56" s="28">
        <v>23</v>
      </c>
      <c r="E56" s="28" t="s">
        <v>467</v>
      </c>
      <c r="F56" s="33" t="s">
        <v>466</v>
      </c>
      <c r="G56" s="29" t="s">
        <v>3</v>
      </c>
      <c r="H56" s="163">
        <v>495000.00000000006</v>
      </c>
      <c r="I56" s="28">
        <v>2</v>
      </c>
      <c r="J56" s="164">
        <f>H56*I56</f>
        <v>990000.00000000012</v>
      </c>
      <c r="K56" s="30"/>
      <c r="L56" s="162">
        <f>K56*H56</f>
        <v>0</v>
      </c>
      <c r="M56" s="161">
        <f t="shared" si="8"/>
        <v>2</v>
      </c>
      <c r="N56" s="165">
        <f>M56*H56</f>
        <v>990000.00000000012</v>
      </c>
      <c r="O56" s="31">
        <v>2</v>
      </c>
      <c r="P56" s="162">
        <f>O56*H56</f>
        <v>990000.00000000012</v>
      </c>
      <c r="Q56" s="162">
        <f t="shared" si="0"/>
        <v>0</v>
      </c>
      <c r="R56" s="358">
        <f t="shared" si="10"/>
        <v>0</v>
      </c>
      <c r="S56" s="354" t="s">
        <v>571</v>
      </c>
      <c r="T56" s="114"/>
    </row>
    <row r="57" spans="1:20" s="23" customFormat="1" ht="21">
      <c r="A57" s="51"/>
      <c r="B57" s="360"/>
      <c r="C57" s="58"/>
      <c r="D57" s="58"/>
      <c r="E57" s="58"/>
      <c r="F57" s="58"/>
      <c r="G57" s="58"/>
      <c r="H57" s="58"/>
      <c r="I57" s="58"/>
      <c r="J57" s="58"/>
      <c r="K57" s="58"/>
      <c r="L57" s="58"/>
      <c r="M57" s="161"/>
      <c r="N57" s="58"/>
      <c r="O57" s="58"/>
      <c r="P57" s="58"/>
      <c r="Q57" s="162">
        <f t="shared" si="0"/>
        <v>0</v>
      </c>
      <c r="R57" s="358">
        <f t="shared" si="10"/>
        <v>0</v>
      </c>
      <c r="S57" s="354"/>
      <c r="T57" s="114"/>
    </row>
    <row r="58" spans="1:20" s="23" customFormat="1" ht="30">
      <c r="A58" s="51"/>
      <c r="B58" s="359">
        <v>27</v>
      </c>
      <c r="C58" s="28" t="s">
        <v>646</v>
      </c>
      <c r="D58" s="28">
        <v>24</v>
      </c>
      <c r="E58" s="28" t="s">
        <v>465</v>
      </c>
      <c r="F58" s="33" t="s">
        <v>464</v>
      </c>
      <c r="G58" s="29" t="s">
        <v>4</v>
      </c>
      <c r="H58" s="163">
        <v>997500</v>
      </c>
      <c r="I58" s="28">
        <v>4</v>
      </c>
      <c r="J58" s="164">
        <f>H58*I58</f>
        <v>3990000</v>
      </c>
      <c r="K58" s="30">
        <v>2</v>
      </c>
      <c r="L58" s="162">
        <f>K58*H58</f>
        <v>1995000</v>
      </c>
      <c r="M58" s="161">
        <f t="shared" si="8"/>
        <v>6</v>
      </c>
      <c r="N58" s="165">
        <f>M58*H58</f>
        <v>5985000</v>
      </c>
      <c r="O58" s="31">
        <v>6</v>
      </c>
      <c r="P58" s="162">
        <f>O58*H58</f>
        <v>5985000</v>
      </c>
      <c r="Q58" s="162">
        <f t="shared" si="0"/>
        <v>0</v>
      </c>
      <c r="R58" s="358">
        <f t="shared" si="10"/>
        <v>0</v>
      </c>
      <c r="S58" s="354" t="s">
        <v>551</v>
      </c>
      <c r="T58" s="114"/>
    </row>
    <row r="59" spans="1:20" s="23" customFormat="1" ht="21">
      <c r="A59" s="51"/>
      <c r="B59" s="360"/>
      <c r="C59" s="58"/>
      <c r="D59" s="58"/>
      <c r="E59" s="58"/>
      <c r="F59" s="58"/>
      <c r="G59" s="58"/>
      <c r="H59" s="58"/>
      <c r="I59" s="58"/>
      <c r="J59" s="58"/>
      <c r="K59" s="58"/>
      <c r="L59" s="58"/>
      <c r="M59" s="161"/>
      <c r="N59" s="58"/>
      <c r="O59" s="58"/>
      <c r="P59" s="58"/>
      <c r="Q59" s="162">
        <f t="shared" si="0"/>
        <v>0</v>
      </c>
      <c r="R59" s="358">
        <f t="shared" si="10"/>
        <v>0</v>
      </c>
      <c r="S59" s="354"/>
      <c r="T59" s="114"/>
    </row>
    <row r="60" spans="1:20" s="23" customFormat="1">
      <c r="A60" s="51"/>
      <c r="B60" s="359">
        <v>28</v>
      </c>
      <c r="C60" s="28">
        <v>16.5</v>
      </c>
      <c r="D60" s="28">
        <v>25</v>
      </c>
      <c r="E60" s="28" t="s">
        <v>463</v>
      </c>
      <c r="F60" s="33" t="s">
        <v>462</v>
      </c>
      <c r="G60" s="29" t="s">
        <v>3</v>
      </c>
      <c r="H60" s="163">
        <v>255000</v>
      </c>
      <c r="I60" s="28">
        <v>1</v>
      </c>
      <c r="J60" s="164">
        <f>H60*I60</f>
        <v>255000</v>
      </c>
      <c r="K60" s="30"/>
      <c r="L60" s="162">
        <f>K60*H60</f>
        <v>0</v>
      </c>
      <c r="M60" s="161">
        <f t="shared" si="8"/>
        <v>1</v>
      </c>
      <c r="N60" s="165">
        <f>M60*H60</f>
        <v>255000</v>
      </c>
      <c r="O60" s="31">
        <v>1</v>
      </c>
      <c r="P60" s="162">
        <f>O60*H60</f>
        <v>255000</v>
      </c>
      <c r="Q60" s="162">
        <f t="shared" si="0"/>
        <v>0</v>
      </c>
      <c r="R60" s="358">
        <f t="shared" si="10"/>
        <v>0</v>
      </c>
      <c r="S60" s="354" t="s">
        <v>571</v>
      </c>
      <c r="T60" s="114"/>
    </row>
    <row r="61" spans="1:20" s="23" customFormat="1" ht="21">
      <c r="A61" s="51"/>
      <c r="B61" s="360"/>
      <c r="C61" s="58"/>
      <c r="D61" s="58"/>
      <c r="E61" s="58"/>
      <c r="F61" s="58"/>
      <c r="G61" s="58"/>
      <c r="H61" s="58"/>
      <c r="I61" s="58"/>
      <c r="J61" s="58"/>
      <c r="K61" s="58"/>
      <c r="L61" s="58"/>
      <c r="M61" s="161"/>
      <c r="N61" s="58"/>
      <c r="O61" s="58"/>
      <c r="P61" s="58"/>
      <c r="Q61" s="162">
        <f t="shared" si="0"/>
        <v>0</v>
      </c>
      <c r="R61" s="358">
        <f t="shared" si="10"/>
        <v>0</v>
      </c>
      <c r="S61" s="354"/>
      <c r="T61" s="114"/>
    </row>
    <row r="62" spans="1:20" s="23" customFormat="1">
      <c r="A62" s="51"/>
      <c r="B62" s="359">
        <v>29</v>
      </c>
      <c r="C62" s="28">
        <v>16.600000000000001</v>
      </c>
      <c r="D62" s="28">
        <v>26</v>
      </c>
      <c r="E62" s="28" t="s">
        <v>461</v>
      </c>
      <c r="F62" s="33" t="s">
        <v>460</v>
      </c>
      <c r="G62" s="29" t="s">
        <v>3</v>
      </c>
      <c r="H62" s="163">
        <v>245000</v>
      </c>
      <c r="I62" s="28">
        <v>1</v>
      </c>
      <c r="J62" s="164">
        <f>H62*I62</f>
        <v>245000</v>
      </c>
      <c r="K62" s="30"/>
      <c r="L62" s="162">
        <f>K62*H62</f>
        <v>0</v>
      </c>
      <c r="M62" s="161">
        <f t="shared" si="8"/>
        <v>1</v>
      </c>
      <c r="N62" s="165">
        <f>M62*H62</f>
        <v>245000</v>
      </c>
      <c r="O62" s="31">
        <v>1</v>
      </c>
      <c r="P62" s="162">
        <f>O62*H62</f>
        <v>245000</v>
      </c>
      <c r="Q62" s="162">
        <f t="shared" si="0"/>
        <v>0</v>
      </c>
      <c r="R62" s="358">
        <f t="shared" si="10"/>
        <v>0</v>
      </c>
      <c r="S62" s="354" t="s">
        <v>571</v>
      </c>
      <c r="T62" s="114"/>
    </row>
    <row r="63" spans="1:20" s="23" customFormat="1" ht="21">
      <c r="A63" s="51"/>
      <c r="B63" s="360"/>
      <c r="C63" s="58"/>
      <c r="D63" s="58"/>
      <c r="E63" s="58"/>
      <c r="F63" s="58"/>
      <c r="G63" s="58"/>
      <c r="H63" s="58"/>
      <c r="I63" s="58"/>
      <c r="J63" s="58"/>
      <c r="K63" s="58"/>
      <c r="L63" s="58"/>
      <c r="M63" s="161"/>
      <c r="N63" s="58"/>
      <c r="O63" s="58"/>
      <c r="P63" s="58"/>
      <c r="Q63" s="162">
        <f t="shared" si="0"/>
        <v>0</v>
      </c>
      <c r="R63" s="358">
        <f t="shared" si="10"/>
        <v>0</v>
      </c>
      <c r="S63" s="354"/>
      <c r="T63" s="114"/>
    </row>
    <row r="64" spans="1:20" s="23" customFormat="1">
      <c r="A64" s="51"/>
      <c r="B64" s="359">
        <v>30</v>
      </c>
      <c r="C64" s="28">
        <v>16.7</v>
      </c>
      <c r="D64" s="28">
        <v>27</v>
      </c>
      <c r="E64" s="28" t="s">
        <v>459</v>
      </c>
      <c r="F64" s="33" t="s">
        <v>458</v>
      </c>
      <c r="G64" s="29" t="s">
        <v>3</v>
      </c>
      <c r="H64" s="163">
        <v>15000</v>
      </c>
      <c r="I64" s="28">
        <v>4</v>
      </c>
      <c r="J64" s="164">
        <f>H64*I64</f>
        <v>60000</v>
      </c>
      <c r="K64" s="30">
        <v>2</v>
      </c>
      <c r="L64" s="162">
        <f>K64*H64</f>
        <v>30000</v>
      </c>
      <c r="M64" s="161">
        <f t="shared" si="8"/>
        <v>6</v>
      </c>
      <c r="N64" s="165">
        <f>M64*H64</f>
        <v>90000</v>
      </c>
      <c r="O64" s="31">
        <v>6</v>
      </c>
      <c r="P64" s="162">
        <f>O64*H64</f>
        <v>90000</v>
      </c>
      <c r="Q64" s="162">
        <f t="shared" si="0"/>
        <v>0</v>
      </c>
      <c r="R64" s="358">
        <f t="shared" si="10"/>
        <v>0</v>
      </c>
      <c r="S64" s="354" t="s">
        <v>571</v>
      </c>
      <c r="T64" s="114"/>
    </row>
    <row r="65" spans="1:20" s="23" customFormat="1" ht="21">
      <c r="A65" s="51"/>
      <c r="B65" s="360"/>
      <c r="C65" s="58"/>
      <c r="D65" s="58"/>
      <c r="E65" s="58"/>
      <c r="F65" s="58"/>
      <c r="G65" s="58"/>
      <c r="H65" s="58"/>
      <c r="I65" s="58"/>
      <c r="J65" s="58"/>
      <c r="K65" s="58"/>
      <c r="L65" s="58"/>
      <c r="M65" s="161"/>
      <c r="N65" s="58"/>
      <c r="O65" s="58"/>
      <c r="P65" s="58"/>
      <c r="Q65" s="162">
        <f t="shared" si="0"/>
        <v>0</v>
      </c>
      <c r="R65" s="358">
        <f t="shared" si="10"/>
        <v>0</v>
      </c>
      <c r="S65" s="354"/>
      <c r="T65" s="114"/>
    </row>
    <row r="66" spans="1:20" s="23" customFormat="1">
      <c r="A66" s="51"/>
      <c r="B66" s="359">
        <v>31</v>
      </c>
      <c r="C66" s="28">
        <v>16.8</v>
      </c>
      <c r="D66" s="28">
        <v>28</v>
      </c>
      <c r="E66" s="28" t="s">
        <v>457</v>
      </c>
      <c r="F66" s="33" t="s">
        <v>456</v>
      </c>
      <c r="G66" s="29" t="s">
        <v>3</v>
      </c>
      <c r="H66" s="163">
        <v>1195000</v>
      </c>
      <c r="I66" s="28">
        <v>1</v>
      </c>
      <c r="J66" s="164">
        <f>H66*I66</f>
        <v>1195000</v>
      </c>
      <c r="K66" s="30"/>
      <c r="L66" s="162">
        <f>K66*H66</f>
        <v>0</v>
      </c>
      <c r="M66" s="161">
        <f t="shared" si="8"/>
        <v>1</v>
      </c>
      <c r="N66" s="165">
        <f>M66*H66</f>
        <v>1195000</v>
      </c>
      <c r="O66" s="31">
        <v>1</v>
      </c>
      <c r="P66" s="162">
        <f>O66*H66</f>
        <v>1195000</v>
      </c>
      <c r="Q66" s="162">
        <f t="shared" si="0"/>
        <v>0</v>
      </c>
      <c r="R66" s="358">
        <f t="shared" si="10"/>
        <v>0</v>
      </c>
      <c r="S66" s="354" t="s">
        <v>571</v>
      </c>
      <c r="T66" s="114"/>
    </row>
    <row r="67" spans="1:20" s="23" customFormat="1" ht="21">
      <c r="A67" s="51"/>
      <c r="B67" s="360"/>
      <c r="C67" s="58"/>
      <c r="D67" s="58"/>
      <c r="E67" s="58"/>
      <c r="F67" s="58"/>
      <c r="G67" s="58"/>
      <c r="H67" s="58"/>
      <c r="I67" s="58"/>
      <c r="J67" s="58"/>
      <c r="K67" s="58"/>
      <c r="L67" s="58"/>
      <c r="M67" s="161"/>
      <c r="N67" s="58"/>
      <c r="O67" s="58"/>
      <c r="P67" s="58"/>
      <c r="Q67" s="162">
        <f t="shared" si="0"/>
        <v>0</v>
      </c>
      <c r="R67" s="358">
        <f t="shared" si="10"/>
        <v>0</v>
      </c>
      <c r="S67" s="354"/>
      <c r="T67" s="114"/>
    </row>
    <row r="68" spans="1:20" s="23" customFormat="1">
      <c r="A68" s="51"/>
      <c r="B68" s="359">
        <v>32</v>
      </c>
      <c r="C68" s="28">
        <v>17.100000000000001</v>
      </c>
      <c r="D68" s="28">
        <v>29</v>
      </c>
      <c r="E68" s="28" t="s">
        <v>455</v>
      </c>
      <c r="F68" s="33" t="s">
        <v>454</v>
      </c>
      <c r="G68" s="29" t="s">
        <v>3</v>
      </c>
      <c r="H68" s="163">
        <v>145000</v>
      </c>
      <c r="I68" s="28">
        <v>1</v>
      </c>
      <c r="J68" s="164">
        <f>H68*I68</f>
        <v>145000</v>
      </c>
      <c r="K68" s="30"/>
      <c r="L68" s="162">
        <f>K68*H68</f>
        <v>0</v>
      </c>
      <c r="M68" s="161">
        <f t="shared" si="8"/>
        <v>1</v>
      </c>
      <c r="N68" s="165">
        <f>M68*H68</f>
        <v>145000</v>
      </c>
      <c r="O68" s="31">
        <v>1</v>
      </c>
      <c r="P68" s="162">
        <f>O68*H68</f>
        <v>145000</v>
      </c>
      <c r="Q68" s="162">
        <f t="shared" ref="Q68:Q133" si="11">IF(P68&gt;N68,P68-N68,0)</f>
        <v>0</v>
      </c>
      <c r="R68" s="358">
        <f t="shared" ref="R68:R81" si="12">IF(N68&gt;P68,N68-P68,0)</f>
        <v>0</v>
      </c>
      <c r="S68" s="354" t="s">
        <v>571</v>
      </c>
      <c r="T68" s="114"/>
    </row>
    <row r="69" spans="1:20" s="23" customFormat="1" ht="21">
      <c r="A69" s="51"/>
      <c r="B69" s="360"/>
      <c r="C69" s="58"/>
      <c r="D69" s="58"/>
      <c r="E69" s="58"/>
      <c r="F69" s="58"/>
      <c r="G69" s="58"/>
      <c r="H69" s="58"/>
      <c r="I69" s="58"/>
      <c r="J69" s="58"/>
      <c r="K69" s="58"/>
      <c r="L69" s="58"/>
      <c r="M69" s="161"/>
      <c r="N69" s="58"/>
      <c r="O69" s="58"/>
      <c r="P69" s="58"/>
      <c r="Q69" s="162">
        <f t="shared" si="11"/>
        <v>0</v>
      </c>
      <c r="R69" s="358">
        <f t="shared" si="12"/>
        <v>0</v>
      </c>
      <c r="S69" s="354"/>
      <c r="T69" s="114"/>
    </row>
    <row r="70" spans="1:20" s="23" customFormat="1">
      <c r="A70" s="51"/>
      <c r="B70" s="359">
        <v>33</v>
      </c>
      <c r="C70" s="28">
        <v>17.2</v>
      </c>
      <c r="D70" s="28">
        <v>30</v>
      </c>
      <c r="E70" s="28" t="s">
        <v>453</v>
      </c>
      <c r="F70" s="33" t="s">
        <v>452</v>
      </c>
      <c r="G70" s="29" t="s">
        <v>3</v>
      </c>
      <c r="H70" s="163">
        <v>245000</v>
      </c>
      <c r="I70" s="28">
        <v>1</v>
      </c>
      <c r="J70" s="164">
        <f>H70*I70</f>
        <v>245000</v>
      </c>
      <c r="K70" s="30"/>
      <c r="L70" s="162">
        <f>K70*H70</f>
        <v>0</v>
      </c>
      <c r="M70" s="161">
        <f t="shared" ref="M70:M134" si="13">$I70+$K70</f>
        <v>1</v>
      </c>
      <c r="N70" s="165">
        <f>M70*H70</f>
        <v>245000</v>
      </c>
      <c r="O70" s="31">
        <v>1</v>
      </c>
      <c r="P70" s="162">
        <f>O70*H70</f>
        <v>245000</v>
      </c>
      <c r="Q70" s="162">
        <f t="shared" si="11"/>
        <v>0</v>
      </c>
      <c r="R70" s="358">
        <f t="shared" si="12"/>
        <v>0</v>
      </c>
      <c r="S70" s="354" t="s">
        <v>571</v>
      </c>
      <c r="T70" s="114"/>
    </row>
    <row r="71" spans="1:20" s="23" customFormat="1" ht="21">
      <c r="A71" s="51"/>
      <c r="B71" s="360"/>
      <c r="C71" s="58"/>
      <c r="D71" s="58"/>
      <c r="E71" s="58"/>
      <c r="F71" s="58"/>
      <c r="G71" s="58"/>
      <c r="H71" s="58"/>
      <c r="I71" s="58"/>
      <c r="J71" s="58"/>
      <c r="K71" s="58"/>
      <c r="L71" s="58"/>
      <c r="M71" s="161"/>
      <c r="N71" s="58"/>
      <c r="O71" s="58"/>
      <c r="P71" s="58"/>
      <c r="Q71" s="162">
        <f t="shared" si="11"/>
        <v>0</v>
      </c>
      <c r="R71" s="358">
        <f t="shared" si="12"/>
        <v>0</v>
      </c>
      <c r="S71" s="354"/>
      <c r="T71" s="114"/>
    </row>
    <row r="72" spans="1:20" s="23" customFormat="1">
      <c r="A72" s="51"/>
      <c r="B72" s="359">
        <v>34</v>
      </c>
      <c r="C72" s="28">
        <v>17.3</v>
      </c>
      <c r="D72" s="28">
        <v>31</v>
      </c>
      <c r="E72" s="28" t="s">
        <v>451</v>
      </c>
      <c r="F72" s="33" t="s">
        <v>450</v>
      </c>
      <c r="G72" s="29" t="s">
        <v>3</v>
      </c>
      <c r="H72" s="163">
        <v>50000</v>
      </c>
      <c r="I72" s="28">
        <v>1</v>
      </c>
      <c r="J72" s="164">
        <f>H72*I72</f>
        <v>50000</v>
      </c>
      <c r="K72" s="30"/>
      <c r="L72" s="162">
        <f>K72*H72</f>
        <v>0</v>
      </c>
      <c r="M72" s="161">
        <f t="shared" si="13"/>
        <v>1</v>
      </c>
      <c r="N72" s="165">
        <f>M72*H72</f>
        <v>50000</v>
      </c>
      <c r="O72" s="31">
        <v>1</v>
      </c>
      <c r="P72" s="162">
        <f>O72*H72</f>
        <v>50000</v>
      </c>
      <c r="Q72" s="162">
        <f t="shared" si="11"/>
        <v>0</v>
      </c>
      <c r="R72" s="358">
        <f t="shared" si="12"/>
        <v>0</v>
      </c>
      <c r="S72" s="354" t="s">
        <v>571</v>
      </c>
      <c r="T72" s="114"/>
    </row>
    <row r="73" spans="1:20" s="23" customFormat="1" ht="21">
      <c r="A73" s="51"/>
      <c r="B73" s="360"/>
      <c r="C73" s="58"/>
      <c r="D73" s="58"/>
      <c r="E73" s="58"/>
      <c r="F73" s="58"/>
      <c r="G73" s="58"/>
      <c r="H73" s="58"/>
      <c r="I73" s="58"/>
      <c r="J73" s="58"/>
      <c r="K73" s="58"/>
      <c r="L73" s="58"/>
      <c r="M73" s="161"/>
      <c r="N73" s="58"/>
      <c r="O73" s="58"/>
      <c r="P73" s="58"/>
      <c r="Q73" s="162">
        <f t="shared" si="11"/>
        <v>0</v>
      </c>
      <c r="R73" s="358">
        <f t="shared" si="12"/>
        <v>0</v>
      </c>
      <c r="S73" s="354"/>
      <c r="T73" s="114"/>
    </row>
    <row r="74" spans="1:20" s="23" customFormat="1">
      <c r="A74" s="51"/>
      <c r="B74" s="359">
        <v>35</v>
      </c>
      <c r="C74" s="28">
        <v>17.5</v>
      </c>
      <c r="D74" s="28">
        <v>32</v>
      </c>
      <c r="E74" s="28" t="s">
        <v>449</v>
      </c>
      <c r="F74" s="33" t="s">
        <v>448</v>
      </c>
      <c r="G74" s="29" t="s">
        <v>3</v>
      </c>
      <c r="H74" s="163">
        <v>1495000</v>
      </c>
      <c r="I74" s="28">
        <v>1</v>
      </c>
      <c r="J74" s="164">
        <f>H74*I74</f>
        <v>1495000</v>
      </c>
      <c r="K74" s="30"/>
      <c r="L74" s="162">
        <f>K74*H74</f>
        <v>0</v>
      </c>
      <c r="M74" s="161">
        <f t="shared" si="13"/>
        <v>1</v>
      </c>
      <c r="N74" s="165">
        <f>M74*H74</f>
        <v>1495000</v>
      </c>
      <c r="O74" s="31">
        <v>1</v>
      </c>
      <c r="P74" s="162">
        <f>O74*H74</f>
        <v>1495000</v>
      </c>
      <c r="Q74" s="162">
        <f t="shared" si="11"/>
        <v>0</v>
      </c>
      <c r="R74" s="358">
        <f t="shared" si="12"/>
        <v>0</v>
      </c>
      <c r="S74" s="354" t="s">
        <v>571</v>
      </c>
      <c r="T74" s="114"/>
    </row>
    <row r="75" spans="1:20" s="23" customFormat="1" ht="21">
      <c r="A75" s="51"/>
      <c r="B75" s="360"/>
      <c r="C75" s="58"/>
      <c r="D75" s="58"/>
      <c r="E75" s="58"/>
      <c r="F75" s="58"/>
      <c r="G75" s="58"/>
      <c r="H75" s="58"/>
      <c r="I75" s="58"/>
      <c r="J75" s="58"/>
      <c r="K75" s="58"/>
      <c r="L75" s="58"/>
      <c r="M75" s="161"/>
      <c r="N75" s="58"/>
      <c r="O75" s="58"/>
      <c r="P75" s="58"/>
      <c r="Q75" s="162">
        <f t="shared" si="11"/>
        <v>0</v>
      </c>
      <c r="R75" s="358">
        <f t="shared" si="12"/>
        <v>0</v>
      </c>
      <c r="S75" s="354"/>
      <c r="T75" s="114"/>
    </row>
    <row r="76" spans="1:20" s="23" customFormat="1" ht="30">
      <c r="A76" s="51"/>
      <c r="B76" s="359">
        <v>36</v>
      </c>
      <c r="C76" s="28" t="s">
        <v>647</v>
      </c>
      <c r="D76" s="28">
        <v>200</v>
      </c>
      <c r="E76" s="28" t="s">
        <v>447</v>
      </c>
      <c r="F76" s="33" t="s">
        <v>446</v>
      </c>
      <c r="G76" s="29" t="s">
        <v>3</v>
      </c>
      <c r="H76" s="163">
        <v>40000</v>
      </c>
      <c r="I76" s="28">
        <v>1</v>
      </c>
      <c r="J76" s="164">
        <f>H76*I76</f>
        <v>40000</v>
      </c>
      <c r="K76" s="30"/>
      <c r="L76" s="162">
        <f>K76*H76</f>
        <v>0</v>
      </c>
      <c r="M76" s="161">
        <f t="shared" si="13"/>
        <v>1</v>
      </c>
      <c r="N76" s="165">
        <f>M76*H76</f>
        <v>40000</v>
      </c>
      <c r="O76" s="31">
        <v>1</v>
      </c>
      <c r="P76" s="162">
        <f>O76*H76</f>
        <v>40000</v>
      </c>
      <c r="Q76" s="162">
        <f t="shared" si="11"/>
        <v>0</v>
      </c>
      <c r="R76" s="358">
        <f t="shared" si="12"/>
        <v>0</v>
      </c>
      <c r="S76" s="354" t="s">
        <v>571</v>
      </c>
      <c r="T76" s="114"/>
    </row>
    <row r="77" spans="1:20" s="23" customFormat="1" ht="21">
      <c r="A77" s="51"/>
      <c r="B77" s="360"/>
      <c r="C77" s="58"/>
      <c r="D77" s="58"/>
      <c r="E77" s="58"/>
      <c r="F77" s="58"/>
      <c r="G77" s="58"/>
      <c r="H77" s="58"/>
      <c r="I77" s="58"/>
      <c r="J77" s="58"/>
      <c r="K77" s="58"/>
      <c r="L77" s="58"/>
      <c r="M77" s="161"/>
      <c r="N77" s="58"/>
      <c r="O77" s="58"/>
      <c r="P77" s="58"/>
      <c r="Q77" s="162">
        <f t="shared" si="11"/>
        <v>0</v>
      </c>
      <c r="R77" s="358">
        <f t="shared" si="12"/>
        <v>0</v>
      </c>
      <c r="S77" s="354"/>
      <c r="T77" s="114"/>
    </row>
    <row r="78" spans="1:20" s="23" customFormat="1">
      <c r="A78" s="51"/>
      <c r="B78" s="359">
        <v>37</v>
      </c>
      <c r="C78" s="28">
        <v>17.8</v>
      </c>
      <c r="D78" s="28">
        <v>33</v>
      </c>
      <c r="E78" s="28" t="s">
        <v>445</v>
      </c>
      <c r="F78" s="33" t="s">
        <v>444</v>
      </c>
      <c r="G78" s="29" t="s">
        <v>3</v>
      </c>
      <c r="H78" s="163">
        <v>245000</v>
      </c>
      <c r="I78" s="28">
        <v>1</v>
      </c>
      <c r="J78" s="164">
        <f>H78*I78</f>
        <v>245000</v>
      </c>
      <c r="K78" s="30"/>
      <c r="L78" s="162">
        <f>K78*H78</f>
        <v>0</v>
      </c>
      <c r="M78" s="161">
        <f t="shared" si="13"/>
        <v>1</v>
      </c>
      <c r="N78" s="165">
        <f>M78*H78</f>
        <v>245000</v>
      </c>
      <c r="O78" s="31">
        <v>1</v>
      </c>
      <c r="P78" s="162">
        <f>O78*H78</f>
        <v>245000</v>
      </c>
      <c r="Q78" s="162">
        <f t="shared" si="11"/>
        <v>0</v>
      </c>
      <c r="R78" s="358">
        <f t="shared" si="12"/>
        <v>0</v>
      </c>
      <c r="S78" s="354" t="s">
        <v>571</v>
      </c>
      <c r="T78" s="114"/>
    </row>
    <row r="79" spans="1:20" s="23" customFormat="1" ht="21">
      <c r="A79" s="51"/>
      <c r="B79" s="360"/>
      <c r="C79" s="58"/>
      <c r="D79" s="58"/>
      <c r="E79" s="58"/>
      <c r="F79" s="58"/>
      <c r="G79" s="58"/>
      <c r="H79" s="58"/>
      <c r="I79" s="58"/>
      <c r="J79" s="58"/>
      <c r="K79" s="58"/>
      <c r="L79" s="58"/>
      <c r="M79" s="161"/>
      <c r="N79" s="58"/>
      <c r="O79" s="58"/>
      <c r="P79" s="58"/>
      <c r="Q79" s="162">
        <f t="shared" si="11"/>
        <v>0</v>
      </c>
      <c r="R79" s="358">
        <f t="shared" si="12"/>
        <v>0</v>
      </c>
      <c r="S79" s="354"/>
      <c r="T79" s="114"/>
    </row>
    <row r="80" spans="1:20" s="23" customFormat="1">
      <c r="A80" s="51"/>
      <c r="B80" s="359">
        <v>38</v>
      </c>
      <c r="C80" s="28">
        <v>19</v>
      </c>
      <c r="D80" s="28">
        <v>201</v>
      </c>
      <c r="E80" s="28" t="s">
        <v>443</v>
      </c>
      <c r="F80" s="33" t="s">
        <v>442</v>
      </c>
      <c r="G80" s="29" t="s">
        <v>4</v>
      </c>
      <c r="H80" s="163">
        <v>195000</v>
      </c>
      <c r="I80" s="28">
        <v>7</v>
      </c>
      <c r="J80" s="164">
        <f>H80*I80</f>
        <v>1365000</v>
      </c>
      <c r="K80" s="30">
        <v>2</v>
      </c>
      <c r="L80" s="162">
        <f>K80*H80</f>
        <v>390000</v>
      </c>
      <c r="M80" s="161">
        <f t="shared" si="13"/>
        <v>9</v>
      </c>
      <c r="N80" s="165">
        <f>M80*H80</f>
        <v>1755000</v>
      </c>
      <c r="O80" s="31">
        <v>9</v>
      </c>
      <c r="P80" s="162">
        <f>O80*H80</f>
        <v>1755000</v>
      </c>
      <c r="Q80" s="162">
        <f t="shared" si="11"/>
        <v>0</v>
      </c>
      <c r="R80" s="358">
        <f t="shared" si="12"/>
        <v>0</v>
      </c>
      <c r="S80" s="354" t="s">
        <v>551</v>
      </c>
      <c r="T80" s="114"/>
    </row>
    <row r="81" spans="1:20" s="23" customFormat="1" ht="21" customHeight="1" thickBot="1">
      <c r="A81" s="51"/>
      <c r="B81" s="359"/>
      <c r="C81" s="120"/>
      <c r="D81" s="120"/>
      <c r="E81" s="120"/>
      <c r="F81" s="121"/>
      <c r="G81" s="122"/>
      <c r="H81" s="166"/>
      <c r="I81" s="120"/>
      <c r="J81" s="167"/>
      <c r="K81" s="40"/>
      <c r="L81" s="168"/>
      <c r="M81" s="169"/>
      <c r="N81" s="170"/>
      <c r="O81" s="171"/>
      <c r="P81" s="168"/>
      <c r="Q81" s="168">
        <f t="shared" si="11"/>
        <v>0</v>
      </c>
      <c r="R81" s="361">
        <f t="shared" si="12"/>
        <v>0</v>
      </c>
      <c r="S81" s="354"/>
      <c r="T81" s="114"/>
    </row>
    <row r="82" spans="1:20" s="23" customFormat="1" ht="21.75" thickBot="1">
      <c r="A82" s="51"/>
      <c r="B82" s="362"/>
      <c r="C82" s="308"/>
      <c r="D82" s="123"/>
      <c r="E82" s="123"/>
      <c r="F82" s="123"/>
      <c r="G82" s="123"/>
      <c r="H82" s="123"/>
      <c r="I82" s="123"/>
      <c r="J82" s="123"/>
      <c r="K82" s="123"/>
      <c r="L82" s="172" t="s">
        <v>559</v>
      </c>
      <c r="M82" s="173"/>
      <c r="N82" s="172" t="s">
        <v>558</v>
      </c>
      <c r="O82" s="148"/>
      <c r="P82" s="174">
        <f>SUM(P6:P81)+P505+P503</f>
        <v>111378121.76800001</v>
      </c>
      <c r="Q82" s="175">
        <f t="shared" si="11"/>
        <v>0</v>
      </c>
      <c r="R82" s="363"/>
      <c r="S82" s="355"/>
      <c r="T82" s="114"/>
    </row>
    <row r="83" spans="1:20" s="23" customFormat="1" ht="21">
      <c r="A83" s="51"/>
      <c r="B83" s="364"/>
      <c r="C83" s="124"/>
      <c r="D83" s="124"/>
      <c r="E83" s="124"/>
      <c r="F83" s="125" t="s">
        <v>535</v>
      </c>
      <c r="G83" s="124"/>
      <c r="H83" s="124"/>
      <c r="I83" s="124"/>
      <c r="J83" s="124"/>
      <c r="K83" s="124"/>
      <c r="L83" s="124"/>
      <c r="M83" s="159"/>
      <c r="N83" s="124"/>
      <c r="O83" s="124"/>
      <c r="P83" s="124"/>
      <c r="Q83" s="158">
        <f t="shared" si="11"/>
        <v>0</v>
      </c>
      <c r="R83" s="357">
        <f t="shared" ref="R83:R115" si="14">IF(N83&gt;P83,N83-P83,0)</f>
        <v>0</v>
      </c>
      <c r="S83" s="119"/>
      <c r="T83" s="25"/>
    </row>
    <row r="84" spans="1:20" s="23" customFormat="1" ht="30">
      <c r="A84" s="51"/>
      <c r="B84" s="359">
        <v>39</v>
      </c>
      <c r="C84" s="28">
        <v>1</v>
      </c>
      <c r="D84" s="28">
        <v>34</v>
      </c>
      <c r="E84" s="28" t="s">
        <v>441</v>
      </c>
      <c r="F84" s="33" t="s">
        <v>440</v>
      </c>
      <c r="G84" s="29" t="s">
        <v>0</v>
      </c>
      <c r="H84" s="163">
        <v>15010</v>
      </c>
      <c r="I84" s="28">
        <v>202</v>
      </c>
      <c r="J84" s="164">
        <f>H84*I84</f>
        <v>3032020</v>
      </c>
      <c r="K84" s="30">
        <v>0</v>
      </c>
      <c r="L84" s="162">
        <f>K84*H84</f>
        <v>0</v>
      </c>
      <c r="M84" s="161">
        <f t="shared" si="13"/>
        <v>202</v>
      </c>
      <c r="N84" s="165">
        <f>M84*H84</f>
        <v>3032020</v>
      </c>
      <c r="O84" s="31">
        <v>202</v>
      </c>
      <c r="P84" s="162">
        <f>O84*H84</f>
        <v>3032020</v>
      </c>
      <c r="Q84" s="162">
        <f t="shared" si="11"/>
        <v>0</v>
      </c>
      <c r="R84" s="358">
        <f t="shared" si="14"/>
        <v>0</v>
      </c>
      <c r="S84" s="95" t="s">
        <v>554</v>
      </c>
      <c r="T84" s="25"/>
    </row>
    <row r="85" spans="1:20" s="23" customFormat="1" ht="21">
      <c r="A85" s="51"/>
      <c r="B85" s="360"/>
      <c r="C85" s="58"/>
      <c r="D85" s="58"/>
      <c r="E85" s="58"/>
      <c r="F85" s="60" t="s">
        <v>543</v>
      </c>
      <c r="G85" s="58"/>
      <c r="H85" s="163">
        <v>15010</v>
      </c>
      <c r="I85" s="58"/>
      <c r="J85" s="58"/>
      <c r="K85" s="58"/>
      <c r="L85" s="58"/>
      <c r="M85" s="161"/>
      <c r="N85" s="165"/>
      <c r="O85" s="176">
        <v>136.93180000000001</v>
      </c>
      <c r="P85" s="162">
        <f>O85*H85</f>
        <v>2055346.3180000002</v>
      </c>
      <c r="Q85" s="162">
        <f t="shared" si="11"/>
        <v>2055346.3180000002</v>
      </c>
      <c r="R85" s="358">
        <f t="shared" si="14"/>
        <v>0</v>
      </c>
      <c r="S85" s="95" t="s">
        <v>554</v>
      </c>
      <c r="T85" s="25"/>
    </row>
    <row r="86" spans="1:20" s="23" customFormat="1" ht="30">
      <c r="A86" s="51"/>
      <c r="B86" s="359">
        <v>40</v>
      </c>
      <c r="C86" s="28">
        <v>1</v>
      </c>
      <c r="D86" s="28">
        <v>35</v>
      </c>
      <c r="E86" s="28" t="s">
        <v>439</v>
      </c>
      <c r="F86" s="33" t="s">
        <v>438</v>
      </c>
      <c r="G86" s="29" t="s">
        <v>0</v>
      </c>
      <c r="H86" s="163">
        <v>15010</v>
      </c>
      <c r="I86" s="28">
        <f>85+61</f>
        <v>146</v>
      </c>
      <c r="J86" s="164">
        <f>H86*I86</f>
        <v>2191460</v>
      </c>
      <c r="K86" s="30">
        <v>0</v>
      </c>
      <c r="L86" s="162">
        <f>K86*H86</f>
        <v>0</v>
      </c>
      <c r="M86" s="161">
        <f t="shared" si="13"/>
        <v>146</v>
      </c>
      <c r="N86" s="165">
        <f>M86*H86</f>
        <v>2191460</v>
      </c>
      <c r="O86" s="31">
        <v>146</v>
      </c>
      <c r="P86" s="162">
        <f>O86*H86</f>
        <v>2191460</v>
      </c>
      <c r="Q86" s="162">
        <f t="shared" si="11"/>
        <v>0</v>
      </c>
      <c r="R86" s="358">
        <f t="shared" si="14"/>
        <v>0</v>
      </c>
      <c r="S86" s="95" t="s">
        <v>554</v>
      </c>
      <c r="T86" s="25"/>
    </row>
    <row r="87" spans="1:20" s="23" customFormat="1" ht="21">
      <c r="A87" s="51"/>
      <c r="B87" s="360"/>
      <c r="C87" s="58"/>
      <c r="D87" s="58"/>
      <c r="E87" s="58"/>
      <c r="F87" s="60" t="s">
        <v>543</v>
      </c>
      <c r="G87" s="58"/>
      <c r="H87" s="163">
        <v>15010</v>
      </c>
      <c r="I87" s="58"/>
      <c r="J87" s="58"/>
      <c r="K87" s="58"/>
      <c r="L87" s="58"/>
      <c r="M87" s="161"/>
      <c r="N87" s="165"/>
      <c r="O87" s="176">
        <v>33.22</v>
      </c>
      <c r="P87" s="162">
        <f>O87*H87</f>
        <v>498632.2</v>
      </c>
      <c r="Q87" s="162">
        <f t="shared" si="11"/>
        <v>498632.2</v>
      </c>
      <c r="R87" s="358">
        <f t="shared" si="14"/>
        <v>0</v>
      </c>
      <c r="S87" s="95" t="s">
        <v>554</v>
      </c>
      <c r="T87" s="25"/>
    </row>
    <row r="88" spans="1:20" s="23" customFormat="1">
      <c r="A88" s="51"/>
      <c r="B88" s="359">
        <v>41</v>
      </c>
      <c r="C88" s="28">
        <v>2.1</v>
      </c>
      <c r="D88" s="28">
        <v>202</v>
      </c>
      <c r="E88" s="28" t="s">
        <v>437</v>
      </c>
      <c r="F88" s="33" t="s">
        <v>436</v>
      </c>
      <c r="G88" s="29" t="s">
        <v>0</v>
      </c>
      <c r="H88" s="163">
        <v>4035</v>
      </c>
      <c r="I88" s="28">
        <v>146</v>
      </c>
      <c r="J88" s="164">
        <f>H88*I88</f>
        <v>589110</v>
      </c>
      <c r="K88" s="30"/>
      <c r="L88" s="162">
        <f>K88*H88</f>
        <v>0</v>
      </c>
      <c r="M88" s="161">
        <f t="shared" si="13"/>
        <v>146</v>
      </c>
      <c r="N88" s="165">
        <f>M88*H88</f>
        <v>589110</v>
      </c>
      <c r="O88" s="31">
        <v>73.664400000000001</v>
      </c>
      <c r="P88" s="162">
        <f>O88*H88</f>
        <v>297235.85399999999</v>
      </c>
      <c r="Q88" s="162">
        <f t="shared" si="11"/>
        <v>0</v>
      </c>
      <c r="R88" s="358">
        <f t="shared" si="14"/>
        <v>291874.14600000001</v>
      </c>
      <c r="S88" s="95" t="s">
        <v>554</v>
      </c>
      <c r="T88" s="25"/>
    </row>
    <row r="89" spans="1:20" s="23" customFormat="1" ht="21">
      <c r="A89" s="51"/>
      <c r="B89" s="360"/>
      <c r="C89" s="58"/>
      <c r="D89" s="58"/>
      <c r="E89" s="58"/>
      <c r="F89" s="58"/>
      <c r="G89" s="58"/>
      <c r="H89" s="58"/>
      <c r="I89" s="58"/>
      <c r="J89" s="58"/>
      <c r="K89" s="58"/>
      <c r="L89" s="58"/>
      <c r="M89" s="161"/>
      <c r="N89" s="58"/>
      <c r="O89" s="58"/>
      <c r="P89" s="58"/>
      <c r="Q89" s="162">
        <f t="shared" si="11"/>
        <v>0</v>
      </c>
      <c r="R89" s="358">
        <f t="shared" si="14"/>
        <v>0</v>
      </c>
      <c r="S89" s="95"/>
      <c r="T89" s="25"/>
    </row>
    <row r="90" spans="1:20" s="23" customFormat="1">
      <c r="A90" s="51"/>
      <c r="B90" s="359">
        <v>42</v>
      </c>
      <c r="C90" s="28">
        <v>2.2000000000000002</v>
      </c>
      <c r="D90" s="28">
        <v>36</v>
      </c>
      <c r="E90" s="28" t="s">
        <v>435</v>
      </c>
      <c r="F90" s="33" t="s">
        <v>434</v>
      </c>
      <c r="G90" s="29" t="s">
        <v>0</v>
      </c>
      <c r="H90" s="163">
        <v>3750</v>
      </c>
      <c r="I90" s="28">
        <v>61</v>
      </c>
      <c r="J90" s="164">
        <f>H90*I90</f>
        <v>228750</v>
      </c>
      <c r="K90" s="30"/>
      <c r="L90" s="162">
        <f>K90*H90</f>
        <v>0</v>
      </c>
      <c r="M90" s="161">
        <f t="shared" si="13"/>
        <v>61</v>
      </c>
      <c r="N90" s="165">
        <f>M90*H90</f>
        <v>228750</v>
      </c>
      <c r="O90" s="31">
        <v>61</v>
      </c>
      <c r="P90" s="162">
        <f>O90*H90</f>
        <v>228750</v>
      </c>
      <c r="Q90" s="162">
        <f t="shared" si="11"/>
        <v>0</v>
      </c>
      <c r="R90" s="358">
        <f t="shared" si="14"/>
        <v>0</v>
      </c>
      <c r="S90" s="95" t="s">
        <v>554</v>
      </c>
      <c r="T90" s="25"/>
    </row>
    <row r="91" spans="1:20" s="23" customFormat="1" ht="21">
      <c r="A91" s="51"/>
      <c r="B91" s="360"/>
      <c r="C91" s="58"/>
      <c r="D91" s="58"/>
      <c r="E91" s="58"/>
      <c r="F91" s="60" t="s">
        <v>543</v>
      </c>
      <c r="G91" s="58"/>
      <c r="H91" s="163">
        <v>3750</v>
      </c>
      <c r="I91" s="58"/>
      <c r="J91" s="58"/>
      <c r="K91" s="58"/>
      <c r="L91" s="58"/>
      <c r="M91" s="161"/>
      <c r="N91" s="165"/>
      <c r="O91" s="176">
        <v>70.407399999999996</v>
      </c>
      <c r="P91" s="162">
        <f>O91*H91</f>
        <v>264027.75</v>
      </c>
      <c r="Q91" s="162">
        <f t="shared" si="11"/>
        <v>264027.75</v>
      </c>
      <c r="R91" s="358">
        <f t="shared" si="14"/>
        <v>0</v>
      </c>
      <c r="S91" s="95" t="s">
        <v>554</v>
      </c>
      <c r="T91" s="25"/>
    </row>
    <row r="92" spans="1:20" s="23" customFormat="1">
      <c r="A92" s="51"/>
      <c r="B92" s="359">
        <v>43</v>
      </c>
      <c r="C92" s="28">
        <v>3</v>
      </c>
      <c r="D92" s="28">
        <v>37</v>
      </c>
      <c r="E92" s="28" t="s">
        <v>433</v>
      </c>
      <c r="F92" s="33" t="s">
        <v>432</v>
      </c>
      <c r="G92" s="29" t="s">
        <v>3</v>
      </c>
      <c r="H92" s="163">
        <v>395000</v>
      </c>
      <c r="I92" s="28">
        <v>3</v>
      </c>
      <c r="J92" s="164">
        <f>H92*I92</f>
        <v>1185000</v>
      </c>
      <c r="K92" s="30"/>
      <c r="L92" s="162">
        <f>K92*H92</f>
        <v>0</v>
      </c>
      <c r="M92" s="161">
        <f t="shared" si="13"/>
        <v>3</v>
      </c>
      <c r="N92" s="165">
        <f>M92*H92</f>
        <v>1185000</v>
      </c>
      <c r="O92" s="31">
        <v>3</v>
      </c>
      <c r="P92" s="162">
        <f>O92*H92</f>
        <v>1185000</v>
      </c>
      <c r="Q92" s="162">
        <f t="shared" si="11"/>
        <v>0</v>
      </c>
      <c r="R92" s="358">
        <f t="shared" si="14"/>
        <v>0</v>
      </c>
      <c r="S92" s="95" t="s">
        <v>552</v>
      </c>
      <c r="T92" s="25"/>
    </row>
    <row r="93" spans="1:20" s="23" customFormat="1" ht="21">
      <c r="A93" s="51"/>
      <c r="B93" s="360"/>
      <c r="C93" s="58"/>
      <c r="D93" s="58"/>
      <c r="E93" s="58"/>
      <c r="F93" s="58"/>
      <c r="G93" s="58"/>
      <c r="H93" s="58"/>
      <c r="I93" s="58"/>
      <c r="J93" s="58"/>
      <c r="K93" s="58"/>
      <c r="L93" s="58"/>
      <c r="M93" s="161"/>
      <c r="N93" s="58"/>
      <c r="O93" s="58"/>
      <c r="P93" s="58"/>
      <c r="Q93" s="162">
        <f t="shared" si="11"/>
        <v>0</v>
      </c>
      <c r="R93" s="358">
        <f t="shared" si="14"/>
        <v>0</v>
      </c>
      <c r="S93" s="95"/>
      <c r="T93" s="25"/>
    </row>
    <row r="94" spans="1:20" s="23" customFormat="1">
      <c r="A94" s="51"/>
      <c r="B94" s="359">
        <v>44</v>
      </c>
      <c r="C94" s="28">
        <v>3.1</v>
      </c>
      <c r="D94" s="28">
        <v>38</v>
      </c>
      <c r="E94" s="28" t="s">
        <v>431</v>
      </c>
      <c r="F94" s="33" t="s">
        <v>430</v>
      </c>
      <c r="G94" s="29" t="s">
        <v>3</v>
      </c>
      <c r="H94" s="163">
        <v>1495000</v>
      </c>
      <c r="I94" s="28">
        <v>2</v>
      </c>
      <c r="J94" s="164">
        <f>H94*I94</f>
        <v>2990000</v>
      </c>
      <c r="K94" s="30"/>
      <c r="L94" s="162">
        <f>K94*H94</f>
        <v>0</v>
      </c>
      <c r="M94" s="161">
        <f t="shared" si="13"/>
        <v>2</v>
      </c>
      <c r="N94" s="165">
        <f>M94*H94</f>
        <v>2990000</v>
      </c>
      <c r="O94" s="31">
        <v>2</v>
      </c>
      <c r="P94" s="162">
        <f>O94*H94</f>
        <v>2990000</v>
      </c>
      <c r="Q94" s="162">
        <f t="shared" si="11"/>
        <v>0</v>
      </c>
      <c r="R94" s="358">
        <f t="shared" si="14"/>
        <v>0</v>
      </c>
      <c r="S94" s="95" t="s">
        <v>552</v>
      </c>
      <c r="T94" s="25"/>
    </row>
    <row r="95" spans="1:20" s="23" customFormat="1" ht="21">
      <c r="A95" s="51"/>
      <c r="B95" s="360"/>
      <c r="C95" s="58"/>
      <c r="D95" s="58"/>
      <c r="E95" s="58"/>
      <c r="F95" s="58"/>
      <c r="G95" s="58"/>
      <c r="H95" s="58"/>
      <c r="I95" s="58"/>
      <c r="J95" s="58"/>
      <c r="K95" s="58"/>
      <c r="L95" s="58"/>
      <c r="M95" s="161"/>
      <c r="N95" s="58"/>
      <c r="O95" s="58"/>
      <c r="P95" s="58"/>
      <c r="Q95" s="162">
        <f t="shared" si="11"/>
        <v>0</v>
      </c>
      <c r="R95" s="358">
        <f t="shared" si="14"/>
        <v>0</v>
      </c>
      <c r="S95" s="95"/>
      <c r="T95" s="25"/>
    </row>
    <row r="96" spans="1:20" s="23" customFormat="1">
      <c r="A96" s="51"/>
      <c r="B96" s="359">
        <v>45</v>
      </c>
      <c r="C96" s="28">
        <v>3.1</v>
      </c>
      <c r="D96" s="28">
        <v>39</v>
      </c>
      <c r="E96" s="28" t="s">
        <v>429</v>
      </c>
      <c r="F96" s="33" t="s">
        <v>428</v>
      </c>
      <c r="G96" s="29" t="s">
        <v>3</v>
      </c>
      <c r="H96" s="163">
        <v>1195000</v>
      </c>
      <c r="I96" s="28">
        <v>1</v>
      </c>
      <c r="J96" s="164">
        <f>H96*I96</f>
        <v>1195000</v>
      </c>
      <c r="K96" s="30"/>
      <c r="L96" s="162">
        <f>K96*H96</f>
        <v>0</v>
      </c>
      <c r="M96" s="161">
        <f t="shared" si="13"/>
        <v>1</v>
      </c>
      <c r="N96" s="165">
        <f>M96*H96</f>
        <v>1195000</v>
      </c>
      <c r="O96" s="31">
        <v>1</v>
      </c>
      <c r="P96" s="162">
        <f>O96*H96</f>
        <v>1195000</v>
      </c>
      <c r="Q96" s="162">
        <f t="shared" si="11"/>
        <v>0</v>
      </c>
      <c r="R96" s="358">
        <f t="shared" si="14"/>
        <v>0</v>
      </c>
      <c r="S96" s="95" t="s">
        <v>552</v>
      </c>
      <c r="T96" s="25"/>
    </row>
    <row r="97" spans="1:20" s="23" customFormat="1" ht="21">
      <c r="A97" s="51"/>
      <c r="B97" s="360"/>
      <c r="C97" s="58"/>
      <c r="D97" s="58"/>
      <c r="E97" s="58"/>
      <c r="F97" s="58"/>
      <c r="G97" s="58"/>
      <c r="H97" s="58"/>
      <c r="I97" s="58"/>
      <c r="J97" s="58"/>
      <c r="K97" s="58"/>
      <c r="L97" s="58"/>
      <c r="M97" s="161"/>
      <c r="N97" s="58"/>
      <c r="O97" s="58"/>
      <c r="P97" s="58"/>
      <c r="Q97" s="162">
        <f t="shared" si="11"/>
        <v>0</v>
      </c>
      <c r="R97" s="358">
        <f t="shared" si="14"/>
        <v>0</v>
      </c>
      <c r="S97" s="95"/>
      <c r="T97" s="25"/>
    </row>
    <row r="98" spans="1:20" s="23" customFormat="1">
      <c r="A98" s="51"/>
      <c r="B98" s="359">
        <v>46</v>
      </c>
      <c r="C98" s="28">
        <v>3.2</v>
      </c>
      <c r="D98" s="28">
        <v>40</v>
      </c>
      <c r="E98" s="28" t="s">
        <v>427</v>
      </c>
      <c r="F98" s="33" t="s">
        <v>426</v>
      </c>
      <c r="G98" s="29" t="s">
        <v>3</v>
      </c>
      <c r="H98" s="163">
        <v>345000</v>
      </c>
      <c r="I98" s="28">
        <v>3</v>
      </c>
      <c r="J98" s="164">
        <f>H98*I98</f>
        <v>1035000</v>
      </c>
      <c r="K98" s="30"/>
      <c r="L98" s="162">
        <f>K98*H98</f>
        <v>0</v>
      </c>
      <c r="M98" s="161">
        <f t="shared" si="13"/>
        <v>3</v>
      </c>
      <c r="N98" s="165">
        <f>M98*H98</f>
        <v>1035000</v>
      </c>
      <c r="O98" s="31">
        <v>3</v>
      </c>
      <c r="P98" s="162">
        <f>O98*H98</f>
        <v>1035000</v>
      </c>
      <c r="Q98" s="162">
        <f t="shared" si="11"/>
        <v>0</v>
      </c>
      <c r="R98" s="358">
        <f t="shared" si="14"/>
        <v>0</v>
      </c>
      <c r="S98" s="95" t="s">
        <v>552</v>
      </c>
      <c r="T98" s="25"/>
    </row>
    <row r="99" spans="1:20" s="23" customFormat="1" ht="21">
      <c r="A99" s="51"/>
      <c r="B99" s="360"/>
      <c r="C99" s="58"/>
      <c r="D99" s="58"/>
      <c r="E99" s="58"/>
      <c r="F99" s="60" t="s">
        <v>543</v>
      </c>
      <c r="G99" s="58"/>
      <c r="H99" s="163">
        <v>345000</v>
      </c>
      <c r="I99" s="58"/>
      <c r="J99" s="58"/>
      <c r="K99" s="58"/>
      <c r="L99" s="58"/>
      <c r="M99" s="161"/>
      <c r="N99" s="165"/>
      <c r="O99" s="30">
        <v>3</v>
      </c>
      <c r="P99" s="162">
        <f>O99*H99</f>
        <v>1035000</v>
      </c>
      <c r="Q99" s="162">
        <f t="shared" si="11"/>
        <v>1035000</v>
      </c>
      <c r="R99" s="358">
        <f t="shared" si="14"/>
        <v>0</v>
      </c>
      <c r="S99" s="95" t="s">
        <v>552</v>
      </c>
      <c r="T99" s="25"/>
    </row>
    <row r="100" spans="1:20" s="23" customFormat="1">
      <c r="A100" s="51"/>
      <c r="B100" s="359">
        <v>47</v>
      </c>
      <c r="C100" s="28">
        <v>4</v>
      </c>
      <c r="D100" s="28">
        <v>41</v>
      </c>
      <c r="E100" s="28" t="s">
        <v>425</v>
      </c>
      <c r="F100" s="33" t="s">
        <v>424</v>
      </c>
      <c r="G100" s="29" t="s">
        <v>3</v>
      </c>
      <c r="H100" s="163">
        <v>22500</v>
      </c>
      <c r="I100" s="28">
        <v>3</v>
      </c>
      <c r="J100" s="164">
        <f>H100*I100</f>
        <v>67500</v>
      </c>
      <c r="K100" s="30"/>
      <c r="L100" s="162">
        <f>K100*H100</f>
        <v>0</v>
      </c>
      <c r="M100" s="161">
        <f t="shared" si="13"/>
        <v>3</v>
      </c>
      <c r="N100" s="165">
        <f>M100*H100</f>
        <v>67500</v>
      </c>
      <c r="O100" s="31">
        <v>3</v>
      </c>
      <c r="P100" s="162">
        <f>O100*H100</f>
        <v>67500</v>
      </c>
      <c r="Q100" s="162">
        <f t="shared" si="11"/>
        <v>0</v>
      </c>
      <c r="R100" s="358">
        <f t="shared" si="14"/>
        <v>0</v>
      </c>
      <c r="S100" s="95" t="s">
        <v>571</v>
      </c>
      <c r="T100" s="25"/>
    </row>
    <row r="101" spans="1:20" s="23" customFormat="1" ht="21">
      <c r="A101" s="51"/>
      <c r="B101" s="360"/>
      <c r="C101" s="58"/>
      <c r="D101" s="58"/>
      <c r="E101" s="58"/>
      <c r="F101" s="58"/>
      <c r="G101" s="58"/>
      <c r="H101" s="58"/>
      <c r="I101" s="58"/>
      <c r="J101" s="58"/>
      <c r="K101" s="58"/>
      <c r="L101" s="58"/>
      <c r="M101" s="161"/>
      <c r="N101" s="58"/>
      <c r="O101" s="58"/>
      <c r="P101" s="58"/>
      <c r="Q101" s="162">
        <f t="shared" si="11"/>
        <v>0</v>
      </c>
      <c r="R101" s="358">
        <f t="shared" si="14"/>
        <v>0</v>
      </c>
      <c r="S101" s="95"/>
      <c r="T101" s="25"/>
    </row>
    <row r="102" spans="1:20" s="23" customFormat="1">
      <c r="A102" s="51"/>
      <c r="B102" s="359">
        <v>48</v>
      </c>
      <c r="C102" s="28">
        <v>8</v>
      </c>
      <c r="D102" s="28">
        <v>42</v>
      </c>
      <c r="E102" s="28" t="s">
        <v>423</v>
      </c>
      <c r="F102" s="33" t="s">
        <v>422</v>
      </c>
      <c r="G102" s="29" t="s">
        <v>3</v>
      </c>
      <c r="H102" s="163">
        <v>525000</v>
      </c>
      <c r="I102" s="28">
        <v>3</v>
      </c>
      <c r="J102" s="164">
        <f>H102*I102</f>
        <v>1575000</v>
      </c>
      <c r="K102" s="30"/>
      <c r="L102" s="162">
        <f>K102*H102</f>
        <v>0</v>
      </c>
      <c r="M102" s="161">
        <f t="shared" si="13"/>
        <v>3</v>
      </c>
      <c r="N102" s="165">
        <f>M102*H102</f>
        <v>1575000</v>
      </c>
      <c r="O102" s="31">
        <v>3</v>
      </c>
      <c r="P102" s="162">
        <f>O102*H102</f>
        <v>1575000</v>
      </c>
      <c r="Q102" s="162">
        <f t="shared" si="11"/>
        <v>0</v>
      </c>
      <c r="R102" s="358">
        <f t="shared" si="14"/>
        <v>0</v>
      </c>
      <c r="S102" s="95" t="s">
        <v>554</v>
      </c>
      <c r="T102" s="25"/>
    </row>
    <row r="103" spans="1:20" s="23" customFormat="1" ht="21">
      <c r="A103" s="51"/>
      <c r="B103" s="360"/>
      <c r="C103" s="58"/>
      <c r="D103" s="58"/>
      <c r="E103" s="58"/>
      <c r="F103" s="58"/>
      <c r="G103" s="58"/>
      <c r="H103" s="58"/>
      <c r="I103" s="58"/>
      <c r="J103" s="58"/>
      <c r="K103" s="58"/>
      <c r="L103" s="58"/>
      <c r="M103" s="161"/>
      <c r="N103" s="58"/>
      <c r="O103" s="58"/>
      <c r="P103" s="58"/>
      <c r="Q103" s="162">
        <f t="shared" si="11"/>
        <v>0</v>
      </c>
      <c r="R103" s="358">
        <f t="shared" si="14"/>
        <v>0</v>
      </c>
      <c r="S103" s="95"/>
      <c r="T103" s="25"/>
    </row>
    <row r="104" spans="1:20" s="23" customFormat="1">
      <c r="A104" s="51"/>
      <c r="B104" s="359">
        <v>49</v>
      </c>
      <c r="C104" s="28">
        <v>15</v>
      </c>
      <c r="D104" s="28">
        <v>43</v>
      </c>
      <c r="E104" s="28" t="s">
        <v>421</v>
      </c>
      <c r="F104" s="33" t="s">
        <v>420</v>
      </c>
      <c r="G104" s="29" t="s">
        <v>0</v>
      </c>
      <c r="H104" s="163">
        <v>650.00000000000011</v>
      </c>
      <c r="I104" s="28">
        <v>40</v>
      </c>
      <c r="J104" s="164">
        <f>H104*I104</f>
        <v>26000.000000000004</v>
      </c>
      <c r="K104" s="30"/>
      <c r="L104" s="162">
        <f>K104*H104</f>
        <v>0</v>
      </c>
      <c r="M104" s="161">
        <f t="shared" si="13"/>
        <v>40</v>
      </c>
      <c r="N104" s="165">
        <f>M104*H104</f>
        <v>26000.000000000004</v>
      </c>
      <c r="O104" s="31">
        <v>40</v>
      </c>
      <c r="P104" s="162">
        <f>O104*H104</f>
        <v>26000.000000000004</v>
      </c>
      <c r="Q104" s="162">
        <f t="shared" si="11"/>
        <v>0</v>
      </c>
      <c r="R104" s="358">
        <f t="shared" si="14"/>
        <v>0</v>
      </c>
      <c r="S104" s="95" t="s">
        <v>554</v>
      </c>
      <c r="T104" s="25"/>
    </row>
    <row r="105" spans="1:20" s="23" customFormat="1" ht="21">
      <c r="A105" s="51"/>
      <c r="B105" s="360"/>
      <c r="C105" s="58"/>
      <c r="D105" s="58"/>
      <c r="E105" s="58"/>
      <c r="F105" s="58"/>
      <c r="G105" s="58"/>
      <c r="H105" s="58"/>
      <c r="I105" s="58"/>
      <c r="J105" s="58"/>
      <c r="K105" s="58"/>
      <c r="L105" s="58"/>
      <c r="M105" s="161"/>
      <c r="N105" s="58"/>
      <c r="O105" s="58"/>
      <c r="P105" s="58"/>
      <c r="Q105" s="162">
        <f t="shared" si="11"/>
        <v>0</v>
      </c>
      <c r="R105" s="358">
        <f t="shared" si="14"/>
        <v>0</v>
      </c>
      <c r="S105" s="95"/>
      <c r="T105" s="25"/>
    </row>
    <row r="106" spans="1:20" s="23" customFormat="1">
      <c r="A106" s="51"/>
      <c r="B106" s="359">
        <v>50</v>
      </c>
      <c r="C106" s="28">
        <v>15</v>
      </c>
      <c r="D106" s="28">
        <v>44</v>
      </c>
      <c r="E106" s="28" t="s">
        <v>419</v>
      </c>
      <c r="F106" s="33" t="s">
        <v>418</v>
      </c>
      <c r="G106" s="29" t="s">
        <v>3</v>
      </c>
      <c r="H106" s="163">
        <v>165000</v>
      </c>
      <c r="I106" s="28">
        <v>3</v>
      </c>
      <c r="J106" s="164">
        <f>H106*I106</f>
        <v>495000</v>
      </c>
      <c r="K106" s="30"/>
      <c r="L106" s="162">
        <f>K106*H106</f>
        <v>0</v>
      </c>
      <c r="M106" s="161">
        <f t="shared" si="13"/>
        <v>3</v>
      </c>
      <c r="N106" s="165">
        <f>M106*H106</f>
        <v>495000</v>
      </c>
      <c r="O106" s="31">
        <v>3</v>
      </c>
      <c r="P106" s="162">
        <f>O106*H106</f>
        <v>495000</v>
      </c>
      <c r="Q106" s="162">
        <f t="shared" si="11"/>
        <v>0</v>
      </c>
      <c r="R106" s="358">
        <f t="shared" si="14"/>
        <v>0</v>
      </c>
      <c r="S106" s="95" t="s">
        <v>571</v>
      </c>
      <c r="T106" s="25"/>
    </row>
    <row r="107" spans="1:20" s="23" customFormat="1" ht="21">
      <c r="A107" s="51"/>
      <c r="B107" s="360"/>
      <c r="C107" s="58"/>
      <c r="D107" s="58"/>
      <c r="E107" s="58"/>
      <c r="F107" s="58"/>
      <c r="G107" s="58"/>
      <c r="H107" s="58"/>
      <c r="I107" s="58"/>
      <c r="J107" s="58"/>
      <c r="K107" s="58"/>
      <c r="L107" s="58"/>
      <c r="M107" s="161"/>
      <c r="N107" s="58"/>
      <c r="O107" s="58"/>
      <c r="P107" s="58"/>
      <c r="Q107" s="162">
        <f t="shared" si="11"/>
        <v>0</v>
      </c>
      <c r="R107" s="358">
        <f t="shared" si="14"/>
        <v>0</v>
      </c>
      <c r="S107" s="95"/>
      <c r="T107" s="25"/>
    </row>
    <row r="108" spans="1:20" s="23" customFormat="1">
      <c r="A108" s="51"/>
      <c r="B108" s="359">
        <v>51</v>
      </c>
      <c r="C108" s="28">
        <v>91</v>
      </c>
      <c r="D108" s="28">
        <v>45</v>
      </c>
      <c r="E108" s="28" t="s">
        <v>417</v>
      </c>
      <c r="F108" s="33" t="s">
        <v>416</v>
      </c>
      <c r="G108" s="29" t="s">
        <v>3</v>
      </c>
      <c r="H108" s="163">
        <v>12000</v>
      </c>
      <c r="I108" s="28">
        <v>3</v>
      </c>
      <c r="J108" s="164">
        <f>H108*I108</f>
        <v>36000</v>
      </c>
      <c r="K108" s="30"/>
      <c r="L108" s="162">
        <f>K108*H108</f>
        <v>0</v>
      </c>
      <c r="M108" s="161">
        <f t="shared" si="13"/>
        <v>3</v>
      </c>
      <c r="N108" s="165">
        <f>M108*H108</f>
        <v>36000</v>
      </c>
      <c r="O108" s="31">
        <v>3</v>
      </c>
      <c r="P108" s="162">
        <f>O108*H108</f>
        <v>36000</v>
      </c>
      <c r="Q108" s="162">
        <f t="shared" si="11"/>
        <v>0</v>
      </c>
      <c r="R108" s="358">
        <f t="shared" si="14"/>
        <v>0</v>
      </c>
      <c r="S108" s="95" t="s">
        <v>551</v>
      </c>
      <c r="T108" s="25"/>
    </row>
    <row r="109" spans="1:20" s="23" customFormat="1" ht="21">
      <c r="A109" s="51"/>
      <c r="B109" s="360"/>
      <c r="C109" s="58"/>
      <c r="D109" s="58"/>
      <c r="E109" s="58"/>
      <c r="F109" s="58"/>
      <c r="G109" s="58"/>
      <c r="H109" s="58"/>
      <c r="I109" s="58"/>
      <c r="J109" s="58"/>
      <c r="K109" s="58"/>
      <c r="L109" s="58"/>
      <c r="M109" s="161"/>
      <c r="N109" s="58"/>
      <c r="O109" s="58"/>
      <c r="P109" s="58"/>
      <c r="Q109" s="162">
        <f t="shared" si="11"/>
        <v>0</v>
      </c>
      <c r="R109" s="358">
        <f t="shared" si="14"/>
        <v>0</v>
      </c>
      <c r="S109" s="95"/>
      <c r="T109" s="25"/>
    </row>
    <row r="110" spans="1:20" s="23" customFormat="1" ht="30">
      <c r="A110" s="51"/>
      <c r="B110" s="359">
        <v>52</v>
      </c>
      <c r="C110" s="28">
        <v>88.6</v>
      </c>
      <c r="D110" s="28">
        <v>46</v>
      </c>
      <c r="E110" s="28" t="s">
        <v>415</v>
      </c>
      <c r="F110" s="33" t="s">
        <v>414</v>
      </c>
      <c r="G110" s="29" t="s">
        <v>3</v>
      </c>
      <c r="H110" s="163">
        <v>49500</v>
      </c>
      <c r="I110" s="28">
        <v>3</v>
      </c>
      <c r="J110" s="164">
        <f>H110*I110</f>
        <v>148500</v>
      </c>
      <c r="K110" s="30"/>
      <c r="L110" s="162">
        <f>K110*H110</f>
        <v>0</v>
      </c>
      <c r="M110" s="161">
        <f t="shared" si="13"/>
        <v>3</v>
      </c>
      <c r="N110" s="165">
        <f>M110*H110</f>
        <v>148500</v>
      </c>
      <c r="O110" s="31">
        <v>3</v>
      </c>
      <c r="P110" s="162">
        <f>O110*H110</f>
        <v>148500</v>
      </c>
      <c r="Q110" s="162">
        <f t="shared" si="11"/>
        <v>0</v>
      </c>
      <c r="R110" s="358">
        <f t="shared" si="14"/>
        <v>0</v>
      </c>
      <c r="S110" s="95" t="s">
        <v>557</v>
      </c>
      <c r="T110" s="25"/>
    </row>
    <row r="111" spans="1:20" s="23" customFormat="1" ht="21">
      <c r="A111" s="51"/>
      <c r="B111" s="360"/>
      <c r="C111" s="58"/>
      <c r="D111" s="58"/>
      <c r="E111" s="58"/>
      <c r="F111" s="58"/>
      <c r="G111" s="58"/>
      <c r="H111" s="58"/>
      <c r="I111" s="58"/>
      <c r="J111" s="58"/>
      <c r="K111" s="58"/>
      <c r="L111" s="58"/>
      <c r="M111" s="161"/>
      <c r="N111" s="58"/>
      <c r="O111" s="58"/>
      <c r="P111" s="58"/>
      <c r="Q111" s="162">
        <f t="shared" si="11"/>
        <v>0</v>
      </c>
      <c r="R111" s="358">
        <f t="shared" si="14"/>
        <v>0</v>
      </c>
      <c r="S111" s="95"/>
      <c r="T111" s="25"/>
    </row>
    <row r="112" spans="1:20" s="23" customFormat="1" ht="30">
      <c r="A112" s="51"/>
      <c r="B112" s="359">
        <v>53</v>
      </c>
      <c r="C112" s="28">
        <v>12</v>
      </c>
      <c r="D112" s="28">
        <v>47</v>
      </c>
      <c r="E112" s="28" t="s">
        <v>413</v>
      </c>
      <c r="F112" s="33" t="s">
        <v>412</v>
      </c>
      <c r="G112" s="29" t="s">
        <v>3</v>
      </c>
      <c r="H112" s="163">
        <v>37500</v>
      </c>
      <c r="I112" s="28">
        <v>5</v>
      </c>
      <c r="J112" s="164">
        <f>H112*I112</f>
        <v>187500</v>
      </c>
      <c r="K112" s="30"/>
      <c r="L112" s="162">
        <f>K112*H112</f>
        <v>0</v>
      </c>
      <c r="M112" s="161">
        <f>$I112+$K112</f>
        <v>5</v>
      </c>
      <c r="N112" s="165">
        <f>M112*H112</f>
        <v>187500</v>
      </c>
      <c r="O112" s="31">
        <v>5</v>
      </c>
      <c r="P112" s="162">
        <f>O112*H112</f>
        <v>187500</v>
      </c>
      <c r="Q112" s="162">
        <f>IF(P112&gt;N112,P112-N112,0)</f>
        <v>0</v>
      </c>
      <c r="R112" s="358">
        <f>IF(N112&gt;P112,N112-P112,0)</f>
        <v>0</v>
      </c>
      <c r="S112" s="354" t="s">
        <v>571</v>
      </c>
      <c r="T112" s="25"/>
    </row>
    <row r="113" spans="1:20" s="23" customFormat="1" ht="21">
      <c r="A113" s="51"/>
      <c r="B113" s="360"/>
      <c r="C113" s="58"/>
      <c r="D113" s="58"/>
      <c r="E113" s="58"/>
      <c r="F113" s="127" t="s">
        <v>543</v>
      </c>
      <c r="G113" s="58"/>
      <c r="H113" s="58"/>
      <c r="I113" s="58"/>
      <c r="J113" s="58"/>
      <c r="K113" s="58"/>
      <c r="L113" s="58"/>
      <c r="M113" s="161"/>
      <c r="N113" s="58"/>
      <c r="O113" s="30">
        <v>1</v>
      </c>
      <c r="P113" s="30">
        <f>O113*H112</f>
        <v>37500</v>
      </c>
      <c r="Q113" s="162">
        <f>IF(P113&gt;N113,P113-N113,0)</f>
        <v>37500</v>
      </c>
      <c r="R113" s="358"/>
      <c r="S113" s="354" t="s">
        <v>571</v>
      </c>
      <c r="T113" s="25"/>
    </row>
    <row r="114" spans="1:20" s="23" customFormat="1">
      <c r="A114" s="51"/>
      <c r="B114" s="359">
        <v>54</v>
      </c>
      <c r="C114" s="28">
        <v>11</v>
      </c>
      <c r="D114" s="28">
        <v>48</v>
      </c>
      <c r="E114" s="28" t="s">
        <v>411</v>
      </c>
      <c r="F114" s="33" t="s">
        <v>410</v>
      </c>
      <c r="G114" s="29" t="s">
        <v>3</v>
      </c>
      <c r="H114" s="163">
        <v>18750</v>
      </c>
      <c r="I114" s="28">
        <v>5</v>
      </c>
      <c r="J114" s="164">
        <f>H114*I114</f>
        <v>93750</v>
      </c>
      <c r="K114" s="30"/>
      <c r="L114" s="162">
        <f>K114*H114</f>
        <v>0</v>
      </c>
      <c r="M114" s="161">
        <f t="shared" si="13"/>
        <v>5</v>
      </c>
      <c r="N114" s="165">
        <f>M114*H114</f>
        <v>93750</v>
      </c>
      <c r="O114" s="31">
        <v>5</v>
      </c>
      <c r="P114" s="162">
        <f>O114*H114</f>
        <v>93750</v>
      </c>
      <c r="Q114" s="162">
        <f t="shared" si="11"/>
        <v>0</v>
      </c>
      <c r="R114" s="358">
        <f t="shared" si="14"/>
        <v>0</v>
      </c>
      <c r="S114" s="95" t="s">
        <v>554</v>
      </c>
      <c r="T114" s="25"/>
    </row>
    <row r="115" spans="1:20" s="23" customFormat="1" ht="21.75" thickBot="1">
      <c r="A115" s="51"/>
      <c r="B115" s="365"/>
      <c r="C115" s="126"/>
      <c r="D115" s="126"/>
      <c r="E115" s="126"/>
      <c r="F115" s="127" t="s">
        <v>543</v>
      </c>
      <c r="G115" s="126"/>
      <c r="H115" s="166">
        <v>18750</v>
      </c>
      <c r="I115" s="126"/>
      <c r="J115" s="126"/>
      <c r="K115" s="126"/>
      <c r="L115" s="126"/>
      <c r="M115" s="169"/>
      <c r="N115" s="170"/>
      <c r="O115" s="40">
        <v>1</v>
      </c>
      <c r="P115" s="168">
        <f>O115*H115</f>
        <v>18750</v>
      </c>
      <c r="Q115" s="168">
        <f t="shared" si="11"/>
        <v>18750</v>
      </c>
      <c r="R115" s="361">
        <f t="shared" si="14"/>
        <v>0</v>
      </c>
      <c r="S115" s="95" t="s">
        <v>554</v>
      </c>
      <c r="T115" s="25"/>
    </row>
    <row r="116" spans="1:20" s="23" customFormat="1" ht="21.75" thickBot="1">
      <c r="A116" s="51"/>
      <c r="B116" s="366"/>
      <c r="C116" s="123"/>
      <c r="D116" s="123"/>
      <c r="E116" s="123"/>
      <c r="F116" s="76"/>
      <c r="G116" s="123"/>
      <c r="H116" s="177"/>
      <c r="I116" s="123"/>
      <c r="J116" s="123"/>
      <c r="K116" s="123"/>
      <c r="L116" s="172" t="s">
        <v>545</v>
      </c>
      <c r="M116" s="173"/>
      <c r="N116" s="178" t="s">
        <v>558</v>
      </c>
      <c r="O116" s="91"/>
      <c r="P116" s="179">
        <f>SUM(P84:P115)</f>
        <v>18692972.122000001</v>
      </c>
      <c r="Q116" s="175">
        <f t="shared" si="11"/>
        <v>0</v>
      </c>
      <c r="R116" s="367"/>
      <c r="S116" s="95"/>
      <c r="T116" s="25"/>
    </row>
    <row r="117" spans="1:20" s="23" customFormat="1" ht="21">
      <c r="A117" s="51"/>
      <c r="B117" s="364"/>
      <c r="C117" s="124"/>
      <c r="D117" s="124"/>
      <c r="E117" s="124"/>
      <c r="F117" s="125" t="s">
        <v>536</v>
      </c>
      <c r="G117" s="124"/>
      <c r="H117" s="124"/>
      <c r="I117" s="124"/>
      <c r="J117" s="124"/>
      <c r="K117" s="124"/>
      <c r="L117" s="124"/>
      <c r="M117" s="159"/>
      <c r="N117" s="124"/>
      <c r="O117" s="124"/>
      <c r="P117" s="124"/>
      <c r="Q117" s="158">
        <f t="shared" si="11"/>
        <v>0</v>
      </c>
      <c r="R117" s="357">
        <f t="shared" ref="R117:R148" si="15">IF(N117&gt;P117,N117-P117,0)</f>
        <v>0</v>
      </c>
      <c r="S117" s="95"/>
      <c r="T117" s="25"/>
    </row>
    <row r="118" spans="1:20" s="23" customFormat="1">
      <c r="A118" s="51"/>
      <c r="B118" s="359">
        <v>55</v>
      </c>
      <c r="C118" s="28">
        <v>91</v>
      </c>
      <c r="D118" s="28">
        <v>49</v>
      </c>
      <c r="E118" s="28" t="s">
        <v>409</v>
      </c>
      <c r="F118" s="33" t="s">
        <v>408</v>
      </c>
      <c r="G118" s="29" t="s">
        <v>3</v>
      </c>
      <c r="H118" s="163">
        <v>9500</v>
      </c>
      <c r="I118" s="28">
        <v>10</v>
      </c>
      <c r="J118" s="164">
        <f>H118*I118</f>
        <v>95000</v>
      </c>
      <c r="K118" s="30"/>
      <c r="L118" s="162">
        <f>K118*H118</f>
        <v>0</v>
      </c>
      <c r="M118" s="161">
        <f t="shared" si="13"/>
        <v>10</v>
      </c>
      <c r="N118" s="165">
        <f>M118*H118</f>
        <v>95000</v>
      </c>
      <c r="O118" s="31">
        <v>10</v>
      </c>
      <c r="P118" s="162">
        <f>O118*H118</f>
        <v>95000</v>
      </c>
      <c r="Q118" s="162">
        <f t="shared" si="11"/>
        <v>0</v>
      </c>
      <c r="R118" s="358">
        <f t="shared" si="15"/>
        <v>0</v>
      </c>
      <c r="S118" s="95" t="s">
        <v>551</v>
      </c>
      <c r="T118" s="25"/>
    </row>
    <row r="119" spans="1:20" s="23" customFormat="1" ht="21">
      <c r="A119" s="51"/>
      <c r="B119" s="360"/>
      <c r="C119" s="58"/>
      <c r="D119" s="58"/>
      <c r="E119" s="58"/>
      <c r="F119" s="58"/>
      <c r="G119" s="58"/>
      <c r="H119" s="58"/>
      <c r="I119" s="58"/>
      <c r="J119" s="58"/>
      <c r="K119" s="58"/>
      <c r="L119" s="58"/>
      <c r="M119" s="161"/>
      <c r="N119" s="58"/>
      <c r="O119" s="58"/>
      <c r="P119" s="58"/>
      <c r="Q119" s="162">
        <f t="shared" si="11"/>
        <v>0</v>
      </c>
      <c r="R119" s="358">
        <f t="shared" si="15"/>
        <v>0</v>
      </c>
      <c r="S119" s="95"/>
      <c r="T119" s="25"/>
    </row>
    <row r="120" spans="1:20" s="23" customFormat="1">
      <c r="A120" s="51"/>
      <c r="B120" s="359">
        <v>56</v>
      </c>
      <c r="C120" s="28" t="s">
        <v>648</v>
      </c>
      <c r="D120" s="28">
        <v>50</v>
      </c>
      <c r="E120" s="28" t="s">
        <v>407</v>
      </c>
      <c r="F120" s="34" t="s">
        <v>406</v>
      </c>
      <c r="G120" s="35" t="s">
        <v>99</v>
      </c>
      <c r="H120" s="180">
        <v>110</v>
      </c>
      <c r="I120" s="181">
        <v>10000</v>
      </c>
      <c r="J120" s="164">
        <f>H120*I120</f>
        <v>1100000</v>
      </c>
      <c r="K120" s="30"/>
      <c r="L120" s="162">
        <f>K120*H120</f>
        <v>0</v>
      </c>
      <c r="M120" s="161">
        <f t="shared" si="13"/>
        <v>10000</v>
      </c>
      <c r="N120" s="165">
        <f>M120*H120</f>
        <v>1100000</v>
      </c>
      <c r="O120" s="31">
        <v>10000</v>
      </c>
      <c r="P120" s="162">
        <f>O120*H120</f>
        <v>1100000</v>
      </c>
      <c r="Q120" s="162">
        <f t="shared" si="11"/>
        <v>0</v>
      </c>
      <c r="R120" s="358">
        <f t="shared" si="15"/>
        <v>0</v>
      </c>
      <c r="S120" s="95" t="s">
        <v>551</v>
      </c>
      <c r="T120" s="25"/>
    </row>
    <row r="121" spans="1:20" s="23" customFormat="1" ht="21">
      <c r="A121" s="51"/>
      <c r="B121" s="360"/>
      <c r="C121" s="58"/>
      <c r="D121" s="58"/>
      <c r="E121" s="58"/>
      <c r="F121" s="58"/>
      <c r="G121" s="58"/>
      <c r="H121" s="58"/>
      <c r="I121" s="58"/>
      <c r="J121" s="58"/>
      <c r="K121" s="58"/>
      <c r="L121" s="58"/>
      <c r="M121" s="161"/>
      <c r="N121" s="58"/>
      <c r="O121" s="58"/>
      <c r="P121" s="58"/>
      <c r="Q121" s="162">
        <f t="shared" si="11"/>
        <v>0</v>
      </c>
      <c r="R121" s="358">
        <f t="shared" si="15"/>
        <v>0</v>
      </c>
      <c r="S121" s="95"/>
      <c r="T121" s="25"/>
    </row>
    <row r="122" spans="1:20" s="23" customFormat="1" ht="30">
      <c r="A122" s="51"/>
      <c r="B122" s="359">
        <v>57</v>
      </c>
      <c r="C122" s="28" t="s">
        <v>649</v>
      </c>
      <c r="D122" s="28">
        <v>51</v>
      </c>
      <c r="E122" s="28" t="s">
        <v>405</v>
      </c>
      <c r="F122" s="34" t="s">
        <v>404</v>
      </c>
      <c r="G122" s="35" t="s">
        <v>99</v>
      </c>
      <c r="H122" s="180">
        <v>115</v>
      </c>
      <c r="I122" s="181">
        <v>4000</v>
      </c>
      <c r="J122" s="164">
        <f>H122*I122</f>
        <v>460000</v>
      </c>
      <c r="K122" s="30"/>
      <c r="L122" s="162">
        <f>K122*H122</f>
        <v>0</v>
      </c>
      <c r="M122" s="161">
        <f t="shared" si="13"/>
        <v>4000</v>
      </c>
      <c r="N122" s="165">
        <f>M122*H122</f>
        <v>460000</v>
      </c>
      <c r="O122" s="31">
        <v>4000</v>
      </c>
      <c r="P122" s="162">
        <f>O122*H122</f>
        <v>460000</v>
      </c>
      <c r="Q122" s="162">
        <f t="shared" si="11"/>
        <v>0</v>
      </c>
      <c r="R122" s="358">
        <f t="shared" si="15"/>
        <v>0</v>
      </c>
      <c r="S122" s="95" t="s">
        <v>551</v>
      </c>
      <c r="T122" s="25"/>
    </row>
    <row r="123" spans="1:20" s="23" customFormat="1" ht="21">
      <c r="A123" s="51"/>
      <c r="B123" s="360"/>
      <c r="C123" s="58"/>
      <c r="D123" s="58"/>
      <c r="E123" s="58"/>
      <c r="F123" s="58"/>
      <c r="G123" s="58"/>
      <c r="H123" s="58"/>
      <c r="I123" s="58"/>
      <c r="J123" s="58"/>
      <c r="K123" s="58"/>
      <c r="L123" s="58"/>
      <c r="M123" s="161"/>
      <c r="N123" s="58"/>
      <c r="O123" s="58"/>
      <c r="P123" s="58"/>
      <c r="Q123" s="162">
        <f t="shared" si="11"/>
        <v>0</v>
      </c>
      <c r="R123" s="358">
        <f t="shared" si="15"/>
        <v>0</v>
      </c>
      <c r="S123" s="95"/>
      <c r="T123" s="25"/>
    </row>
    <row r="124" spans="1:20" s="23" customFormat="1" ht="45">
      <c r="A124" s="51"/>
      <c r="B124" s="359">
        <v>58</v>
      </c>
      <c r="C124" s="28" t="s">
        <v>650</v>
      </c>
      <c r="D124" s="28">
        <v>52</v>
      </c>
      <c r="E124" s="28" t="s">
        <v>403</v>
      </c>
      <c r="F124" s="36" t="s">
        <v>402</v>
      </c>
      <c r="G124" s="35" t="s">
        <v>393</v>
      </c>
      <c r="H124" s="180">
        <v>1525</v>
      </c>
      <c r="I124" s="181">
        <v>570</v>
      </c>
      <c r="J124" s="164">
        <f>H124*I124</f>
        <v>869250</v>
      </c>
      <c r="K124" s="30"/>
      <c r="L124" s="162">
        <f>K124*H124</f>
        <v>0</v>
      </c>
      <c r="M124" s="161">
        <f t="shared" si="13"/>
        <v>570</v>
      </c>
      <c r="N124" s="165">
        <f>M124*H124</f>
        <v>869250</v>
      </c>
      <c r="O124" s="31">
        <v>570</v>
      </c>
      <c r="P124" s="162">
        <f>O124*H124</f>
        <v>869250</v>
      </c>
      <c r="Q124" s="162">
        <f t="shared" si="11"/>
        <v>0</v>
      </c>
      <c r="R124" s="358">
        <f t="shared" si="15"/>
        <v>0</v>
      </c>
      <c r="S124" s="95" t="s">
        <v>551</v>
      </c>
      <c r="T124" s="25"/>
    </row>
    <row r="125" spans="1:20" s="23" customFormat="1" ht="21">
      <c r="A125" s="51"/>
      <c r="B125" s="360"/>
      <c r="C125" s="58"/>
      <c r="D125" s="58"/>
      <c r="E125" s="58"/>
      <c r="F125" s="58"/>
      <c r="G125" s="58"/>
      <c r="H125" s="58"/>
      <c r="I125" s="58"/>
      <c r="J125" s="58"/>
      <c r="K125" s="58"/>
      <c r="L125" s="58"/>
      <c r="M125" s="161"/>
      <c r="N125" s="58"/>
      <c r="O125" s="58"/>
      <c r="P125" s="58"/>
      <c r="Q125" s="162">
        <f t="shared" si="11"/>
        <v>0</v>
      </c>
      <c r="R125" s="358">
        <f t="shared" si="15"/>
        <v>0</v>
      </c>
      <c r="S125" s="95"/>
      <c r="T125" s="25"/>
    </row>
    <row r="126" spans="1:20" s="23" customFormat="1" ht="45">
      <c r="A126" s="51"/>
      <c r="B126" s="359">
        <v>59</v>
      </c>
      <c r="C126" s="28" t="s">
        <v>651</v>
      </c>
      <c r="D126" s="28">
        <v>53</v>
      </c>
      <c r="E126" s="28" t="s">
        <v>401</v>
      </c>
      <c r="F126" s="36" t="s">
        <v>400</v>
      </c>
      <c r="G126" s="35" t="s">
        <v>393</v>
      </c>
      <c r="H126" s="180">
        <v>1100</v>
      </c>
      <c r="I126" s="181">
        <v>10</v>
      </c>
      <c r="J126" s="164">
        <f>H126*I126</f>
        <v>11000</v>
      </c>
      <c r="K126" s="30"/>
      <c r="L126" s="162">
        <f>K126*H126</f>
        <v>0</v>
      </c>
      <c r="M126" s="161">
        <f t="shared" si="13"/>
        <v>10</v>
      </c>
      <c r="N126" s="165">
        <f>M126*H126</f>
        <v>11000</v>
      </c>
      <c r="O126" s="31">
        <v>10</v>
      </c>
      <c r="P126" s="162">
        <f>O126*H126</f>
        <v>11000</v>
      </c>
      <c r="Q126" s="162">
        <f t="shared" si="11"/>
        <v>0</v>
      </c>
      <c r="R126" s="358">
        <f t="shared" si="15"/>
        <v>0</v>
      </c>
      <c r="S126" s="95" t="s">
        <v>551</v>
      </c>
      <c r="T126" s="25"/>
    </row>
    <row r="127" spans="1:20" s="23" customFormat="1" ht="21">
      <c r="A127" s="51"/>
      <c r="B127" s="360"/>
      <c r="C127" s="58"/>
      <c r="D127" s="58"/>
      <c r="E127" s="58"/>
      <c r="F127" s="58"/>
      <c r="G127" s="58"/>
      <c r="H127" s="58"/>
      <c r="I127" s="58"/>
      <c r="J127" s="58"/>
      <c r="K127" s="58"/>
      <c r="L127" s="58"/>
      <c r="M127" s="161"/>
      <c r="N127" s="58"/>
      <c r="O127" s="58"/>
      <c r="P127" s="58"/>
      <c r="Q127" s="162">
        <f t="shared" si="11"/>
        <v>0</v>
      </c>
      <c r="R127" s="358">
        <f t="shared" si="15"/>
        <v>0</v>
      </c>
      <c r="S127" s="95"/>
      <c r="T127" s="25"/>
    </row>
    <row r="128" spans="1:20" s="23" customFormat="1" ht="30">
      <c r="A128" s="51"/>
      <c r="B128" s="359">
        <v>60</v>
      </c>
      <c r="C128" s="28" t="s">
        <v>652</v>
      </c>
      <c r="D128" s="28">
        <v>54</v>
      </c>
      <c r="E128" s="28" t="s">
        <v>399</v>
      </c>
      <c r="F128" s="34" t="s">
        <v>398</v>
      </c>
      <c r="G128" s="35" t="s">
        <v>393</v>
      </c>
      <c r="H128" s="180">
        <v>900</v>
      </c>
      <c r="I128" s="181">
        <v>25</v>
      </c>
      <c r="J128" s="164">
        <f>H128*I128</f>
        <v>22500</v>
      </c>
      <c r="K128" s="30"/>
      <c r="L128" s="162">
        <f>K128*H128</f>
        <v>0</v>
      </c>
      <c r="M128" s="161">
        <f t="shared" si="13"/>
        <v>25</v>
      </c>
      <c r="N128" s="165">
        <f>M128*H128</f>
        <v>22500</v>
      </c>
      <c r="O128" s="31">
        <v>25</v>
      </c>
      <c r="P128" s="162">
        <f>O128*H128</f>
        <v>22500</v>
      </c>
      <c r="Q128" s="162">
        <f t="shared" si="11"/>
        <v>0</v>
      </c>
      <c r="R128" s="358">
        <f t="shared" si="15"/>
        <v>0</v>
      </c>
      <c r="S128" s="95" t="s">
        <v>551</v>
      </c>
      <c r="T128" s="25"/>
    </row>
    <row r="129" spans="1:20" s="23" customFormat="1" ht="21">
      <c r="A129" s="51"/>
      <c r="B129" s="360"/>
      <c r="C129" s="58"/>
      <c r="D129" s="58"/>
      <c r="E129" s="58"/>
      <c r="F129" s="58"/>
      <c r="G129" s="58"/>
      <c r="H129" s="58"/>
      <c r="I129" s="58"/>
      <c r="J129" s="58"/>
      <c r="K129" s="58"/>
      <c r="L129" s="58"/>
      <c r="M129" s="161"/>
      <c r="N129" s="58"/>
      <c r="O129" s="58"/>
      <c r="P129" s="58"/>
      <c r="Q129" s="162">
        <f t="shared" si="11"/>
        <v>0</v>
      </c>
      <c r="R129" s="358">
        <f t="shared" si="15"/>
        <v>0</v>
      </c>
      <c r="S129" s="95"/>
      <c r="T129" s="25"/>
    </row>
    <row r="130" spans="1:20" s="23" customFormat="1" ht="45">
      <c r="A130" s="51"/>
      <c r="B130" s="359">
        <v>61</v>
      </c>
      <c r="C130" s="28" t="s">
        <v>653</v>
      </c>
      <c r="D130" s="28">
        <v>55</v>
      </c>
      <c r="E130" s="28" t="s">
        <v>397</v>
      </c>
      <c r="F130" s="34" t="s">
        <v>396</v>
      </c>
      <c r="G130" s="35" t="s">
        <v>393</v>
      </c>
      <c r="H130" s="180">
        <v>2800</v>
      </c>
      <c r="I130" s="181">
        <v>50</v>
      </c>
      <c r="J130" s="164">
        <f>H130*I130</f>
        <v>140000</v>
      </c>
      <c r="K130" s="30"/>
      <c r="L130" s="162">
        <f>K130*H130</f>
        <v>0</v>
      </c>
      <c r="M130" s="161">
        <f t="shared" si="13"/>
        <v>50</v>
      </c>
      <c r="N130" s="165">
        <f>M130*H130</f>
        <v>140000</v>
      </c>
      <c r="O130" s="31">
        <v>50</v>
      </c>
      <c r="P130" s="162">
        <f>O130*H130</f>
        <v>140000</v>
      </c>
      <c r="Q130" s="162">
        <f t="shared" si="11"/>
        <v>0</v>
      </c>
      <c r="R130" s="358">
        <f t="shared" si="15"/>
        <v>0</v>
      </c>
      <c r="S130" s="95" t="s">
        <v>551</v>
      </c>
      <c r="T130" s="25"/>
    </row>
    <row r="131" spans="1:20" s="23" customFormat="1" ht="21">
      <c r="A131" s="51"/>
      <c r="B131" s="360"/>
      <c r="C131" s="58"/>
      <c r="D131" s="58"/>
      <c r="E131" s="58"/>
      <c r="F131" s="58"/>
      <c r="G131" s="58"/>
      <c r="H131" s="58"/>
      <c r="I131" s="58"/>
      <c r="J131" s="58"/>
      <c r="K131" s="58"/>
      <c r="L131" s="58"/>
      <c r="M131" s="161"/>
      <c r="N131" s="58"/>
      <c r="O131" s="58"/>
      <c r="P131" s="58"/>
      <c r="Q131" s="162">
        <f t="shared" si="11"/>
        <v>0</v>
      </c>
      <c r="R131" s="358">
        <f t="shared" si="15"/>
        <v>0</v>
      </c>
      <c r="S131" s="95"/>
      <c r="T131" s="25"/>
    </row>
    <row r="132" spans="1:20" s="23" customFormat="1" ht="30">
      <c r="A132" s="51"/>
      <c r="B132" s="359">
        <v>62</v>
      </c>
      <c r="C132" s="28" t="s">
        <v>654</v>
      </c>
      <c r="D132" s="28">
        <v>56</v>
      </c>
      <c r="E132" s="28" t="s">
        <v>395</v>
      </c>
      <c r="F132" s="34" t="s">
        <v>394</v>
      </c>
      <c r="G132" s="35" t="s">
        <v>393</v>
      </c>
      <c r="H132" s="180">
        <v>1400</v>
      </c>
      <c r="I132" s="181">
        <v>200</v>
      </c>
      <c r="J132" s="164">
        <f>H132*I132</f>
        <v>280000</v>
      </c>
      <c r="K132" s="30"/>
      <c r="L132" s="162">
        <f>K132*H132</f>
        <v>0</v>
      </c>
      <c r="M132" s="161">
        <f t="shared" si="13"/>
        <v>200</v>
      </c>
      <c r="N132" s="165">
        <f>M132*H132</f>
        <v>280000</v>
      </c>
      <c r="O132" s="31">
        <v>200</v>
      </c>
      <c r="P132" s="162">
        <f>O132*H132</f>
        <v>280000</v>
      </c>
      <c r="Q132" s="162">
        <f t="shared" si="11"/>
        <v>0</v>
      </c>
      <c r="R132" s="358">
        <f t="shared" si="15"/>
        <v>0</v>
      </c>
      <c r="S132" s="95" t="s">
        <v>551</v>
      </c>
      <c r="T132" s="25"/>
    </row>
    <row r="133" spans="1:20" s="23" customFormat="1" ht="21">
      <c r="A133" s="51"/>
      <c r="B133" s="360"/>
      <c r="C133" s="58"/>
      <c r="D133" s="58"/>
      <c r="E133" s="58"/>
      <c r="F133" s="58"/>
      <c r="G133" s="58"/>
      <c r="H133" s="58"/>
      <c r="I133" s="58"/>
      <c r="J133" s="58"/>
      <c r="K133" s="58"/>
      <c r="L133" s="58"/>
      <c r="M133" s="161"/>
      <c r="N133" s="58"/>
      <c r="O133" s="58"/>
      <c r="P133" s="58"/>
      <c r="Q133" s="162">
        <f t="shared" si="11"/>
        <v>0</v>
      </c>
      <c r="R133" s="358">
        <f t="shared" si="15"/>
        <v>0</v>
      </c>
      <c r="S133" s="95"/>
      <c r="T133" s="25"/>
    </row>
    <row r="134" spans="1:20" s="23" customFormat="1" ht="30">
      <c r="A134" s="51"/>
      <c r="B134" s="359">
        <v>63</v>
      </c>
      <c r="C134" s="28" t="s">
        <v>655</v>
      </c>
      <c r="D134" s="28">
        <v>203</v>
      </c>
      <c r="E134" s="28" t="s">
        <v>392</v>
      </c>
      <c r="F134" s="34" t="s">
        <v>391</v>
      </c>
      <c r="G134" s="29" t="s">
        <v>3</v>
      </c>
      <c r="H134" s="163">
        <v>900</v>
      </c>
      <c r="I134" s="181">
        <v>200</v>
      </c>
      <c r="J134" s="164">
        <f>H134*I134</f>
        <v>180000</v>
      </c>
      <c r="K134" s="30"/>
      <c r="L134" s="162">
        <f>K134*H134</f>
        <v>0</v>
      </c>
      <c r="M134" s="161">
        <f t="shared" si="13"/>
        <v>200</v>
      </c>
      <c r="N134" s="165">
        <f>M134*H134</f>
        <v>180000</v>
      </c>
      <c r="O134" s="31">
        <v>200</v>
      </c>
      <c r="P134" s="162">
        <f>O134*H134</f>
        <v>180000</v>
      </c>
      <c r="Q134" s="162">
        <f t="shared" ref="Q134:Q197" si="16">IF(P134&gt;N134,P134-N134,0)</f>
        <v>0</v>
      </c>
      <c r="R134" s="358">
        <f t="shared" si="15"/>
        <v>0</v>
      </c>
      <c r="S134" s="95" t="s">
        <v>551</v>
      </c>
      <c r="T134" s="25"/>
    </row>
    <row r="135" spans="1:20" s="23" customFormat="1" ht="21">
      <c r="A135" s="51"/>
      <c r="B135" s="360"/>
      <c r="C135" s="58"/>
      <c r="D135" s="58"/>
      <c r="E135" s="58"/>
      <c r="F135" s="58"/>
      <c r="G135" s="58"/>
      <c r="H135" s="58"/>
      <c r="I135" s="58"/>
      <c r="J135" s="58"/>
      <c r="K135" s="58"/>
      <c r="L135" s="58"/>
      <c r="M135" s="161"/>
      <c r="N135" s="58"/>
      <c r="O135" s="58"/>
      <c r="P135" s="58"/>
      <c r="Q135" s="162">
        <f t="shared" si="16"/>
        <v>0</v>
      </c>
      <c r="R135" s="358">
        <f t="shared" si="15"/>
        <v>0</v>
      </c>
      <c r="S135" s="95"/>
      <c r="T135" s="25"/>
    </row>
    <row r="136" spans="1:20" s="23" customFormat="1">
      <c r="A136" s="51"/>
      <c r="B136" s="359">
        <v>64</v>
      </c>
      <c r="C136" s="28" t="s">
        <v>656</v>
      </c>
      <c r="D136" s="28">
        <v>204</v>
      </c>
      <c r="E136" s="28" t="s">
        <v>390</v>
      </c>
      <c r="F136" s="34" t="s">
        <v>389</v>
      </c>
      <c r="G136" s="29" t="s">
        <v>3</v>
      </c>
      <c r="H136" s="163">
        <v>1600</v>
      </c>
      <c r="I136" s="181">
        <v>18</v>
      </c>
      <c r="J136" s="164">
        <f>H136*I136</f>
        <v>28800</v>
      </c>
      <c r="K136" s="30"/>
      <c r="L136" s="162">
        <f>K136*H136</f>
        <v>0</v>
      </c>
      <c r="M136" s="161">
        <f t="shared" ref="M136:M198" si="17">$I136+$K136</f>
        <v>18</v>
      </c>
      <c r="N136" s="165">
        <f>M136*H136</f>
        <v>28800</v>
      </c>
      <c r="O136" s="31">
        <v>18</v>
      </c>
      <c r="P136" s="162">
        <f>O136*H136</f>
        <v>28800</v>
      </c>
      <c r="Q136" s="162">
        <f t="shared" si="16"/>
        <v>0</v>
      </c>
      <c r="R136" s="358">
        <f t="shared" si="15"/>
        <v>0</v>
      </c>
      <c r="S136" s="95" t="s">
        <v>551</v>
      </c>
      <c r="T136" s="25"/>
    </row>
    <row r="137" spans="1:20" s="23" customFormat="1" ht="21">
      <c r="A137" s="51"/>
      <c r="B137" s="360"/>
      <c r="C137" s="58"/>
      <c r="D137" s="58"/>
      <c r="E137" s="58"/>
      <c r="F137" s="58"/>
      <c r="G137" s="58"/>
      <c r="H137" s="58"/>
      <c r="I137" s="58"/>
      <c r="J137" s="58"/>
      <c r="K137" s="58"/>
      <c r="L137" s="58"/>
      <c r="M137" s="161"/>
      <c r="N137" s="58"/>
      <c r="O137" s="58"/>
      <c r="P137" s="58"/>
      <c r="Q137" s="162">
        <f t="shared" si="16"/>
        <v>0</v>
      </c>
      <c r="R137" s="358">
        <f t="shared" si="15"/>
        <v>0</v>
      </c>
      <c r="S137" s="95"/>
      <c r="T137" s="25"/>
    </row>
    <row r="138" spans="1:20" s="23" customFormat="1" ht="30">
      <c r="A138" s="51"/>
      <c r="B138" s="359">
        <v>65</v>
      </c>
      <c r="C138" s="28" t="s">
        <v>657</v>
      </c>
      <c r="D138" s="28">
        <v>205</v>
      </c>
      <c r="E138" s="28" t="s">
        <v>388</v>
      </c>
      <c r="F138" s="34" t="s">
        <v>387</v>
      </c>
      <c r="G138" s="29" t="s">
        <v>3</v>
      </c>
      <c r="H138" s="163">
        <v>18000</v>
      </c>
      <c r="I138" s="181">
        <v>4</v>
      </c>
      <c r="J138" s="164">
        <f>H138*I138</f>
        <v>72000</v>
      </c>
      <c r="K138" s="30"/>
      <c r="L138" s="162">
        <f>K138*H138</f>
        <v>0</v>
      </c>
      <c r="M138" s="161">
        <f t="shared" si="17"/>
        <v>4</v>
      </c>
      <c r="N138" s="165">
        <f>M138*H138</f>
        <v>72000</v>
      </c>
      <c r="O138" s="31">
        <v>4</v>
      </c>
      <c r="P138" s="162">
        <f>O138*H138</f>
        <v>72000</v>
      </c>
      <c r="Q138" s="162">
        <f t="shared" si="16"/>
        <v>0</v>
      </c>
      <c r="R138" s="358">
        <f t="shared" si="15"/>
        <v>0</v>
      </c>
      <c r="S138" s="95" t="s">
        <v>551</v>
      </c>
      <c r="T138" s="25"/>
    </row>
    <row r="139" spans="1:20" s="23" customFormat="1" ht="21">
      <c r="A139" s="51"/>
      <c r="B139" s="360"/>
      <c r="C139" s="58"/>
      <c r="D139" s="58"/>
      <c r="E139" s="58"/>
      <c r="F139" s="58"/>
      <c r="G139" s="58"/>
      <c r="H139" s="58"/>
      <c r="I139" s="58"/>
      <c r="J139" s="58"/>
      <c r="K139" s="58"/>
      <c r="L139" s="58"/>
      <c r="M139" s="161"/>
      <c r="N139" s="58"/>
      <c r="O139" s="58"/>
      <c r="P139" s="58"/>
      <c r="Q139" s="162">
        <f t="shared" si="16"/>
        <v>0</v>
      </c>
      <c r="R139" s="358">
        <f t="shared" si="15"/>
        <v>0</v>
      </c>
      <c r="S139" s="95"/>
      <c r="T139" s="25"/>
    </row>
    <row r="140" spans="1:20" ht="45">
      <c r="B140" s="359">
        <v>66</v>
      </c>
      <c r="C140" s="28" t="s">
        <v>658</v>
      </c>
      <c r="D140" s="28">
        <v>57</v>
      </c>
      <c r="E140" s="28" t="s">
        <v>386</v>
      </c>
      <c r="F140" s="34" t="s">
        <v>385</v>
      </c>
      <c r="G140" s="35" t="s">
        <v>99</v>
      </c>
      <c r="H140" s="180">
        <v>36</v>
      </c>
      <c r="I140" s="181">
        <v>2000</v>
      </c>
      <c r="J140" s="164">
        <f>H140*I140</f>
        <v>72000</v>
      </c>
      <c r="K140" s="30"/>
      <c r="L140" s="162">
        <f>K140*H140</f>
        <v>0</v>
      </c>
      <c r="M140" s="161">
        <f t="shared" si="17"/>
        <v>2000</v>
      </c>
      <c r="N140" s="165">
        <f>M140*H140</f>
        <v>72000</v>
      </c>
      <c r="O140" s="31">
        <v>2000</v>
      </c>
      <c r="P140" s="162">
        <f>O140*H140</f>
        <v>72000</v>
      </c>
      <c r="Q140" s="162">
        <f t="shared" si="16"/>
        <v>0</v>
      </c>
      <c r="R140" s="358">
        <f t="shared" si="15"/>
        <v>0</v>
      </c>
      <c r="S140" s="95" t="s">
        <v>551</v>
      </c>
      <c r="T140" s="25"/>
    </row>
    <row r="141" spans="1:20" ht="21">
      <c r="B141" s="360"/>
      <c r="C141" s="58"/>
      <c r="D141" s="58"/>
      <c r="E141" s="58"/>
      <c r="F141" s="58"/>
      <c r="G141" s="58"/>
      <c r="H141" s="58"/>
      <c r="I141" s="58"/>
      <c r="J141" s="58"/>
      <c r="K141" s="58"/>
      <c r="L141" s="58"/>
      <c r="M141" s="161"/>
      <c r="N141" s="58"/>
      <c r="O141" s="58"/>
      <c r="P141" s="58"/>
      <c r="Q141" s="162">
        <f t="shared" si="16"/>
        <v>0</v>
      </c>
      <c r="R141" s="358">
        <f t="shared" si="15"/>
        <v>0</v>
      </c>
      <c r="S141" s="95"/>
      <c r="T141" s="25"/>
    </row>
    <row r="142" spans="1:20" ht="45">
      <c r="B142" s="359">
        <v>67</v>
      </c>
      <c r="C142" s="28" t="s">
        <v>659</v>
      </c>
      <c r="D142" s="28">
        <v>58</v>
      </c>
      <c r="E142" s="28" t="s">
        <v>384</v>
      </c>
      <c r="F142" s="34" t="s">
        <v>383</v>
      </c>
      <c r="G142" s="35" t="s">
        <v>99</v>
      </c>
      <c r="H142" s="180">
        <v>100</v>
      </c>
      <c r="I142" s="181">
        <v>2000</v>
      </c>
      <c r="J142" s="164">
        <f>H142*I142</f>
        <v>200000</v>
      </c>
      <c r="K142" s="30"/>
      <c r="L142" s="162">
        <f>K142*H142</f>
        <v>0</v>
      </c>
      <c r="M142" s="161">
        <f t="shared" si="17"/>
        <v>2000</v>
      </c>
      <c r="N142" s="165">
        <f>M142*H142</f>
        <v>200000</v>
      </c>
      <c r="O142" s="31">
        <v>2000</v>
      </c>
      <c r="P142" s="162">
        <f>O142*H142</f>
        <v>200000</v>
      </c>
      <c r="Q142" s="162">
        <f t="shared" si="16"/>
        <v>0</v>
      </c>
      <c r="R142" s="358">
        <f t="shared" si="15"/>
        <v>0</v>
      </c>
      <c r="S142" s="95" t="s">
        <v>551</v>
      </c>
      <c r="T142" s="25"/>
    </row>
    <row r="143" spans="1:20" ht="21">
      <c r="B143" s="360"/>
      <c r="C143" s="58"/>
      <c r="D143" s="58"/>
      <c r="E143" s="58"/>
      <c r="F143" s="58"/>
      <c r="G143" s="58"/>
      <c r="H143" s="58"/>
      <c r="I143" s="58"/>
      <c r="J143" s="58"/>
      <c r="K143" s="58"/>
      <c r="L143" s="58"/>
      <c r="M143" s="161"/>
      <c r="N143" s="58"/>
      <c r="O143" s="58"/>
      <c r="P143" s="58"/>
      <c r="Q143" s="162">
        <f t="shared" si="16"/>
        <v>0</v>
      </c>
      <c r="R143" s="358">
        <f t="shared" si="15"/>
        <v>0</v>
      </c>
      <c r="S143" s="95"/>
      <c r="T143" s="25"/>
    </row>
    <row r="144" spans="1:20" ht="45">
      <c r="B144" s="359">
        <v>68</v>
      </c>
      <c r="C144" s="28" t="s">
        <v>660</v>
      </c>
      <c r="D144" s="28">
        <v>59</v>
      </c>
      <c r="E144" s="28" t="s">
        <v>382</v>
      </c>
      <c r="F144" s="34" t="s">
        <v>381</v>
      </c>
      <c r="G144" s="35" t="s">
        <v>99</v>
      </c>
      <c r="H144" s="180">
        <v>145</v>
      </c>
      <c r="I144" s="181">
        <v>8000</v>
      </c>
      <c r="J144" s="164">
        <f>H144*I144</f>
        <v>1160000</v>
      </c>
      <c r="K144" s="30"/>
      <c r="L144" s="162">
        <f>K144*H144</f>
        <v>0</v>
      </c>
      <c r="M144" s="161">
        <f t="shared" si="17"/>
        <v>8000</v>
      </c>
      <c r="N144" s="165">
        <f>M144*H144</f>
        <v>1160000</v>
      </c>
      <c r="O144" s="31">
        <v>8000</v>
      </c>
      <c r="P144" s="162">
        <f>O144*H144</f>
        <v>1160000</v>
      </c>
      <c r="Q144" s="162">
        <f t="shared" si="16"/>
        <v>0</v>
      </c>
      <c r="R144" s="358">
        <f t="shared" si="15"/>
        <v>0</v>
      </c>
      <c r="S144" s="95" t="s">
        <v>551</v>
      </c>
      <c r="T144" s="25"/>
    </row>
    <row r="145" spans="2:20" ht="21">
      <c r="B145" s="360"/>
      <c r="C145" s="58"/>
      <c r="D145" s="58"/>
      <c r="E145" s="58"/>
      <c r="F145" s="58"/>
      <c r="G145" s="58"/>
      <c r="H145" s="58"/>
      <c r="I145" s="58"/>
      <c r="J145" s="58"/>
      <c r="K145" s="58"/>
      <c r="L145" s="58"/>
      <c r="M145" s="161"/>
      <c r="N145" s="58"/>
      <c r="O145" s="58"/>
      <c r="P145" s="58"/>
      <c r="Q145" s="162">
        <f t="shared" si="16"/>
        <v>0</v>
      </c>
      <c r="R145" s="358">
        <f t="shared" si="15"/>
        <v>0</v>
      </c>
      <c r="S145" s="95"/>
      <c r="T145" s="25"/>
    </row>
    <row r="146" spans="2:20" ht="45">
      <c r="B146" s="359">
        <v>69</v>
      </c>
      <c r="C146" s="28" t="s">
        <v>661</v>
      </c>
      <c r="D146" s="28">
        <v>60</v>
      </c>
      <c r="E146" s="28" t="s">
        <v>380</v>
      </c>
      <c r="F146" s="34" t="s">
        <v>379</v>
      </c>
      <c r="G146" s="35" t="s">
        <v>99</v>
      </c>
      <c r="H146" s="180">
        <v>230</v>
      </c>
      <c r="I146" s="181">
        <v>5000</v>
      </c>
      <c r="J146" s="164">
        <f>H146*I146</f>
        <v>1150000</v>
      </c>
      <c r="K146" s="30"/>
      <c r="L146" s="162">
        <f>K146*H146</f>
        <v>0</v>
      </c>
      <c r="M146" s="161">
        <f t="shared" si="17"/>
        <v>5000</v>
      </c>
      <c r="N146" s="165">
        <f>M146*H146</f>
        <v>1150000</v>
      </c>
      <c r="O146" s="31">
        <v>5000</v>
      </c>
      <c r="P146" s="162">
        <f>O146*H146</f>
        <v>1150000</v>
      </c>
      <c r="Q146" s="162">
        <f t="shared" si="16"/>
        <v>0</v>
      </c>
      <c r="R146" s="358">
        <f t="shared" si="15"/>
        <v>0</v>
      </c>
      <c r="S146" s="95" t="s">
        <v>551</v>
      </c>
      <c r="T146" s="25"/>
    </row>
    <row r="147" spans="2:20" ht="21">
      <c r="B147" s="360"/>
      <c r="C147" s="58"/>
      <c r="D147" s="58"/>
      <c r="E147" s="58"/>
      <c r="F147" s="58"/>
      <c r="G147" s="58"/>
      <c r="H147" s="58"/>
      <c r="I147" s="58"/>
      <c r="J147" s="58"/>
      <c r="K147" s="58"/>
      <c r="L147" s="58"/>
      <c r="M147" s="161"/>
      <c r="N147" s="58"/>
      <c r="O147" s="58"/>
      <c r="P147" s="58"/>
      <c r="Q147" s="162">
        <f t="shared" si="16"/>
        <v>0</v>
      </c>
      <c r="R147" s="358">
        <f t="shared" si="15"/>
        <v>0</v>
      </c>
      <c r="S147" s="95"/>
      <c r="T147" s="25"/>
    </row>
    <row r="148" spans="2:20" ht="45">
      <c r="B148" s="359">
        <v>70</v>
      </c>
      <c r="C148" s="28" t="s">
        <v>662</v>
      </c>
      <c r="D148" s="28">
        <v>61</v>
      </c>
      <c r="E148" s="28" t="s">
        <v>378</v>
      </c>
      <c r="F148" s="34" t="s">
        <v>377</v>
      </c>
      <c r="G148" s="35" t="s">
        <v>99</v>
      </c>
      <c r="H148" s="180">
        <v>325.00000000000006</v>
      </c>
      <c r="I148" s="181">
        <v>300</v>
      </c>
      <c r="J148" s="164">
        <f>H148*I148</f>
        <v>97500.000000000015</v>
      </c>
      <c r="K148" s="30"/>
      <c r="L148" s="162">
        <f>K148*H148</f>
        <v>0</v>
      </c>
      <c r="M148" s="161">
        <f t="shared" si="17"/>
        <v>300</v>
      </c>
      <c r="N148" s="165">
        <f>M148*H148</f>
        <v>97500.000000000015</v>
      </c>
      <c r="O148" s="31">
        <v>300</v>
      </c>
      <c r="P148" s="162">
        <f>O148*H148</f>
        <v>97500.000000000015</v>
      </c>
      <c r="Q148" s="162">
        <f t="shared" si="16"/>
        <v>0</v>
      </c>
      <c r="R148" s="358">
        <f t="shared" si="15"/>
        <v>0</v>
      </c>
      <c r="S148" s="95" t="s">
        <v>551</v>
      </c>
      <c r="T148" s="25"/>
    </row>
    <row r="149" spans="2:20" ht="21">
      <c r="B149" s="360"/>
      <c r="C149" s="58"/>
      <c r="D149" s="58"/>
      <c r="E149" s="58"/>
      <c r="F149" s="58"/>
      <c r="G149" s="58"/>
      <c r="H149" s="58"/>
      <c r="I149" s="58"/>
      <c r="J149" s="58"/>
      <c r="K149" s="58"/>
      <c r="L149" s="58"/>
      <c r="M149" s="161"/>
      <c r="N149" s="58"/>
      <c r="O149" s="58"/>
      <c r="P149" s="58"/>
      <c r="Q149" s="162">
        <f t="shared" si="16"/>
        <v>0</v>
      </c>
      <c r="R149" s="358">
        <f t="shared" ref="R149:R180" si="18">IF(N149&gt;P149,N149-P149,0)</f>
        <v>0</v>
      </c>
      <c r="S149" s="95"/>
      <c r="T149" s="25"/>
    </row>
    <row r="150" spans="2:20" ht="45">
      <c r="B150" s="359">
        <v>71</v>
      </c>
      <c r="C150" s="28" t="s">
        <v>663</v>
      </c>
      <c r="D150" s="28">
        <v>62</v>
      </c>
      <c r="E150" s="28" t="s">
        <v>376</v>
      </c>
      <c r="F150" s="34" t="s">
        <v>375</v>
      </c>
      <c r="G150" s="35" t="s">
        <v>99</v>
      </c>
      <c r="H150" s="180">
        <v>545</v>
      </c>
      <c r="I150" s="181">
        <v>300</v>
      </c>
      <c r="J150" s="164">
        <f>H150*I150</f>
        <v>163500</v>
      </c>
      <c r="K150" s="30"/>
      <c r="L150" s="162">
        <f>K150*H150</f>
        <v>0</v>
      </c>
      <c r="M150" s="161">
        <f t="shared" si="17"/>
        <v>300</v>
      </c>
      <c r="N150" s="165">
        <f>M150*H150</f>
        <v>163500</v>
      </c>
      <c r="O150" s="31">
        <v>300</v>
      </c>
      <c r="P150" s="162">
        <f>O150*H150</f>
        <v>163500</v>
      </c>
      <c r="Q150" s="162">
        <f t="shared" si="16"/>
        <v>0</v>
      </c>
      <c r="R150" s="358">
        <f t="shared" si="18"/>
        <v>0</v>
      </c>
      <c r="S150" s="95" t="s">
        <v>551</v>
      </c>
      <c r="T150" s="25"/>
    </row>
    <row r="151" spans="2:20" ht="21">
      <c r="B151" s="360"/>
      <c r="C151" s="58"/>
      <c r="D151" s="58"/>
      <c r="E151" s="58"/>
      <c r="F151" s="58"/>
      <c r="G151" s="58"/>
      <c r="H151" s="58"/>
      <c r="I151" s="58"/>
      <c r="J151" s="58"/>
      <c r="K151" s="58"/>
      <c r="L151" s="58"/>
      <c r="M151" s="161"/>
      <c r="N151" s="58"/>
      <c r="O151" s="58"/>
      <c r="P151" s="58"/>
      <c r="Q151" s="162">
        <f t="shared" si="16"/>
        <v>0</v>
      </c>
      <c r="R151" s="358">
        <f t="shared" si="18"/>
        <v>0</v>
      </c>
      <c r="S151" s="95"/>
      <c r="T151" s="25"/>
    </row>
    <row r="152" spans="2:20" ht="45">
      <c r="B152" s="359">
        <v>72</v>
      </c>
      <c r="C152" s="28" t="s">
        <v>664</v>
      </c>
      <c r="D152" s="28">
        <v>63</v>
      </c>
      <c r="E152" s="28" t="s">
        <v>374</v>
      </c>
      <c r="F152" s="34" t="s">
        <v>373</v>
      </c>
      <c r="G152" s="35" t="s">
        <v>99</v>
      </c>
      <c r="H152" s="180">
        <v>849.99999999999989</v>
      </c>
      <c r="I152" s="181">
        <v>500</v>
      </c>
      <c r="J152" s="164">
        <f>H152*I152</f>
        <v>424999.99999999994</v>
      </c>
      <c r="K152" s="30"/>
      <c r="L152" s="162">
        <f>K152*H152</f>
        <v>0</v>
      </c>
      <c r="M152" s="161">
        <f t="shared" si="17"/>
        <v>500</v>
      </c>
      <c r="N152" s="165">
        <f>M152*H152</f>
        <v>424999.99999999994</v>
      </c>
      <c r="O152" s="31">
        <v>500</v>
      </c>
      <c r="P152" s="162">
        <f>O152*H152</f>
        <v>424999.99999999994</v>
      </c>
      <c r="Q152" s="162">
        <f t="shared" si="16"/>
        <v>0</v>
      </c>
      <c r="R152" s="358">
        <f t="shared" si="18"/>
        <v>0</v>
      </c>
      <c r="S152" s="95" t="s">
        <v>551</v>
      </c>
      <c r="T152" s="25"/>
    </row>
    <row r="153" spans="2:20" ht="21">
      <c r="B153" s="360"/>
      <c r="C153" s="58"/>
      <c r="D153" s="58"/>
      <c r="E153" s="58"/>
      <c r="F153" s="58"/>
      <c r="G153" s="58"/>
      <c r="H153" s="58"/>
      <c r="I153" s="58"/>
      <c r="J153" s="58"/>
      <c r="K153" s="58"/>
      <c r="L153" s="58"/>
      <c r="M153" s="161"/>
      <c r="N153" s="58"/>
      <c r="O153" s="58"/>
      <c r="P153" s="58"/>
      <c r="Q153" s="162">
        <f t="shared" si="16"/>
        <v>0</v>
      </c>
      <c r="R153" s="358">
        <f t="shared" si="18"/>
        <v>0</v>
      </c>
      <c r="S153" s="95"/>
      <c r="T153" s="25"/>
    </row>
    <row r="154" spans="2:20" ht="30">
      <c r="B154" s="359">
        <v>73</v>
      </c>
      <c r="C154" s="28" t="s">
        <v>665</v>
      </c>
      <c r="D154" s="28">
        <v>64</v>
      </c>
      <c r="E154" s="28" t="s">
        <v>372</v>
      </c>
      <c r="F154" s="34" t="s">
        <v>371</v>
      </c>
      <c r="G154" s="29" t="s">
        <v>3</v>
      </c>
      <c r="H154" s="163">
        <v>1800</v>
      </c>
      <c r="I154" s="181">
        <v>8</v>
      </c>
      <c r="J154" s="164">
        <f>H154*I154</f>
        <v>14400</v>
      </c>
      <c r="K154" s="30"/>
      <c r="L154" s="162">
        <f>K154*H154</f>
        <v>0</v>
      </c>
      <c r="M154" s="161">
        <f t="shared" si="17"/>
        <v>8</v>
      </c>
      <c r="N154" s="165">
        <f>M154*H154</f>
        <v>14400</v>
      </c>
      <c r="O154" s="31">
        <v>8</v>
      </c>
      <c r="P154" s="162">
        <f>O154*H154</f>
        <v>14400</v>
      </c>
      <c r="Q154" s="162">
        <f t="shared" si="16"/>
        <v>0</v>
      </c>
      <c r="R154" s="358">
        <f t="shared" si="18"/>
        <v>0</v>
      </c>
      <c r="S154" s="95" t="s">
        <v>551</v>
      </c>
      <c r="T154" s="25"/>
    </row>
    <row r="155" spans="2:20" ht="21">
      <c r="B155" s="360"/>
      <c r="C155" s="58"/>
      <c r="D155" s="58"/>
      <c r="E155" s="58"/>
      <c r="F155" s="58"/>
      <c r="G155" s="58"/>
      <c r="H155" s="58"/>
      <c r="I155" s="58"/>
      <c r="J155" s="58"/>
      <c r="K155" s="58"/>
      <c r="L155" s="58"/>
      <c r="M155" s="161"/>
      <c r="N155" s="58"/>
      <c r="O155" s="58"/>
      <c r="P155" s="58"/>
      <c r="Q155" s="162">
        <f t="shared" si="16"/>
        <v>0</v>
      </c>
      <c r="R155" s="358">
        <f t="shared" si="18"/>
        <v>0</v>
      </c>
      <c r="S155" s="95"/>
      <c r="T155" s="25"/>
    </row>
    <row r="156" spans="2:20" ht="45">
      <c r="B156" s="359">
        <v>74</v>
      </c>
      <c r="C156" s="28" t="s">
        <v>666</v>
      </c>
      <c r="D156" s="28">
        <v>65</v>
      </c>
      <c r="E156" s="28" t="s">
        <v>370</v>
      </c>
      <c r="F156" s="34" t="s">
        <v>369</v>
      </c>
      <c r="G156" s="29" t="s">
        <v>3</v>
      </c>
      <c r="H156" s="163">
        <v>13000</v>
      </c>
      <c r="I156" s="28">
        <v>10</v>
      </c>
      <c r="J156" s="164">
        <f>H156*I156</f>
        <v>130000</v>
      </c>
      <c r="K156" s="30"/>
      <c r="L156" s="162">
        <f>K156*H156</f>
        <v>0</v>
      </c>
      <c r="M156" s="161">
        <f t="shared" si="17"/>
        <v>10</v>
      </c>
      <c r="N156" s="165">
        <f>M156*H156</f>
        <v>130000</v>
      </c>
      <c r="O156" s="31">
        <v>10</v>
      </c>
      <c r="P156" s="162">
        <f>O156*H156</f>
        <v>130000</v>
      </c>
      <c r="Q156" s="162">
        <f t="shared" si="16"/>
        <v>0</v>
      </c>
      <c r="R156" s="358">
        <f t="shared" si="18"/>
        <v>0</v>
      </c>
      <c r="S156" s="95" t="s">
        <v>551</v>
      </c>
      <c r="T156" s="25"/>
    </row>
    <row r="157" spans="2:20" ht="21">
      <c r="B157" s="360"/>
      <c r="C157" s="58"/>
      <c r="D157" s="58"/>
      <c r="E157" s="58"/>
      <c r="F157" s="58"/>
      <c r="G157" s="58"/>
      <c r="H157" s="58"/>
      <c r="I157" s="58"/>
      <c r="J157" s="58"/>
      <c r="K157" s="58"/>
      <c r="L157" s="58"/>
      <c r="M157" s="161"/>
      <c r="N157" s="58"/>
      <c r="O157" s="58"/>
      <c r="P157" s="58"/>
      <c r="Q157" s="162">
        <f t="shared" si="16"/>
        <v>0</v>
      </c>
      <c r="R157" s="358">
        <f t="shared" si="18"/>
        <v>0</v>
      </c>
      <c r="S157" s="95"/>
      <c r="T157" s="25"/>
    </row>
    <row r="158" spans="2:20" ht="45">
      <c r="B158" s="359">
        <v>75</v>
      </c>
      <c r="C158" s="28" t="s">
        <v>667</v>
      </c>
      <c r="D158" s="28">
        <v>230</v>
      </c>
      <c r="E158" s="28" t="s">
        <v>368</v>
      </c>
      <c r="F158" s="34" t="s">
        <v>367</v>
      </c>
      <c r="G158" s="29" t="s">
        <v>3</v>
      </c>
      <c r="H158" s="163">
        <v>13000</v>
      </c>
      <c r="I158" s="28">
        <v>14</v>
      </c>
      <c r="J158" s="164">
        <f>H158*I158</f>
        <v>182000</v>
      </c>
      <c r="K158" s="30"/>
      <c r="L158" s="162">
        <f>K158*H158</f>
        <v>0</v>
      </c>
      <c r="M158" s="161">
        <f t="shared" si="17"/>
        <v>14</v>
      </c>
      <c r="N158" s="165">
        <f>M158*H158</f>
        <v>182000</v>
      </c>
      <c r="O158" s="31">
        <v>14</v>
      </c>
      <c r="P158" s="162">
        <f>O158*H158</f>
        <v>182000</v>
      </c>
      <c r="Q158" s="162">
        <f t="shared" si="16"/>
        <v>0</v>
      </c>
      <c r="R158" s="358">
        <f t="shared" si="18"/>
        <v>0</v>
      </c>
      <c r="S158" s="95" t="s">
        <v>551</v>
      </c>
      <c r="T158" s="25"/>
    </row>
    <row r="159" spans="2:20" ht="21">
      <c r="B159" s="360"/>
      <c r="C159" s="58"/>
      <c r="D159" s="58"/>
      <c r="E159" s="58"/>
      <c r="F159" s="58"/>
      <c r="G159" s="58"/>
      <c r="H159" s="58"/>
      <c r="I159" s="58"/>
      <c r="J159" s="58"/>
      <c r="K159" s="58"/>
      <c r="L159" s="58"/>
      <c r="M159" s="161"/>
      <c r="N159" s="58"/>
      <c r="O159" s="58"/>
      <c r="P159" s="58"/>
      <c r="Q159" s="162">
        <f t="shared" si="16"/>
        <v>0</v>
      </c>
      <c r="R159" s="358">
        <f t="shared" si="18"/>
        <v>0</v>
      </c>
      <c r="S159" s="95"/>
      <c r="T159" s="25"/>
    </row>
    <row r="160" spans="2:20" ht="30">
      <c r="B160" s="359">
        <v>76</v>
      </c>
      <c r="C160" s="28" t="s">
        <v>668</v>
      </c>
      <c r="D160" s="28">
        <v>66</v>
      </c>
      <c r="E160" s="28" t="s">
        <v>366</v>
      </c>
      <c r="F160" s="34" t="s">
        <v>365</v>
      </c>
      <c r="G160" s="29" t="s">
        <v>3</v>
      </c>
      <c r="H160" s="163">
        <v>50000</v>
      </c>
      <c r="I160" s="28">
        <v>5</v>
      </c>
      <c r="J160" s="164">
        <f>H160*I160</f>
        <v>250000</v>
      </c>
      <c r="K160" s="30"/>
      <c r="L160" s="162">
        <f>K160*H160</f>
        <v>0</v>
      </c>
      <c r="M160" s="161">
        <f t="shared" si="17"/>
        <v>5</v>
      </c>
      <c r="N160" s="165">
        <f>M160*H160</f>
        <v>250000</v>
      </c>
      <c r="O160" s="31">
        <v>5</v>
      </c>
      <c r="P160" s="162">
        <f>O160*H160</f>
        <v>250000</v>
      </c>
      <c r="Q160" s="162">
        <f t="shared" si="16"/>
        <v>0</v>
      </c>
      <c r="R160" s="358">
        <f t="shared" si="18"/>
        <v>0</v>
      </c>
      <c r="S160" s="95" t="s">
        <v>551</v>
      </c>
      <c r="T160" s="25"/>
    </row>
    <row r="161" spans="2:20" ht="21">
      <c r="B161" s="360"/>
      <c r="C161" s="58"/>
      <c r="D161" s="58"/>
      <c r="E161" s="58"/>
      <c r="F161" s="58"/>
      <c r="G161" s="58"/>
      <c r="H161" s="58"/>
      <c r="I161" s="58"/>
      <c r="J161" s="58"/>
      <c r="K161" s="58"/>
      <c r="L161" s="58"/>
      <c r="M161" s="161"/>
      <c r="N161" s="58"/>
      <c r="O161" s="58"/>
      <c r="P161" s="58"/>
      <c r="Q161" s="162">
        <f t="shared" si="16"/>
        <v>0</v>
      </c>
      <c r="R161" s="358">
        <f t="shared" si="18"/>
        <v>0</v>
      </c>
      <c r="S161" s="95"/>
      <c r="T161" s="25"/>
    </row>
    <row r="162" spans="2:20" ht="45">
      <c r="B162" s="359">
        <v>77</v>
      </c>
      <c r="C162" s="28" t="s">
        <v>669</v>
      </c>
      <c r="D162" s="28">
        <v>67</v>
      </c>
      <c r="E162" s="28" t="s">
        <v>364</v>
      </c>
      <c r="F162" s="34" t="s">
        <v>363</v>
      </c>
      <c r="G162" s="29" t="s">
        <v>3</v>
      </c>
      <c r="H162" s="163">
        <v>6000</v>
      </c>
      <c r="I162" s="28">
        <v>10</v>
      </c>
      <c r="J162" s="164">
        <f>H162*I162</f>
        <v>60000</v>
      </c>
      <c r="K162" s="30"/>
      <c r="L162" s="162">
        <f>K162*H162</f>
        <v>0</v>
      </c>
      <c r="M162" s="161">
        <f t="shared" si="17"/>
        <v>10</v>
      </c>
      <c r="N162" s="165">
        <f>M162*H162</f>
        <v>60000</v>
      </c>
      <c r="O162" s="31">
        <v>10</v>
      </c>
      <c r="P162" s="162">
        <f>O162*H162</f>
        <v>60000</v>
      </c>
      <c r="Q162" s="162">
        <f t="shared" si="16"/>
        <v>0</v>
      </c>
      <c r="R162" s="358">
        <f t="shared" si="18"/>
        <v>0</v>
      </c>
      <c r="S162" s="95" t="s">
        <v>551</v>
      </c>
      <c r="T162" s="25"/>
    </row>
    <row r="163" spans="2:20" ht="21">
      <c r="B163" s="360"/>
      <c r="C163" s="58"/>
      <c r="D163" s="58"/>
      <c r="E163" s="58"/>
      <c r="F163" s="58"/>
      <c r="G163" s="58"/>
      <c r="H163" s="58"/>
      <c r="I163" s="58"/>
      <c r="J163" s="58"/>
      <c r="K163" s="58"/>
      <c r="L163" s="58"/>
      <c r="M163" s="161"/>
      <c r="N163" s="58"/>
      <c r="O163" s="58"/>
      <c r="P163" s="58"/>
      <c r="Q163" s="162">
        <f t="shared" si="16"/>
        <v>0</v>
      </c>
      <c r="R163" s="358">
        <f t="shared" si="18"/>
        <v>0</v>
      </c>
      <c r="S163" s="95"/>
      <c r="T163" s="25"/>
    </row>
    <row r="164" spans="2:20" ht="30">
      <c r="B164" s="359">
        <v>78</v>
      </c>
      <c r="C164" s="28" t="s">
        <v>670</v>
      </c>
      <c r="D164" s="28">
        <v>206</v>
      </c>
      <c r="E164" s="28" t="s">
        <v>362</v>
      </c>
      <c r="F164" s="34" t="s">
        <v>361</v>
      </c>
      <c r="G164" s="29" t="s">
        <v>3</v>
      </c>
      <c r="H164" s="163">
        <v>22500</v>
      </c>
      <c r="I164" s="181">
        <v>18</v>
      </c>
      <c r="J164" s="164">
        <f>H164*I164</f>
        <v>405000</v>
      </c>
      <c r="K164" s="30"/>
      <c r="L164" s="162">
        <f>K164*H164</f>
        <v>0</v>
      </c>
      <c r="M164" s="161">
        <f t="shared" si="17"/>
        <v>18</v>
      </c>
      <c r="N164" s="165">
        <f>M164*H164</f>
        <v>405000</v>
      </c>
      <c r="O164" s="31">
        <v>18</v>
      </c>
      <c r="P164" s="162">
        <f>O164*H164</f>
        <v>405000</v>
      </c>
      <c r="Q164" s="162">
        <f t="shared" si="16"/>
        <v>0</v>
      </c>
      <c r="R164" s="358">
        <f t="shared" si="18"/>
        <v>0</v>
      </c>
      <c r="S164" s="95" t="s">
        <v>551</v>
      </c>
      <c r="T164" s="25"/>
    </row>
    <row r="165" spans="2:20" ht="21">
      <c r="B165" s="360"/>
      <c r="C165" s="58"/>
      <c r="D165" s="58"/>
      <c r="E165" s="58"/>
      <c r="F165" s="58"/>
      <c r="G165" s="58"/>
      <c r="H165" s="58"/>
      <c r="I165" s="58"/>
      <c r="J165" s="58"/>
      <c r="K165" s="58"/>
      <c r="L165" s="58"/>
      <c r="M165" s="161"/>
      <c r="N165" s="58"/>
      <c r="O165" s="58"/>
      <c r="P165" s="58"/>
      <c r="Q165" s="162">
        <f t="shared" si="16"/>
        <v>0</v>
      </c>
      <c r="R165" s="358">
        <f t="shared" si="18"/>
        <v>0</v>
      </c>
      <c r="S165" s="95"/>
      <c r="T165" s="25"/>
    </row>
    <row r="166" spans="2:20" ht="45">
      <c r="B166" s="359">
        <v>79</v>
      </c>
      <c r="C166" s="28" t="s">
        <v>671</v>
      </c>
      <c r="D166" s="28">
        <v>68</v>
      </c>
      <c r="E166" s="28" t="s">
        <v>360</v>
      </c>
      <c r="F166" s="34" t="s">
        <v>359</v>
      </c>
      <c r="G166" s="29" t="s">
        <v>3</v>
      </c>
      <c r="H166" s="163">
        <v>54000</v>
      </c>
      <c r="I166" s="181">
        <v>18</v>
      </c>
      <c r="J166" s="164">
        <f>H166*I166</f>
        <v>972000</v>
      </c>
      <c r="K166" s="30"/>
      <c r="L166" s="162">
        <f>K166*H166</f>
        <v>0</v>
      </c>
      <c r="M166" s="161">
        <f t="shared" si="17"/>
        <v>18</v>
      </c>
      <c r="N166" s="165">
        <f>M166*H166</f>
        <v>972000</v>
      </c>
      <c r="O166" s="31">
        <v>18</v>
      </c>
      <c r="P166" s="162">
        <f>O166*H166</f>
        <v>972000</v>
      </c>
      <c r="Q166" s="162">
        <f t="shared" si="16"/>
        <v>0</v>
      </c>
      <c r="R166" s="358">
        <f t="shared" si="18"/>
        <v>0</v>
      </c>
      <c r="S166" s="95" t="s">
        <v>551</v>
      </c>
      <c r="T166" s="25"/>
    </row>
    <row r="167" spans="2:20" ht="21">
      <c r="B167" s="360"/>
      <c r="C167" s="58"/>
      <c r="D167" s="58"/>
      <c r="E167" s="58"/>
      <c r="F167" s="58"/>
      <c r="G167" s="58"/>
      <c r="H167" s="58"/>
      <c r="I167" s="58"/>
      <c r="J167" s="58"/>
      <c r="K167" s="58"/>
      <c r="L167" s="58"/>
      <c r="M167" s="161"/>
      <c r="N167" s="58"/>
      <c r="O167" s="58"/>
      <c r="P167" s="58"/>
      <c r="Q167" s="162">
        <f t="shared" si="16"/>
        <v>0</v>
      </c>
      <c r="R167" s="358">
        <f t="shared" si="18"/>
        <v>0</v>
      </c>
      <c r="S167" s="95"/>
      <c r="T167" s="25"/>
    </row>
    <row r="168" spans="2:20" ht="30">
      <c r="B168" s="359">
        <v>80</v>
      </c>
      <c r="C168" s="28" t="s">
        <v>672</v>
      </c>
      <c r="D168" s="28">
        <v>69</v>
      </c>
      <c r="E168" s="28" t="s">
        <v>358</v>
      </c>
      <c r="F168" s="34" t="s">
        <v>357</v>
      </c>
      <c r="G168" s="29" t="s">
        <v>3</v>
      </c>
      <c r="H168" s="163">
        <v>25000</v>
      </c>
      <c r="I168" s="181">
        <v>6</v>
      </c>
      <c r="J168" s="164">
        <f>H168*I168</f>
        <v>150000</v>
      </c>
      <c r="K168" s="30"/>
      <c r="L168" s="162">
        <f>K168*H168</f>
        <v>0</v>
      </c>
      <c r="M168" s="161">
        <f t="shared" si="17"/>
        <v>6</v>
      </c>
      <c r="N168" s="165">
        <f>M168*H168</f>
        <v>150000</v>
      </c>
      <c r="O168" s="31">
        <v>6</v>
      </c>
      <c r="P168" s="162">
        <f>O168*H168</f>
        <v>150000</v>
      </c>
      <c r="Q168" s="162">
        <f t="shared" si="16"/>
        <v>0</v>
      </c>
      <c r="R168" s="358">
        <f t="shared" si="18"/>
        <v>0</v>
      </c>
      <c r="S168" s="95" t="s">
        <v>551</v>
      </c>
      <c r="T168" s="25"/>
    </row>
    <row r="169" spans="2:20" ht="21">
      <c r="B169" s="360"/>
      <c r="C169" s="58"/>
      <c r="D169" s="58"/>
      <c r="E169" s="58"/>
      <c r="F169" s="58"/>
      <c r="G169" s="58"/>
      <c r="H169" s="58"/>
      <c r="I169" s="58"/>
      <c r="J169" s="58"/>
      <c r="K169" s="58"/>
      <c r="L169" s="58"/>
      <c r="M169" s="161"/>
      <c r="N169" s="58"/>
      <c r="O169" s="58"/>
      <c r="P169" s="58"/>
      <c r="Q169" s="162">
        <f t="shared" si="16"/>
        <v>0</v>
      </c>
      <c r="R169" s="358">
        <f t="shared" si="18"/>
        <v>0</v>
      </c>
      <c r="S169" s="95"/>
      <c r="T169" s="25"/>
    </row>
    <row r="170" spans="2:20">
      <c r="B170" s="359">
        <v>81</v>
      </c>
      <c r="C170" s="28" t="s">
        <v>673</v>
      </c>
      <c r="D170" s="28">
        <v>70</v>
      </c>
      <c r="E170" s="28" t="s">
        <v>356</v>
      </c>
      <c r="F170" s="34" t="s">
        <v>355</v>
      </c>
      <c r="G170" s="35" t="s">
        <v>99</v>
      </c>
      <c r="H170" s="180">
        <v>450</v>
      </c>
      <c r="I170" s="28">
        <v>400</v>
      </c>
      <c r="J170" s="164">
        <f>H170*I170</f>
        <v>180000</v>
      </c>
      <c r="K170" s="30"/>
      <c r="L170" s="162">
        <f>K170*H170</f>
        <v>0</v>
      </c>
      <c r="M170" s="161">
        <f t="shared" si="17"/>
        <v>400</v>
      </c>
      <c r="N170" s="165">
        <f>M170*H170</f>
        <v>180000</v>
      </c>
      <c r="O170" s="31">
        <v>400</v>
      </c>
      <c r="P170" s="162">
        <f>O170*H170</f>
        <v>180000</v>
      </c>
      <c r="Q170" s="162">
        <f t="shared" si="16"/>
        <v>0</v>
      </c>
      <c r="R170" s="358">
        <f t="shared" si="18"/>
        <v>0</v>
      </c>
      <c r="S170" s="95" t="s">
        <v>551</v>
      </c>
      <c r="T170" s="25"/>
    </row>
    <row r="171" spans="2:20" ht="21">
      <c r="B171" s="360"/>
      <c r="C171" s="58"/>
      <c r="D171" s="58"/>
      <c r="E171" s="58"/>
      <c r="F171" s="58"/>
      <c r="G171" s="58"/>
      <c r="H171" s="58"/>
      <c r="I171" s="58"/>
      <c r="J171" s="58"/>
      <c r="K171" s="58"/>
      <c r="L171" s="58"/>
      <c r="M171" s="161"/>
      <c r="N171" s="58"/>
      <c r="O171" s="58"/>
      <c r="P171" s="58"/>
      <c r="Q171" s="162">
        <f t="shared" si="16"/>
        <v>0</v>
      </c>
      <c r="R171" s="358">
        <f t="shared" si="18"/>
        <v>0</v>
      </c>
      <c r="S171" s="95"/>
      <c r="T171" s="25"/>
    </row>
    <row r="172" spans="2:20">
      <c r="B172" s="359">
        <v>82</v>
      </c>
      <c r="C172" s="28" t="s">
        <v>674</v>
      </c>
      <c r="D172" s="28">
        <v>71</v>
      </c>
      <c r="E172" s="28" t="s">
        <v>354</v>
      </c>
      <c r="F172" s="34" t="s">
        <v>353</v>
      </c>
      <c r="G172" s="35" t="s">
        <v>99</v>
      </c>
      <c r="H172" s="180">
        <v>300</v>
      </c>
      <c r="I172" s="28">
        <v>400</v>
      </c>
      <c r="J172" s="164">
        <f>H172*I172</f>
        <v>120000</v>
      </c>
      <c r="K172" s="30"/>
      <c r="L172" s="162">
        <f>K172*H172</f>
        <v>0</v>
      </c>
      <c r="M172" s="161">
        <f t="shared" si="17"/>
        <v>400</v>
      </c>
      <c r="N172" s="165">
        <f>M172*H172</f>
        <v>120000</v>
      </c>
      <c r="O172" s="31">
        <v>400</v>
      </c>
      <c r="P172" s="162">
        <f>O172*H172</f>
        <v>120000</v>
      </c>
      <c r="Q172" s="162">
        <f t="shared" si="16"/>
        <v>0</v>
      </c>
      <c r="R172" s="358">
        <f t="shared" si="18"/>
        <v>0</v>
      </c>
      <c r="S172" s="95" t="s">
        <v>551</v>
      </c>
      <c r="T172" s="25"/>
    </row>
    <row r="173" spans="2:20" ht="21">
      <c r="B173" s="360"/>
      <c r="C173" s="58"/>
      <c r="D173" s="58"/>
      <c r="E173" s="58"/>
      <c r="F173" s="58"/>
      <c r="G173" s="58"/>
      <c r="H173" s="58"/>
      <c r="I173" s="58"/>
      <c r="J173" s="58"/>
      <c r="K173" s="58"/>
      <c r="L173" s="58"/>
      <c r="M173" s="161"/>
      <c r="N173" s="58"/>
      <c r="O173" s="58"/>
      <c r="P173" s="58"/>
      <c r="Q173" s="162">
        <f t="shared" si="16"/>
        <v>0</v>
      </c>
      <c r="R173" s="358">
        <f t="shared" si="18"/>
        <v>0</v>
      </c>
      <c r="S173" s="95"/>
      <c r="T173" s="25"/>
    </row>
    <row r="174" spans="2:20" ht="30">
      <c r="B174" s="359">
        <v>83</v>
      </c>
      <c r="C174" s="28" t="s">
        <v>675</v>
      </c>
      <c r="D174" s="28">
        <v>207</v>
      </c>
      <c r="E174" s="28" t="s">
        <v>352</v>
      </c>
      <c r="F174" s="34" t="s">
        <v>351</v>
      </c>
      <c r="G174" s="29" t="s">
        <v>3</v>
      </c>
      <c r="H174" s="163">
        <v>4800</v>
      </c>
      <c r="I174" s="181">
        <v>20</v>
      </c>
      <c r="J174" s="164">
        <f>H174*I174</f>
        <v>96000</v>
      </c>
      <c r="K174" s="30"/>
      <c r="L174" s="162">
        <f>K174*H174</f>
        <v>0</v>
      </c>
      <c r="M174" s="161">
        <f t="shared" si="17"/>
        <v>20</v>
      </c>
      <c r="N174" s="165">
        <f>M174*H174</f>
        <v>96000</v>
      </c>
      <c r="O174" s="31">
        <v>20</v>
      </c>
      <c r="P174" s="162">
        <f>O174*H174</f>
        <v>96000</v>
      </c>
      <c r="Q174" s="162">
        <f t="shared" si="16"/>
        <v>0</v>
      </c>
      <c r="R174" s="358">
        <f t="shared" si="18"/>
        <v>0</v>
      </c>
      <c r="S174" s="95" t="s">
        <v>551</v>
      </c>
      <c r="T174" s="25"/>
    </row>
    <row r="175" spans="2:20" ht="21">
      <c r="B175" s="360"/>
      <c r="C175" s="58"/>
      <c r="D175" s="58"/>
      <c r="E175" s="58"/>
      <c r="F175" s="58"/>
      <c r="G175" s="58"/>
      <c r="H175" s="58"/>
      <c r="I175" s="58"/>
      <c r="J175" s="58"/>
      <c r="K175" s="58"/>
      <c r="L175" s="58"/>
      <c r="M175" s="161"/>
      <c r="N175" s="58"/>
      <c r="O175" s="58"/>
      <c r="P175" s="58"/>
      <c r="Q175" s="162">
        <f t="shared" si="16"/>
        <v>0</v>
      </c>
      <c r="R175" s="358">
        <f t="shared" si="18"/>
        <v>0</v>
      </c>
      <c r="S175" s="95"/>
      <c r="T175" s="25"/>
    </row>
    <row r="176" spans="2:20" ht="30">
      <c r="B176" s="359">
        <v>84</v>
      </c>
      <c r="C176" s="28" t="s">
        <v>676</v>
      </c>
      <c r="D176" s="28">
        <v>208</v>
      </c>
      <c r="E176" s="28" t="s">
        <v>350</v>
      </c>
      <c r="F176" s="34" t="s">
        <v>349</v>
      </c>
      <c r="G176" s="29" t="s">
        <v>3</v>
      </c>
      <c r="H176" s="163">
        <v>4000</v>
      </c>
      <c r="I176" s="181">
        <v>60</v>
      </c>
      <c r="J176" s="164">
        <f>H176*I176</f>
        <v>240000</v>
      </c>
      <c r="K176" s="30"/>
      <c r="L176" s="162">
        <f>K176*H176</f>
        <v>0</v>
      </c>
      <c r="M176" s="161">
        <f t="shared" si="17"/>
        <v>60</v>
      </c>
      <c r="N176" s="165">
        <f>M176*H176</f>
        <v>240000</v>
      </c>
      <c r="O176" s="31">
        <v>60</v>
      </c>
      <c r="P176" s="162">
        <f>O176*H176</f>
        <v>240000</v>
      </c>
      <c r="Q176" s="162">
        <f t="shared" si="16"/>
        <v>0</v>
      </c>
      <c r="R176" s="358">
        <f t="shared" si="18"/>
        <v>0</v>
      </c>
      <c r="S176" s="95" t="s">
        <v>551</v>
      </c>
      <c r="T176" s="25"/>
    </row>
    <row r="177" spans="2:20" ht="21">
      <c r="B177" s="360"/>
      <c r="C177" s="58"/>
      <c r="D177" s="58"/>
      <c r="E177" s="58"/>
      <c r="F177" s="58"/>
      <c r="G177" s="58"/>
      <c r="H177" s="58"/>
      <c r="I177" s="58"/>
      <c r="J177" s="58"/>
      <c r="K177" s="58"/>
      <c r="L177" s="58"/>
      <c r="M177" s="161"/>
      <c r="N177" s="58"/>
      <c r="O177" s="58"/>
      <c r="P177" s="58"/>
      <c r="Q177" s="162">
        <f t="shared" si="16"/>
        <v>0</v>
      </c>
      <c r="R177" s="358">
        <f t="shared" si="18"/>
        <v>0</v>
      </c>
      <c r="S177" s="95"/>
      <c r="T177" s="25"/>
    </row>
    <row r="178" spans="2:20" ht="45">
      <c r="B178" s="359">
        <v>85</v>
      </c>
      <c r="C178" s="28" t="s">
        <v>677</v>
      </c>
      <c r="D178" s="28">
        <v>209</v>
      </c>
      <c r="E178" s="28" t="s">
        <v>348</v>
      </c>
      <c r="F178" s="34" t="s">
        <v>347</v>
      </c>
      <c r="G178" s="29" t="s">
        <v>3</v>
      </c>
      <c r="H178" s="163">
        <v>1400</v>
      </c>
      <c r="I178" s="181">
        <v>215</v>
      </c>
      <c r="J178" s="164">
        <f>H178*I178</f>
        <v>301000</v>
      </c>
      <c r="K178" s="30"/>
      <c r="L178" s="162">
        <f>K178*H178</f>
        <v>0</v>
      </c>
      <c r="M178" s="161">
        <f t="shared" si="17"/>
        <v>215</v>
      </c>
      <c r="N178" s="165">
        <f>M178*H178</f>
        <v>301000</v>
      </c>
      <c r="O178" s="31">
        <v>215</v>
      </c>
      <c r="P178" s="162">
        <f>O178*H178</f>
        <v>301000</v>
      </c>
      <c r="Q178" s="162">
        <f t="shared" si="16"/>
        <v>0</v>
      </c>
      <c r="R178" s="358">
        <f t="shared" si="18"/>
        <v>0</v>
      </c>
      <c r="S178" s="95" t="s">
        <v>551</v>
      </c>
      <c r="T178" s="25"/>
    </row>
    <row r="179" spans="2:20" ht="21">
      <c r="B179" s="360"/>
      <c r="C179" s="58"/>
      <c r="D179" s="58"/>
      <c r="E179" s="58"/>
      <c r="F179" s="58"/>
      <c r="G179" s="58"/>
      <c r="H179" s="58"/>
      <c r="I179" s="58"/>
      <c r="J179" s="58"/>
      <c r="K179" s="58"/>
      <c r="L179" s="58"/>
      <c r="M179" s="161"/>
      <c r="N179" s="58"/>
      <c r="O179" s="58"/>
      <c r="P179" s="58"/>
      <c r="Q179" s="162">
        <f t="shared" si="16"/>
        <v>0</v>
      </c>
      <c r="R179" s="358">
        <f t="shared" si="18"/>
        <v>0</v>
      </c>
      <c r="S179" s="95"/>
      <c r="T179" s="25"/>
    </row>
    <row r="180" spans="2:20" ht="30">
      <c r="B180" s="359">
        <v>86</v>
      </c>
      <c r="C180" s="28" t="s">
        <v>678</v>
      </c>
      <c r="D180" s="28">
        <v>210</v>
      </c>
      <c r="E180" s="28" t="s">
        <v>346</v>
      </c>
      <c r="F180" s="34" t="s">
        <v>345</v>
      </c>
      <c r="G180" s="29" t="s">
        <v>3</v>
      </c>
      <c r="H180" s="163">
        <v>1800</v>
      </c>
      <c r="I180" s="181">
        <v>95</v>
      </c>
      <c r="J180" s="164">
        <f>H180*I180</f>
        <v>171000</v>
      </c>
      <c r="K180" s="30"/>
      <c r="L180" s="162">
        <f>K180*H180</f>
        <v>0</v>
      </c>
      <c r="M180" s="161">
        <f t="shared" si="17"/>
        <v>95</v>
      </c>
      <c r="N180" s="165">
        <f>M180*H180</f>
        <v>171000</v>
      </c>
      <c r="O180" s="31">
        <v>95</v>
      </c>
      <c r="P180" s="162">
        <f>O180*H180</f>
        <v>171000</v>
      </c>
      <c r="Q180" s="162">
        <f t="shared" si="16"/>
        <v>0</v>
      </c>
      <c r="R180" s="358">
        <f t="shared" si="18"/>
        <v>0</v>
      </c>
      <c r="S180" s="95" t="s">
        <v>551</v>
      </c>
      <c r="T180" s="25"/>
    </row>
    <row r="181" spans="2:20" ht="21">
      <c r="B181" s="360"/>
      <c r="C181" s="58"/>
      <c r="D181" s="58"/>
      <c r="E181" s="58"/>
      <c r="F181" s="58"/>
      <c r="G181" s="58"/>
      <c r="H181" s="58"/>
      <c r="I181" s="58"/>
      <c r="J181" s="58"/>
      <c r="K181" s="58"/>
      <c r="L181" s="58"/>
      <c r="M181" s="161"/>
      <c r="N181" s="58"/>
      <c r="O181" s="58"/>
      <c r="P181" s="58"/>
      <c r="Q181" s="162">
        <f t="shared" si="16"/>
        <v>0</v>
      </c>
      <c r="R181" s="358">
        <f t="shared" ref="R181:R212" si="19">IF(N181&gt;P181,N181-P181,0)</f>
        <v>0</v>
      </c>
      <c r="S181" s="95"/>
      <c r="T181" s="25"/>
    </row>
    <row r="182" spans="2:20" ht="30">
      <c r="B182" s="359">
        <v>87</v>
      </c>
      <c r="C182" s="28" t="s">
        <v>679</v>
      </c>
      <c r="D182" s="28">
        <v>72</v>
      </c>
      <c r="E182" s="28" t="s">
        <v>344</v>
      </c>
      <c r="F182" s="34" t="s">
        <v>343</v>
      </c>
      <c r="G182" s="29" t="s">
        <v>3</v>
      </c>
      <c r="H182" s="163">
        <v>160</v>
      </c>
      <c r="I182" s="181">
        <v>8</v>
      </c>
      <c r="J182" s="164">
        <f>H182*I182</f>
        <v>1280</v>
      </c>
      <c r="K182" s="30"/>
      <c r="L182" s="162">
        <f>K182*H182</f>
        <v>0</v>
      </c>
      <c r="M182" s="161">
        <f t="shared" si="17"/>
        <v>8</v>
      </c>
      <c r="N182" s="165">
        <f>M182*H182</f>
        <v>1280</v>
      </c>
      <c r="O182" s="31">
        <v>8</v>
      </c>
      <c r="P182" s="162">
        <f>O182*H182</f>
        <v>1280</v>
      </c>
      <c r="Q182" s="162">
        <f t="shared" si="16"/>
        <v>0</v>
      </c>
      <c r="R182" s="358">
        <f t="shared" si="19"/>
        <v>0</v>
      </c>
      <c r="S182" s="95" t="s">
        <v>551</v>
      </c>
      <c r="T182" s="25"/>
    </row>
    <row r="183" spans="2:20" ht="21">
      <c r="B183" s="360"/>
      <c r="C183" s="58"/>
      <c r="D183" s="58"/>
      <c r="E183" s="58"/>
      <c r="F183" s="58"/>
      <c r="G183" s="58"/>
      <c r="H183" s="58"/>
      <c r="I183" s="58"/>
      <c r="J183" s="58"/>
      <c r="K183" s="58"/>
      <c r="L183" s="58"/>
      <c r="M183" s="161"/>
      <c r="N183" s="58"/>
      <c r="O183" s="58"/>
      <c r="P183" s="58"/>
      <c r="Q183" s="162">
        <f t="shared" si="16"/>
        <v>0</v>
      </c>
      <c r="R183" s="358">
        <f t="shared" si="19"/>
        <v>0</v>
      </c>
      <c r="S183" s="95"/>
      <c r="T183" s="25"/>
    </row>
    <row r="184" spans="2:20" ht="45">
      <c r="B184" s="359">
        <v>88</v>
      </c>
      <c r="C184" s="28" t="s">
        <v>680</v>
      </c>
      <c r="D184" s="28">
        <v>231</v>
      </c>
      <c r="E184" s="28" t="s">
        <v>342</v>
      </c>
      <c r="F184" s="34" t="s">
        <v>341</v>
      </c>
      <c r="G184" s="29" t="s">
        <v>3</v>
      </c>
      <c r="H184" s="163">
        <v>3700.0000000000005</v>
      </c>
      <c r="I184" s="181">
        <v>40</v>
      </c>
      <c r="J184" s="164">
        <f>H184*I184</f>
        <v>148000.00000000003</v>
      </c>
      <c r="K184" s="30"/>
      <c r="L184" s="162">
        <f>K184*H184</f>
        <v>0</v>
      </c>
      <c r="M184" s="161">
        <f t="shared" si="17"/>
        <v>40</v>
      </c>
      <c r="N184" s="165">
        <f>M184*H184</f>
        <v>148000.00000000003</v>
      </c>
      <c r="O184" s="31">
        <v>40</v>
      </c>
      <c r="P184" s="162">
        <f>O184*H184</f>
        <v>148000.00000000003</v>
      </c>
      <c r="Q184" s="162">
        <f t="shared" si="16"/>
        <v>0</v>
      </c>
      <c r="R184" s="358">
        <f t="shared" si="19"/>
        <v>0</v>
      </c>
      <c r="S184" s="95" t="s">
        <v>551</v>
      </c>
      <c r="T184" s="25"/>
    </row>
    <row r="185" spans="2:20" ht="21">
      <c r="B185" s="360"/>
      <c r="C185" s="58"/>
      <c r="D185" s="58"/>
      <c r="E185" s="58"/>
      <c r="F185" s="58"/>
      <c r="G185" s="58"/>
      <c r="H185" s="58"/>
      <c r="I185" s="58"/>
      <c r="J185" s="58"/>
      <c r="K185" s="58"/>
      <c r="L185" s="58"/>
      <c r="M185" s="161"/>
      <c r="N185" s="58"/>
      <c r="O185" s="58"/>
      <c r="P185" s="58"/>
      <c r="Q185" s="162">
        <f t="shared" si="16"/>
        <v>0</v>
      </c>
      <c r="R185" s="358">
        <f t="shared" si="19"/>
        <v>0</v>
      </c>
      <c r="S185" s="95"/>
      <c r="T185" s="25"/>
    </row>
    <row r="186" spans="2:20" ht="30">
      <c r="B186" s="359">
        <v>89</v>
      </c>
      <c r="C186" s="28" t="s">
        <v>681</v>
      </c>
      <c r="D186" s="28">
        <v>73</v>
      </c>
      <c r="E186" s="28" t="s">
        <v>340</v>
      </c>
      <c r="F186" s="34" t="s">
        <v>339</v>
      </c>
      <c r="G186" s="29" t="s">
        <v>3</v>
      </c>
      <c r="H186" s="163">
        <v>1000</v>
      </c>
      <c r="I186" s="181">
        <v>40</v>
      </c>
      <c r="J186" s="164">
        <f>H186*I186</f>
        <v>40000</v>
      </c>
      <c r="K186" s="30"/>
      <c r="L186" s="162">
        <f>K186*H186</f>
        <v>0</v>
      </c>
      <c r="M186" s="161">
        <f t="shared" si="17"/>
        <v>40</v>
      </c>
      <c r="N186" s="165">
        <f>M186*H186</f>
        <v>40000</v>
      </c>
      <c r="O186" s="31">
        <v>40</v>
      </c>
      <c r="P186" s="162">
        <f>O186*H186</f>
        <v>40000</v>
      </c>
      <c r="Q186" s="162">
        <f t="shared" si="16"/>
        <v>0</v>
      </c>
      <c r="R186" s="358">
        <f t="shared" si="19"/>
        <v>0</v>
      </c>
      <c r="S186" s="95" t="s">
        <v>551</v>
      </c>
      <c r="T186" s="25"/>
    </row>
    <row r="187" spans="2:20" ht="21">
      <c r="B187" s="360"/>
      <c r="C187" s="58"/>
      <c r="D187" s="58"/>
      <c r="E187" s="58"/>
      <c r="F187" s="58"/>
      <c r="G187" s="58"/>
      <c r="H187" s="58"/>
      <c r="I187" s="58"/>
      <c r="J187" s="58"/>
      <c r="K187" s="58"/>
      <c r="L187" s="58"/>
      <c r="M187" s="161"/>
      <c r="N187" s="58"/>
      <c r="O187" s="58"/>
      <c r="P187" s="58"/>
      <c r="Q187" s="162">
        <f t="shared" si="16"/>
        <v>0</v>
      </c>
      <c r="R187" s="358">
        <f t="shared" si="19"/>
        <v>0</v>
      </c>
      <c r="S187" s="95"/>
      <c r="T187" s="25"/>
    </row>
    <row r="188" spans="2:20">
      <c r="B188" s="359">
        <v>90</v>
      </c>
      <c r="C188" s="28" t="s">
        <v>682</v>
      </c>
      <c r="D188" s="28">
        <v>74</v>
      </c>
      <c r="E188" s="28" t="s">
        <v>338</v>
      </c>
      <c r="F188" s="34" t="s">
        <v>337</v>
      </c>
      <c r="G188" s="29" t="s">
        <v>3</v>
      </c>
      <c r="H188" s="163">
        <v>210</v>
      </c>
      <c r="I188" s="181">
        <v>40</v>
      </c>
      <c r="J188" s="164">
        <f>H188*I188</f>
        <v>8400</v>
      </c>
      <c r="K188" s="30"/>
      <c r="L188" s="162">
        <f>K188*H188</f>
        <v>0</v>
      </c>
      <c r="M188" s="161">
        <f t="shared" si="17"/>
        <v>40</v>
      </c>
      <c r="N188" s="165">
        <f>M188*H188</f>
        <v>8400</v>
      </c>
      <c r="O188" s="31">
        <v>40</v>
      </c>
      <c r="P188" s="162">
        <f>O188*H188</f>
        <v>8400</v>
      </c>
      <c r="Q188" s="162">
        <f t="shared" si="16"/>
        <v>0</v>
      </c>
      <c r="R188" s="358">
        <f t="shared" si="19"/>
        <v>0</v>
      </c>
      <c r="S188" s="95" t="s">
        <v>551</v>
      </c>
      <c r="T188" s="25"/>
    </row>
    <row r="189" spans="2:20" ht="21">
      <c r="B189" s="360"/>
      <c r="C189" s="58"/>
      <c r="D189" s="58"/>
      <c r="E189" s="58"/>
      <c r="F189" s="58"/>
      <c r="G189" s="58"/>
      <c r="H189" s="58"/>
      <c r="I189" s="58"/>
      <c r="J189" s="58"/>
      <c r="K189" s="58"/>
      <c r="L189" s="58"/>
      <c r="M189" s="161"/>
      <c r="N189" s="58"/>
      <c r="O189" s="58"/>
      <c r="P189" s="58"/>
      <c r="Q189" s="162">
        <f t="shared" si="16"/>
        <v>0</v>
      </c>
      <c r="R189" s="358">
        <f t="shared" si="19"/>
        <v>0</v>
      </c>
      <c r="S189" s="95"/>
      <c r="T189" s="25"/>
    </row>
    <row r="190" spans="2:20" ht="30">
      <c r="B190" s="359">
        <v>91</v>
      </c>
      <c r="C190" s="28" t="s">
        <v>683</v>
      </c>
      <c r="D190" s="28">
        <v>75</v>
      </c>
      <c r="E190" s="28" t="s">
        <v>336</v>
      </c>
      <c r="F190" s="34" t="s">
        <v>335</v>
      </c>
      <c r="G190" s="29" t="s">
        <v>3</v>
      </c>
      <c r="H190" s="163">
        <v>600</v>
      </c>
      <c r="I190" s="181">
        <v>40</v>
      </c>
      <c r="J190" s="164">
        <f>H190*I190</f>
        <v>24000</v>
      </c>
      <c r="K190" s="30"/>
      <c r="L190" s="162">
        <f>K190*H190</f>
        <v>0</v>
      </c>
      <c r="M190" s="161">
        <f t="shared" si="17"/>
        <v>40</v>
      </c>
      <c r="N190" s="165">
        <f>M190*H190</f>
        <v>24000</v>
      </c>
      <c r="O190" s="31">
        <v>40</v>
      </c>
      <c r="P190" s="162">
        <f>O190*H190</f>
        <v>24000</v>
      </c>
      <c r="Q190" s="162">
        <f t="shared" si="16"/>
        <v>0</v>
      </c>
      <c r="R190" s="358">
        <f t="shared" si="19"/>
        <v>0</v>
      </c>
      <c r="S190" s="95" t="s">
        <v>551</v>
      </c>
      <c r="T190" s="25"/>
    </row>
    <row r="191" spans="2:20" ht="21">
      <c r="B191" s="360"/>
      <c r="C191" s="58"/>
      <c r="D191" s="58"/>
      <c r="E191" s="58"/>
      <c r="F191" s="58"/>
      <c r="G191" s="58"/>
      <c r="H191" s="58"/>
      <c r="I191" s="58"/>
      <c r="J191" s="58"/>
      <c r="K191" s="58"/>
      <c r="L191" s="58"/>
      <c r="M191" s="161"/>
      <c r="N191" s="58"/>
      <c r="O191" s="58"/>
      <c r="P191" s="58"/>
      <c r="Q191" s="162">
        <f t="shared" si="16"/>
        <v>0</v>
      </c>
      <c r="R191" s="358">
        <f t="shared" si="19"/>
        <v>0</v>
      </c>
      <c r="S191" s="95"/>
      <c r="T191" s="25"/>
    </row>
    <row r="192" spans="2:20">
      <c r="B192" s="359">
        <v>92</v>
      </c>
      <c r="C192" s="28" t="s">
        <v>684</v>
      </c>
      <c r="D192" s="28">
        <v>211</v>
      </c>
      <c r="E192" s="28" t="s">
        <v>334</v>
      </c>
      <c r="F192" s="34" t="s">
        <v>333</v>
      </c>
      <c r="G192" s="29" t="s">
        <v>3</v>
      </c>
      <c r="H192" s="163">
        <v>3000</v>
      </c>
      <c r="I192" s="181">
        <v>5</v>
      </c>
      <c r="J192" s="164">
        <f>H192*I192</f>
        <v>15000</v>
      </c>
      <c r="K192" s="30"/>
      <c r="L192" s="162">
        <f>K192*H192</f>
        <v>0</v>
      </c>
      <c r="M192" s="161">
        <f t="shared" si="17"/>
        <v>5</v>
      </c>
      <c r="N192" s="165">
        <f>M192*H192</f>
        <v>15000</v>
      </c>
      <c r="O192" s="31">
        <v>5</v>
      </c>
      <c r="P192" s="162">
        <f>O192*H192</f>
        <v>15000</v>
      </c>
      <c r="Q192" s="162">
        <f t="shared" si="16"/>
        <v>0</v>
      </c>
      <c r="R192" s="358">
        <f t="shared" si="19"/>
        <v>0</v>
      </c>
      <c r="S192" s="95" t="s">
        <v>551</v>
      </c>
      <c r="T192" s="25"/>
    </row>
    <row r="193" spans="2:20" ht="21">
      <c r="B193" s="360"/>
      <c r="C193" s="58"/>
      <c r="D193" s="58"/>
      <c r="E193" s="58"/>
      <c r="F193" s="58"/>
      <c r="G193" s="58"/>
      <c r="H193" s="58"/>
      <c r="I193" s="58"/>
      <c r="J193" s="58"/>
      <c r="K193" s="58"/>
      <c r="L193" s="58"/>
      <c r="M193" s="161"/>
      <c r="N193" s="58"/>
      <c r="O193" s="58"/>
      <c r="P193" s="58"/>
      <c r="Q193" s="162">
        <f t="shared" si="16"/>
        <v>0</v>
      </c>
      <c r="R193" s="358">
        <f t="shared" si="19"/>
        <v>0</v>
      </c>
      <c r="S193" s="95"/>
      <c r="T193" s="25"/>
    </row>
    <row r="194" spans="2:20" ht="30">
      <c r="B194" s="359">
        <v>93</v>
      </c>
      <c r="C194" s="28" t="s">
        <v>685</v>
      </c>
      <c r="D194" s="28">
        <v>212</v>
      </c>
      <c r="E194" s="28" t="s">
        <v>332</v>
      </c>
      <c r="F194" s="34" t="s">
        <v>331</v>
      </c>
      <c r="G194" s="29" t="s">
        <v>3</v>
      </c>
      <c r="H194" s="163">
        <v>4899.9999999999991</v>
      </c>
      <c r="I194" s="181">
        <v>10</v>
      </c>
      <c r="J194" s="164">
        <f>H194*I194</f>
        <v>48999.999999999993</v>
      </c>
      <c r="K194" s="30"/>
      <c r="L194" s="162">
        <f>K194*H194</f>
        <v>0</v>
      </c>
      <c r="M194" s="161">
        <f t="shared" si="17"/>
        <v>10</v>
      </c>
      <c r="N194" s="165">
        <f>M194*H194</f>
        <v>48999.999999999993</v>
      </c>
      <c r="O194" s="31">
        <v>10</v>
      </c>
      <c r="P194" s="162">
        <f>O194*H194</f>
        <v>48999.999999999993</v>
      </c>
      <c r="Q194" s="162">
        <f t="shared" si="16"/>
        <v>0</v>
      </c>
      <c r="R194" s="358">
        <f t="shared" si="19"/>
        <v>0</v>
      </c>
      <c r="S194" s="95" t="s">
        <v>551</v>
      </c>
      <c r="T194" s="25"/>
    </row>
    <row r="195" spans="2:20" ht="21">
      <c r="B195" s="360"/>
      <c r="C195" s="58"/>
      <c r="D195" s="58"/>
      <c r="E195" s="58"/>
      <c r="F195" s="58"/>
      <c r="G195" s="58"/>
      <c r="H195" s="58"/>
      <c r="I195" s="58"/>
      <c r="J195" s="58"/>
      <c r="K195" s="58"/>
      <c r="L195" s="58"/>
      <c r="M195" s="161"/>
      <c r="N195" s="58"/>
      <c r="O195" s="58"/>
      <c r="P195" s="58"/>
      <c r="Q195" s="162">
        <f t="shared" si="16"/>
        <v>0</v>
      </c>
      <c r="R195" s="358">
        <f t="shared" si="19"/>
        <v>0</v>
      </c>
      <c r="S195" s="95"/>
      <c r="T195" s="25"/>
    </row>
    <row r="196" spans="2:20" ht="30">
      <c r="B196" s="359">
        <v>94</v>
      </c>
      <c r="C196" s="28" t="s">
        <v>686</v>
      </c>
      <c r="D196" s="28">
        <v>76</v>
      </c>
      <c r="E196" s="28" t="s">
        <v>330</v>
      </c>
      <c r="F196" s="34" t="s">
        <v>329</v>
      </c>
      <c r="G196" s="29" t="s">
        <v>3</v>
      </c>
      <c r="H196" s="163">
        <v>900</v>
      </c>
      <c r="I196" s="181">
        <v>15</v>
      </c>
      <c r="J196" s="164">
        <f>H196*I196</f>
        <v>13500</v>
      </c>
      <c r="K196" s="30"/>
      <c r="L196" s="162">
        <f>K196*H196</f>
        <v>0</v>
      </c>
      <c r="M196" s="161">
        <f t="shared" si="17"/>
        <v>15</v>
      </c>
      <c r="N196" s="165">
        <f>M196*H196</f>
        <v>13500</v>
      </c>
      <c r="O196" s="31">
        <v>15</v>
      </c>
      <c r="P196" s="162">
        <f>O196*H196</f>
        <v>13500</v>
      </c>
      <c r="Q196" s="162">
        <f t="shared" si="16"/>
        <v>0</v>
      </c>
      <c r="R196" s="358">
        <f t="shared" si="19"/>
        <v>0</v>
      </c>
      <c r="S196" s="95" t="s">
        <v>551</v>
      </c>
      <c r="T196" s="25"/>
    </row>
    <row r="197" spans="2:20" ht="21">
      <c r="B197" s="360"/>
      <c r="C197" s="58"/>
      <c r="D197" s="58"/>
      <c r="E197" s="58"/>
      <c r="F197" s="58"/>
      <c r="G197" s="58"/>
      <c r="H197" s="58"/>
      <c r="I197" s="58"/>
      <c r="J197" s="58"/>
      <c r="K197" s="58"/>
      <c r="L197" s="58"/>
      <c r="M197" s="161"/>
      <c r="N197" s="58"/>
      <c r="O197" s="58"/>
      <c r="P197" s="58"/>
      <c r="Q197" s="162">
        <f t="shared" si="16"/>
        <v>0</v>
      </c>
      <c r="R197" s="358">
        <f t="shared" si="19"/>
        <v>0</v>
      </c>
      <c r="S197" s="95"/>
      <c r="T197" s="25"/>
    </row>
    <row r="198" spans="2:20">
      <c r="B198" s="359">
        <v>95</v>
      </c>
      <c r="C198" s="28" t="s">
        <v>687</v>
      </c>
      <c r="D198" s="28">
        <v>77</v>
      </c>
      <c r="E198" s="28" t="s">
        <v>328</v>
      </c>
      <c r="F198" s="34" t="s">
        <v>327</v>
      </c>
      <c r="G198" s="29" t="s">
        <v>3</v>
      </c>
      <c r="H198" s="163">
        <v>3200</v>
      </c>
      <c r="I198" s="181">
        <v>15</v>
      </c>
      <c r="J198" s="164">
        <f>H198*I198</f>
        <v>48000</v>
      </c>
      <c r="K198" s="30"/>
      <c r="L198" s="162">
        <f>K198*H198</f>
        <v>0</v>
      </c>
      <c r="M198" s="161">
        <f t="shared" si="17"/>
        <v>15</v>
      </c>
      <c r="N198" s="165">
        <f>M198*H198</f>
        <v>48000</v>
      </c>
      <c r="O198" s="31">
        <v>15</v>
      </c>
      <c r="P198" s="162">
        <f>O198*H198</f>
        <v>48000</v>
      </c>
      <c r="Q198" s="162">
        <f t="shared" ref="Q198:Q261" si="20">IF(P198&gt;N198,P198-N198,0)</f>
        <v>0</v>
      </c>
      <c r="R198" s="358">
        <f t="shared" si="19"/>
        <v>0</v>
      </c>
      <c r="S198" s="95" t="s">
        <v>551</v>
      </c>
      <c r="T198" s="25"/>
    </row>
    <row r="199" spans="2:20" ht="21">
      <c r="B199" s="360"/>
      <c r="C199" s="58"/>
      <c r="D199" s="58"/>
      <c r="E199" s="58"/>
      <c r="F199" s="58"/>
      <c r="G199" s="58"/>
      <c r="H199" s="58"/>
      <c r="I199" s="58"/>
      <c r="J199" s="58"/>
      <c r="K199" s="58"/>
      <c r="L199" s="58"/>
      <c r="M199" s="161"/>
      <c r="N199" s="58"/>
      <c r="O199" s="58"/>
      <c r="P199" s="58"/>
      <c r="Q199" s="162">
        <f t="shared" si="20"/>
        <v>0</v>
      </c>
      <c r="R199" s="358">
        <f t="shared" si="19"/>
        <v>0</v>
      </c>
      <c r="S199" s="95"/>
      <c r="T199" s="25"/>
    </row>
    <row r="200" spans="2:20" ht="60">
      <c r="B200" s="359">
        <v>96</v>
      </c>
      <c r="C200" s="28" t="s">
        <v>688</v>
      </c>
      <c r="D200" s="28">
        <v>213</v>
      </c>
      <c r="E200" s="28" t="s">
        <v>326</v>
      </c>
      <c r="F200" s="34" t="s">
        <v>325</v>
      </c>
      <c r="G200" s="29" t="s">
        <v>3</v>
      </c>
      <c r="H200" s="163">
        <v>1315000</v>
      </c>
      <c r="I200" s="181">
        <v>1</v>
      </c>
      <c r="J200" s="164">
        <f>H200*I200</f>
        <v>1315000</v>
      </c>
      <c r="K200" s="30"/>
      <c r="L200" s="162">
        <f>K200*H200</f>
        <v>0</v>
      </c>
      <c r="M200" s="161">
        <f t="shared" ref="M200:M258" si="21">$I200+$K200</f>
        <v>1</v>
      </c>
      <c r="N200" s="165">
        <f>M200*H200</f>
        <v>1315000</v>
      </c>
      <c r="O200" s="31">
        <v>1</v>
      </c>
      <c r="P200" s="162">
        <f>O200*H200</f>
        <v>1315000</v>
      </c>
      <c r="Q200" s="162">
        <f t="shared" si="20"/>
        <v>0</v>
      </c>
      <c r="R200" s="358">
        <f t="shared" si="19"/>
        <v>0</v>
      </c>
      <c r="S200" s="95" t="s">
        <v>551</v>
      </c>
      <c r="T200" s="25"/>
    </row>
    <row r="201" spans="2:20" ht="21">
      <c r="B201" s="360"/>
      <c r="C201" s="58"/>
      <c r="D201" s="58"/>
      <c r="E201" s="58"/>
      <c r="F201" s="58"/>
      <c r="G201" s="58"/>
      <c r="H201" s="58"/>
      <c r="I201" s="58"/>
      <c r="J201" s="58"/>
      <c r="K201" s="58"/>
      <c r="L201" s="58"/>
      <c r="M201" s="161"/>
      <c r="N201" s="58"/>
      <c r="O201" s="58"/>
      <c r="P201" s="58"/>
      <c r="Q201" s="162">
        <f t="shared" si="20"/>
        <v>0</v>
      </c>
      <c r="R201" s="358">
        <f t="shared" si="19"/>
        <v>0</v>
      </c>
      <c r="S201" s="95"/>
      <c r="T201" s="25"/>
    </row>
    <row r="202" spans="2:20" ht="60">
      <c r="B202" s="359">
        <v>97</v>
      </c>
      <c r="C202" s="28" t="s">
        <v>689</v>
      </c>
      <c r="D202" s="28">
        <v>214</v>
      </c>
      <c r="E202" s="28" t="s">
        <v>324</v>
      </c>
      <c r="F202" s="34" t="s">
        <v>323</v>
      </c>
      <c r="G202" s="29" t="s">
        <v>3</v>
      </c>
      <c r="H202" s="163">
        <v>875000.00000000012</v>
      </c>
      <c r="I202" s="181">
        <v>1</v>
      </c>
      <c r="J202" s="164">
        <f>H202*I202</f>
        <v>875000.00000000012</v>
      </c>
      <c r="K202" s="30"/>
      <c r="L202" s="162">
        <f>K202*H202</f>
        <v>0</v>
      </c>
      <c r="M202" s="161">
        <f t="shared" si="21"/>
        <v>1</v>
      </c>
      <c r="N202" s="165">
        <f>M202*H202</f>
        <v>875000.00000000012</v>
      </c>
      <c r="O202" s="31">
        <v>1</v>
      </c>
      <c r="P202" s="162">
        <f>O202*H202</f>
        <v>875000.00000000012</v>
      </c>
      <c r="Q202" s="162">
        <f t="shared" si="20"/>
        <v>0</v>
      </c>
      <c r="R202" s="358">
        <f t="shared" si="19"/>
        <v>0</v>
      </c>
      <c r="S202" s="95" t="s">
        <v>551</v>
      </c>
      <c r="T202" s="25"/>
    </row>
    <row r="203" spans="2:20" ht="21">
      <c r="B203" s="360"/>
      <c r="C203" s="58"/>
      <c r="D203" s="58"/>
      <c r="E203" s="58"/>
      <c r="F203" s="58"/>
      <c r="G203" s="58"/>
      <c r="H203" s="58"/>
      <c r="I203" s="58"/>
      <c r="J203" s="58"/>
      <c r="K203" s="58"/>
      <c r="L203" s="58"/>
      <c r="M203" s="161"/>
      <c r="N203" s="58"/>
      <c r="O203" s="58"/>
      <c r="P203" s="58"/>
      <c r="Q203" s="162">
        <f t="shared" si="20"/>
        <v>0</v>
      </c>
      <c r="R203" s="358">
        <f t="shared" si="19"/>
        <v>0</v>
      </c>
      <c r="S203" s="95"/>
      <c r="T203" s="25"/>
    </row>
    <row r="204" spans="2:20" ht="45">
      <c r="B204" s="359">
        <v>98</v>
      </c>
      <c r="C204" s="28" t="s">
        <v>690</v>
      </c>
      <c r="D204" s="28">
        <v>215</v>
      </c>
      <c r="E204" s="28" t="s">
        <v>322</v>
      </c>
      <c r="F204" s="34" t="s">
        <v>321</v>
      </c>
      <c r="G204" s="29" t="s">
        <v>3</v>
      </c>
      <c r="H204" s="163">
        <v>370000</v>
      </c>
      <c r="I204" s="182">
        <v>2</v>
      </c>
      <c r="J204" s="164">
        <f>H204*I204</f>
        <v>740000</v>
      </c>
      <c r="K204" s="30"/>
      <c r="L204" s="162">
        <f>K204*H204</f>
        <v>0</v>
      </c>
      <c r="M204" s="161">
        <f t="shared" si="21"/>
        <v>2</v>
      </c>
      <c r="N204" s="165">
        <f>M204*H204</f>
        <v>740000</v>
      </c>
      <c r="O204" s="31">
        <v>2</v>
      </c>
      <c r="P204" s="162">
        <f>O204*H204</f>
        <v>740000</v>
      </c>
      <c r="Q204" s="162">
        <f t="shared" si="20"/>
        <v>0</v>
      </c>
      <c r="R204" s="358">
        <f t="shared" si="19"/>
        <v>0</v>
      </c>
      <c r="S204" s="95" t="s">
        <v>551</v>
      </c>
      <c r="T204" s="25"/>
    </row>
    <row r="205" spans="2:20" ht="21">
      <c r="B205" s="360"/>
      <c r="C205" s="58"/>
      <c r="D205" s="58"/>
      <c r="E205" s="58"/>
      <c r="F205" s="58"/>
      <c r="G205" s="58"/>
      <c r="H205" s="58"/>
      <c r="I205" s="58"/>
      <c r="J205" s="58"/>
      <c r="K205" s="58"/>
      <c r="L205" s="58"/>
      <c r="M205" s="161"/>
      <c r="N205" s="58"/>
      <c r="O205" s="58"/>
      <c r="P205" s="58"/>
      <c r="Q205" s="162">
        <f t="shared" si="20"/>
        <v>0</v>
      </c>
      <c r="R205" s="358">
        <f t="shared" si="19"/>
        <v>0</v>
      </c>
      <c r="S205" s="95"/>
      <c r="T205" s="25"/>
    </row>
    <row r="206" spans="2:20" ht="75">
      <c r="B206" s="359">
        <v>99</v>
      </c>
      <c r="C206" s="28" t="s">
        <v>691</v>
      </c>
      <c r="D206" s="28">
        <v>78</v>
      </c>
      <c r="E206" s="28" t="s">
        <v>320</v>
      </c>
      <c r="F206" s="34" t="s">
        <v>319</v>
      </c>
      <c r="G206" s="29" t="s">
        <v>3</v>
      </c>
      <c r="H206" s="163">
        <v>450000.00000000006</v>
      </c>
      <c r="I206" s="182">
        <v>1</v>
      </c>
      <c r="J206" s="164">
        <f>H206*I206</f>
        <v>450000.00000000006</v>
      </c>
      <c r="K206" s="30"/>
      <c r="L206" s="162">
        <f>K206*H206</f>
        <v>0</v>
      </c>
      <c r="M206" s="161">
        <f t="shared" si="21"/>
        <v>1</v>
      </c>
      <c r="N206" s="165">
        <f>M206*H206</f>
        <v>450000.00000000006</v>
      </c>
      <c r="O206" s="31">
        <v>1</v>
      </c>
      <c r="P206" s="162">
        <f>O206*H206</f>
        <v>450000.00000000006</v>
      </c>
      <c r="Q206" s="162">
        <f t="shared" si="20"/>
        <v>0</v>
      </c>
      <c r="R206" s="358">
        <f t="shared" si="19"/>
        <v>0</v>
      </c>
      <c r="S206" s="95" t="s">
        <v>551</v>
      </c>
      <c r="T206" s="25"/>
    </row>
    <row r="207" spans="2:20" ht="21" customHeight="1">
      <c r="B207" s="359"/>
      <c r="C207" s="28"/>
      <c r="D207" s="28"/>
      <c r="E207" s="28"/>
      <c r="F207" s="34"/>
      <c r="G207" s="29"/>
      <c r="H207" s="163"/>
      <c r="I207" s="182"/>
      <c r="J207" s="164"/>
      <c r="K207" s="30"/>
      <c r="L207" s="162"/>
      <c r="M207" s="161"/>
      <c r="N207" s="165"/>
      <c r="O207" s="31"/>
      <c r="P207" s="162"/>
      <c r="Q207" s="162">
        <f t="shared" si="20"/>
        <v>0</v>
      </c>
      <c r="R207" s="358">
        <f t="shared" si="19"/>
        <v>0</v>
      </c>
      <c r="S207" s="95"/>
      <c r="T207" s="59"/>
    </row>
    <row r="208" spans="2:20" ht="150">
      <c r="B208" s="368">
        <v>100</v>
      </c>
      <c r="C208" s="30" t="s">
        <v>692</v>
      </c>
      <c r="D208" s="28">
        <v>232</v>
      </c>
      <c r="E208" s="28" t="s">
        <v>318</v>
      </c>
      <c r="F208" s="33" t="s">
        <v>317</v>
      </c>
      <c r="G208" s="29" t="s">
        <v>3</v>
      </c>
      <c r="H208" s="163">
        <v>4000000</v>
      </c>
      <c r="I208" s="28">
        <v>1</v>
      </c>
      <c r="J208" s="164">
        <f>H208*I208</f>
        <v>4000000</v>
      </c>
      <c r="K208" s="30"/>
      <c r="L208" s="162">
        <f>K208*H208</f>
        <v>0</v>
      </c>
      <c r="M208" s="161">
        <f t="shared" si="21"/>
        <v>1</v>
      </c>
      <c r="N208" s="165">
        <f>M208*H208</f>
        <v>4000000</v>
      </c>
      <c r="O208" s="31">
        <v>0</v>
      </c>
      <c r="P208" s="162">
        <f>O208*H208</f>
        <v>0</v>
      </c>
      <c r="Q208" s="162">
        <f t="shared" si="20"/>
        <v>0</v>
      </c>
      <c r="R208" s="358">
        <f t="shared" si="19"/>
        <v>4000000</v>
      </c>
      <c r="S208" s="95" t="s">
        <v>551</v>
      </c>
    </row>
    <row r="209" spans="2:20" ht="21">
      <c r="B209" s="360"/>
      <c r="C209" s="58"/>
      <c r="D209" s="58"/>
      <c r="E209" s="58"/>
      <c r="F209" s="58"/>
      <c r="G209" s="58"/>
      <c r="H209" s="58"/>
      <c r="I209" s="58"/>
      <c r="J209" s="58"/>
      <c r="K209" s="58"/>
      <c r="L209" s="58"/>
      <c r="M209" s="161"/>
      <c r="N209" s="58"/>
      <c r="O209" s="58"/>
      <c r="P209" s="58"/>
      <c r="Q209" s="162">
        <f t="shared" si="20"/>
        <v>0</v>
      </c>
      <c r="R209" s="358">
        <f t="shared" si="19"/>
        <v>0</v>
      </c>
      <c r="S209" s="95"/>
    </row>
    <row r="210" spans="2:20">
      <c r="B210" s="359">
        <v>101</v>
      </c>
      <c r="C210" s="28" t="s">
        <v>693</v>
      </c>
      <c r="D210" s="28">
        <v>79</v>
      </c>
      <c r="E210" s="28" t="s">
        <v>316</v>
      </c>
      <c r="F210" s="34" t="s">
        <v>315</v>
      </c>
      <c r="G210" s="35" t="s">
        <v>99</v>
      </c>
      <c r="H210" s="180">
        <v>300</v>
      </c>
      <c r="I210" s="181">
        <v>200</v>
      </c>
      <c r="J210" s="164">
        <f>H210*I210</f>
        <v>60000</v>
      </c>
      <c r="K210" s="30"/>
      <c r="L210" s="162">
        <f>K210*H210</f>
        <v>0</v>
      </c>
      <c r="M210" s="161">
        <f t="shared" si="21"/>
        <v>200</v>
      </c>
      <c r="N210" s="165">
        <f>M210*H210</f>
        <v>60000</v>
      </c>
      <c r="O210" s="31">
        <v>200</v>
      </c>
      <c r="P210" s="162">
        <f>O210*H210</f>
        <v>60000</v>
      </c>
      <c r="Q210" s="162">
        <f t="shared" si="20"/>
        <v>0</v>
      </c>
      <c r="R210" s="358">
        <f t="shared" si="19"/>
        <v>0</v>
      </c>
      <c r="S210" s="95" t="s">
        <v>551</v>
      </c>
      <c r="T210" s="25"/>
    </row>
    <row r="211" spans="2:20" ht="21">
      <c r="B211" s="360"/>
      <c r="C211" s="58"/>
      <c r="D211" s="58"/>
      <c r="E211" s="58"/>
      <c r="F211" s="58"/>
      <c r="G211" s="58"/>
      <c r="H211" s="58"/>
      <c r="I211" s="58"/>
      <c r="J211" s="58"/>
      <c r="K211" s="58"/>
      <c r="L211" s="58"/>
      <c r="M211" s="161"/>
      <c r="N211" s="58"/>
      <c r="O211" s="58"/>
      <c r="P211" s="58"/>
      <c r="Q211" s="162">
        <f t="shared" si="20"/>
        <v>0</v>
      </c>
      <c r="R211" s="358">
        <f t="shared" si="19"/>
        <v>0</v>
      </c>
      <c r="S211" s="95"/>
      <c r="T211" s="25"/>
    </row>
    <row r="212" spans="2:20">
      <c r="B212" s="359">
        <v>102</v>
      </c>
      <c r="C212" s="28" t="s">
        <v>694</v>
      </c>
      <c r="D212" s="28">
        <v>80</v>
      </c>
      <c r="E212" s="28" t="s">
        <v>314</v>
      </c>
      <c r="F212" s="34" t="s">
        <v>313</v>
      </c>
      <c r="G212" s="35" t="s">
        <v>99</v>
      </c>
      <c r="H212" s="180">
        <v>560</v>
      </c>
      <c r="I212" s="181">
        <v>200</v>
      </c>
      <c r="J212" s="164">
        <f>H212*I212</f>
        <v>112000</v>
      </c>
      <c r="K212" s="30"/>
      <c r="L212" s="162">
        <f>K212*H212</f>
        <v>0</v>
      </c>
      <c r="M212" s="161">
        <f t="shared" si="21"/>
        <v>200</v>
      </c>
      <c r="N212" s="165">
        <f>M212*H212</f>
        <v>112000</v>
      </c>
      <c r="O212" s="31">
        <v>200</v>
      </c>
      <c r="P212" s="162">
        <f>O212*H212</f>
        <v>112000</v>
      </c>
      <c r="Q212" s="162">
        <f t="shared" si="20"/>
        <v>0</v>
      </c>
      <c r="R212" s="358">
        <f t="shared" si="19"/>
        <v>0</v>
      </c>
      <c r="S212" s="95" t="s">
        <v>551</v>
      </c>
      <c r="T212" s="25"/>
    </row>
    <row r="213" spans="2:20" ht="21">
      <c r="B213" s="360"/>
      <c r="C213" s="58"/>
      <c r="D213" s="58"/>
      <c r="E213" s="58"/>
      <c r="F213" s="58"/>
      <c r="G213" s="58"/>
      <c r="H213" s="58"/>
      <c r="I213" s="58"/>
      <c r="J213" s="58"/>
      <c r="K213" s="58"/>
      <c r="L213" s="58"/>
      <c r="M213" s="161"/>
      <c r="N213" s="58"/>
      <c r="O213" s="58"/>
      <c r="P213" s="58"/>
      <c r="Q213" s="162">
        <f t="shared" si="20"/>
        <v>0</v>
      </c>
      <c r="R213" s="358">
        <f t="shared" ref="R213:R244" si="22">IF(N213&gt;P213,N213-P213,0)</f>
        <v>0</v>
      </c>
      <c r="S213" s="95"/>
      <c r="T213" s="25"/>
    </row>
    <row r="214" spans="2:20">
      <c r="B214" s="359">
        <v>103</v>
      </c>
      <c r="C214" s="28" t="s">
        <v>695</v>
      </c>
      <c r="D214" s="28">
        <v>81</v>
      </c>
      <c r="E214" s="28" t="s">
        <v>312</v>
      </c>
      <c r="F214" s="34" t="s">
        <v>311</v>
      </c>
      <c r="G214" s="35" t="s">
        <v>99</v>
      </c>
      <c r="H214" s="180">
        <v>750</v>
      </c>
      <c r="I214" s="181">
        <v>75</v>
      </c>
      <c r="J214" s="164">
        <f>H214*I214</f>
        <v>56250</v>
      </c>
      <c r="K214" s="30"/>
      <c r="L214" s="162">
        <f>K214*H214</f>
        <v>0</v>
      </c>
      <c r="M214" s="161">
        <f t="shared" si="21"/>
        <v>75</v>
      </c>
      <c r="N214" s="165">
        <f>M214*H214</f>
        <v>56250</v>
      </c>
      <c r="O214" s="31">
        <v>75</v>
      </c>
      <c r="P214" s="162">
        <f>O214*H214</f>
        <v>56250</v>
      </c>
      <c r="Q214" s="162">
        <f t="shared" si="20"/>
        <v>0</v>
      </c>
      <c r="R214" s="358">
        <f t="shared" si="22"/>
        <v>0</v>
      </c>
      <c r="S214" s="95" t="s">
        <v>551</v>
      </c>
      <c r="T214" s="25"/>
    </row>
    <row r="215" spans="2:20" ht="21">
      <c r="B215" s="360"/>
      <c r="C215" s="58"/>
      <c r="D215" s="58"/>
      <c r="E215" s="58"/>
      <c r="F215" s="58"/>
      <c r="G215" s="58"/>
      <c r="H215" s="58"/>
      <c r="I215" s="58"/>
      <c r="J215" s="58"/>
      <c r="K215" s="58"/>
      <c r="L215" s="58"/>
      <c r="M215" s="161"/>
      <c r="N215" s="58"/>
      <c r="O215" s="58"/>
      <c r="P215" s="58"/>
      <c r="Q215" s="162">
        <f t="shared" si="20"/>
        <v>0</v>
      </c>
      <c r="R215" s="358">
        <f t="shared" si="22"/>
        <v>0</v>
      </c>
      <c r="S215" s="95"/>
      <c r="T215" s="25"/>
    </row>
    <row r="216" spans="2:20">
      <c r="B216" s="359">
        <v>104</v>
      </c>
      <c r="C216" s="28" t="s">
        <v>696</v>
      </c>
      <c r="D216" s="28">
        <v>82</v>
      </c>
      <c r="E216" s="28" t="s">
        <v>310</v>
      </c>
      <c r="F216" s="34" t="s">
        <v>309</v>
      </c>
      <c r="G216" s="35" t="s">
        <v>99</v>
      </c>
      <c r="H216" s="180">
        <v>1050</v>
      </c>
      <c r="I216" s="181">
        <v>50</v>
      </c>
      <c r="J216" s="164">
        <f>H216*I216</f>
        <v>52500</v>
      </c>
      <c r="K216" s="30"/>
      <c r="L216" s="162">
        <f>K216*H216</f>
        <v>0</v>
      </c>
      <c r="M216" s="161">
        <f t="shared" si="21"/>
        <v>50</v>
      </c>
      <c r="N216" s="165">
        <f>M216*H216</f>
        <v>52500</v>
      </c>
      <c r="O216" s="31">
        <v>50</v>
      </c>
      <c r="P216" s="162">
        <f>O216*H216</f>
        <v>52500</v>
      </c>
      <c r="Q216" s="162">
        <f t="shared" si="20"/>
        <v>0</v>
      </c>
      <c r="R216" s="358">
        <f t="shared" si="22"/>
        <v>0</v>
      </c>
      <c r="S216" s="95" t="s">
        <v>551</v>
      </c>
      <c r="T216" s="25"/>
    </row>
    <row r="217" spans="2:20" ht="21">
      <c r="B217" s="360"/>
      <c r="C217" s="58"/>
      <c r="D217" s="58"/>
      <c r="E217" s="58"/>
      <c r="F217" s="58"/>
      <c r="G217" s="58"/>
      <c r="H217" s="58"/>
      <c r="I217" s="58"/>
      <c r="J217" s="58"/>
      <c r="K217" s="58"/>
      <c r="L217" s="58"/>
      <c r="M217" s="161"/>
      <c r="N217" s="58"/>
      <c r="O217" s="58"/>
      <c r="P217" s="58"/>
      <c r="Q217" s="162">
        <f t="shared" si="20"/>
        <v>0</v>
      </c>
      <c r="R217" s="358">
        <f t="shared" si="22"/>
        <v>0</v>
      </c>
      <c r="S217" s="95"/>
      <c r="T217" s="25"/>
    </row>
    <row r="218" spans="2:20">
      <c r="B218" s="359">
        <v>105</v>
      </c>
      <c r="C218" s="28" t="s">
        <v>697</v>
      </c>
      <c r="D218" s="28">
        <v>83</v>
      </c>
      <c r="E218" s="28" t="s">
        <v>308</v>
      </c>
      <c r="F218" s="34" t="s">
        <v>307</v>
      </c>
      <c r="G218" s="35" t="s">
        <v>99</v>
      </c>
      <c r="H218" s="180">
        <v>1500</v>
      </c>
      <c r="I218" s="181">
        <v>50</v>
      </c>
      <c r="J218" s="164">
        <f>H218*I218</f>
        <v>75000</v>
      </c>
      <c r="K218" s="30"/>
      <c r="L218" s="162">
        <f>K218*H218</f>
        <v>0</v>
      </c>
      <c r="M218" s="161">
        <f t="shared" si="21"/>
        <v>50</v>
      </c>
      <c r="N218" s="165">
        <f>M218*H218</f>
        <v>75000</v>
      </c>
      <c r="O218" s="31">
        <v>50</v>
      </c>
      <c r="P218" s="162">
        <f>O218*H218</f>
        <v>75000</v>
      </c>
      <c r="Q218" s="162">
        <f t="shared" si="20"/>
        <v>0</v>
      </c>
      <c r="R218" s="358">
        <f t="shared" si="22"/>
        <v>0</v>
      </c>
      <c r="S218" s="95" t="s">
        <v>551</v>
      </c>
      <c r="T218" s="25"/>
    </row>
    <row r="219" spans="2:20" ht="21">
      <c r="B219" s="360"/>
      <c r="C219" s="58"/>
      <c r="D219" s="58"/>
      <c r="E219" s="58"/>
      <c r="F219" s="58"/>
      <c r="G219" s="58"/>
      <c r="H219" s="58"/>
      <c r="I219" s="58"/>
      <c r="J219" s="58"/>
      <c r="K219" s="58"/>
      <c r="L219" s="58"/>
      <c r="M219" s="161"/>
      <c r="N219" s="58"/>
      <c r="O219" s="58"/>
      <c r="P219" s="58"/>
      <c r="Q219" s="162">
        <f t="shared" si="20"/>
        <v>0</v>
      </c>
      <c r="R219" s="358">
        <f t="shared" si="22"/>
        <v>0</v>
      </c>
      <c r="S219" s="95"/>
      <c r="T219" s="25"/>
    </row>
    <row r="220" spans="2:20">
      <c r="B220" s="359">
        <v>106</v>
      </c>
      <c r="C220" s="28" t="s">
        <v>698</v>
      </c>
      <c r="D220" s="28">
        <v>84</v>
      </c>
      <c r="E220" s="28" t="s">
        <v>306</v>
      </c>
      <c r="F220" s="34" t="s">
        <v>305</v>
      </c>
      <c r="G220" s="35" t="s">
        <v>99</v>
      </c>
      <c r="H220" s="180">
        <v>1900</v>
      </c>
      <c r="I220" s="181">
        <v>100</v>
      </c>
      <c r="J220" s="164">
        <f>H220*I220</f>
        <v>190000</v>
      </c>
      <c r="K220" s="30"/>
      <c r="L220" s="162">
        <f>K220*H220</f>
        <v>0</v>
      </c>
      <c r="M220" s="161">
        <f t="shared" si="21"/>
        <v>100</v>
      </c>
      <c r="N220" s="165">
        <f>M220*H220</f>
        <v>190000</v>
      </c>
      <c r="O220" s="31">
        <v>100</v>
      </c>
      <c r="P220" s="162">
        <f>O220*H220</f>
        <v>190000</v>
      </c>
      <c r="Q220" s="162">
        <f t="shared" si="20"/>
        <v>0</v>
      </c>
      <c r="R220" s="358">
        <f t="shared" si="22"/>
        <v>0</v>
      </c>
      <c r="S220" s="95" t="s">
        <v>551</v>
      </c>
      <c r="T220" s="25"/>
    </row>
    <row r="221" spans="2:20" ht="21">
      <c r="B221" s="360"/>
      <c r="C221" s="58"/>
      <c r="D221" s="58"/>
      <c r="E221" s="58"/>
      <c r="F221" s="58"/>
      <c r="G221" s="58"/>
      <c r="H221" s="58"/>
      <c r="I221" s="58"/>
      <c r="J221" s="58"/>
      <c r="K221" s="58"/>
      <c r="L221" s="58"/>
      <c r="M221" s="161"/>
      <c r="N221" s="58"/>
      <c r="O221" s="58"/>
      <c r="P221" s="58"/>
      <c r="Q221" s="162">
        <f t="shared" si="20"/>
        <v>0</v>
      </c>
      <c r="R221" s="358">
        <f t="shared" si="22"/>
        <v>0</v>
      </c>
      <c r="S221" s="95"/>
      <c r="T221" s="25"/>
    </row>
    <row r="222" spans="2:20">
      <c r="B222" s="359">
        <v>107</v>
      </c>
      <c r="C222" s="28" t="s">
        <v>699</v>
      </c>
      <c r="D222" s="28">
        <v>85</v>
      </c>
      <c r="E222" s="28" t="s">
        <v>304</v>
      </c>
      <c r="F222" s="34" t="s">
        <v>303</v>
      </c>
      <c r="G222" s="35" t="s">
        <v>99</v>
      </c>
      <c r="H222" s="180">
        <v>2400</v>
      </c>
      <c r="I222" s="181">
        <v>500</v>
      </c>
      <c r="J222" s="164">
        <f>H222*I222</f>
        <v>1200000</v>
      </c>
      <c r="K222" s="30"/>
      <c r="L222" s="162">
        <f>K222*H222</f>
        <v>0</v>
      </c>
      <c r="M222" s="161">
        <f t="shared" si="21"/>
        <v>500</v>
      </c>
      <c r="N222" s="165">
        <f>M222*H222</f>
        <v>1200000</v>
      </c>
      <c r="O222" s="31">
        <v>500</v>
      </c>
      <c r="P222" s="162">
        <f>O222*H222</f>
        <v>1200000</v>
      </c>
      <c r="Q222" s="162">
        <f t="shared" si="20"/>
        <v>0</v>
      </c>
      <c r="R222" s="358">
        <f t="shared" si="22"/>
        <v>0</v>
      </c>
      <c r="S222" s="95" t="s">
        <v>551</v>
      </c>
      <c r="T222" s="25"/>
    </row>
    <row r="223" spans="2:20" ht="21">
      <c r="B223" s="360"/>
      <c r="C223" s="58"/>
      <c r="D223" s="58"/>
      <c r="E223" s="58"/>
      <c r="F223" s="58"/>
      <c r="G223" s="58"/>
      <c r="H223" s="58"/>
      <c r="I223" s="58"/>
      <c r="J223" s="58"/>
      <c r="K223" s="58"/>
      <c r="L223" s="58"/>
      <c r="M223" s="161"/>
      <c r="N223" s="58"/>
      <c r="O223" s="58"/>
      <c r="P223" s="58"/>
      <c r="Q223" s="162">
        <f t="shared" si="20"/>
        <v>0</v>
      </c>
      <c r="R223" s="358">
        <f t="shared" si="22"/>
        <v>0</v>
      </c>
      <c r="S223" s="95"/>
      <c r="T223" s="25"/>
    </row>
    <row r="224" spans="2:20">
      <c r="B224" s="359">
        <v>108</v>
      </c>
      <c r="C224" s="28" t="s">
        <v>700</v>
      </c>
      <c r="D224" s="28">
        <v>86</v>
      </c>
      <c r="E224" s="28" t="s">
        <v>302</v>
      </c>
      <c r="F224" s="34" t="s">
        <v>301</v>
      </c>
      <c r="G224" s="29" t="s">
        <v>3</v>
      </c>
      <c r="H224" s="163">
        <v>849.99999999999989</v>
      </c>
      <c r="I224" s="181">
        <v>8</v>
      </c>
      <c r="J224" s="164">
        <f>H224*I224</f>
        <v>6799.9999999999991</v>
      </c>
      <c r="K224" s="30"/>
      <c r="L224" s="162">
        <f>K224*H224</f>
        <v>0</v>
      </c>
      <c r="M224" s="161">
        <f t="shared" si="21"/>
        <v>8</v>
      </c>
      <c r="N224" s="165">
        <f>M224*H224</f>
        <v>6799.9999999999991</v>
      </c>
      <c r="O224" s="31">
        <v>8</v>
      </c>
      <c r="P224" s="162">
        <f>O224*H224</f>
        <v>6799.9999999999991</v>
      </c>
      <c r="Q224" s="162">
        <f t="shared" si="20"/>
        <v>0</v>
      </c>
      <c r="R224" s="358">
        <f t="shared" si="22"/>
        <v>0</v>
      </c>
      <c r="S224" s="95" t="s">
        <v>551</v>
      </c>
      <c r="T224" s="25"/>
    </row>
    <row r="225" spans="2:20" ht="21">
      <c r="B225" s="360"/>
      <c r="C225" s="58"/>
      <c r="D225" s="58"/>
      <c r="E225" s="58"/>
      <c r="F225" s="58"/>
      <c r="G225" s="58"/>
      <c r="H225" s="58"/>
      <c r="I225" s="58"/>
      <c r="J225" s="58"/>
      <c r="K225" s="58"/>
      <c r="L225" s="58"/>
      <c r="M225" s="161"/>
      <c r="N225" s="58"/>
      <c r="O225" s="58"/>
      <c r="P225" s="58"/>
      <c r="Q225" s="162">
        <f t="shared" si="20"/>
        <v>0</v>
      </c>
      <c r="R225" s="358">
        <f t="shared" si="22"/>
        <v>0</v>
      </c>
      <c r="S225" s="95"/>
      <c r="T225" s="25"/>
    </row>
    <row r="226" spans="2:20">
      <c r="B226" s="359">
        <v>109</v>
      </c>
      <c r="C226" s="28" t="s">
        <v>701</v>
      </c>
      <c r="D226" s="28">
        <v>87</v>
      </c>
      <c r="E226" s="28" t="s">
        <v>300</v>
      </c>
      <c r="F226" s="34" t="s">
        <v>299</v>
      </c>
      <c r="G226" s="29" t="s">
        <v>3</v>
      </c>
      <c r="H226" s="163">
        <v>1200</v>
      </c>
      <c r="I226" s="181">
        <v>8</v>
      </c>
      <c r="J226" s="164">
        <f>H226*I226</f>
        <v>9600</v>
      </c>
      <c r="K226" s="30"/>
      <c r="L226" s="162">
        <f>K226*H226</f>
        <v>0</v>
      </c>
      <c r="M226" s="161">
        <f t="shared" si="21"/>
        <v>8</v>
      </c>
      <c r="N226" s="165">
        <f>M226*H226</f>
        <v>9600</v>
      </c>
      <c r="O226" s="31">
        <v>8</v>
      </c>
      <c r="P226" s="162">
        <f>O226*H226</f>
        <v>9600</v>
      </c>
      <c r="Q226" s="162">
        <f t="shared" si="20"/>
        <v>0</v>
      </c>
      <c r="R226" s="358">
        <f t="shared" si="22"/>
        <v>0</v>
      </c>
      <c r="S226" s="95" t="s">
        <v>551</v>
      </c>
      <c r="T226" s="25"/>
    </row>
    <row r="227" spans="2:20" ht="21">
      <c r="B227" s="360"/>
      <c r="C227" s="58"/>
      <c r="D227" s="58"/>
      <c r="E227" s="58"/>
      <c r="F227" s="58"/>
      <c r="G227" s="58"/>
      <c r="H227" s="58"/>
      <c r="I227" s="58"/>
      <c r="J227" s="58"/>
      <c r="K227" s="58"/>
      <c r="L227" s="58"/>
      <c r="M227" s="161"/>
      <c r="N227" s="58"/>
      <c r="O227" s="58"/>
      <c r="P227" s="58"/>
      <c r="Q227" s="162">
        <f t="shared" si="20"/>
        <v>0</v>
      </c>
      <c r="R227" s="358">
        <f t="shared" si="22"/>
        <v>0</v>
      </c>
      <c r="S227" s="95"/>
      <c r="T227" s="25"/>
    </row>
    <row r="228" spans="2:20">
      <c r="B228" s="359">
        <v>110</v>
      </c>
      <c r="C228" s="28" t="s">
        <v>702</v>
      </c>
      <c r="D228" s="28">
        <v>88</v>
      </c>
      <c r="E228" s="28" t="s">
        <v>298</v>
      </c>
      <c r="F228" s="34" t="s">
        <v>297</v>
      </c>
      <c r="G228" s="29" t="s">
        <v>3</v>
      </c>
      <c r="H228" s="163">
        <v>1500</v>
      </c>
      <c r="I228" s="181">
        <v>8</v>
      </c>
      <c r="J228" s="164">
        <f>H228*I228</f>
        <v>12000</v>
      </c>
      <c r="K228" s="30"/>
      <c r="L228" s="162">
        <f>K228*H228</f>
        <v>0</v>
      </c>
      <c r="M228" s="161">
        <f t="shared" si="21"/>
        <v>8</v>
      </c>
      <c r="N228" s="165">
        <f>M228*H228</f>
        <v>12000</v>
      </c>
      <c r="O228" s="31">
        <v>8</v>
      </c>
      <c r="P228" s="162">
        <f>O228*H228</f>
        <v>12000</v>
      </c>
      <c r="Q228" s="162">
        <f t="shared" si="20"/>
        <v>0</v>
      </c>
      <c r="R228" s="358">
        <f t="shared" si="22"/>
        <v>0</v>
      </c>
      <c r="S228" s="95" t="s">
        <v>551</v>
      </c>
      <c r="T228" s="25"/>
    </row>
    <row r="229" spans="2:20" ht="21">
      <c r="B229" s="360"/>
      <c r="C229" s="58"/>
      <c r="D229" s="58"/>
      <c r="E229" s="58"/>
      <c r="F229" s="58"/>
      <c r="G229" s="58"/>
      <c r="H229" s="58"/>
      <c r="I229" s="58"/>
      <c r="J229" s="58"/>
      <c r="K229" s="58"/>
      <c r="L229" s="58"/>
      <c r="M229" s="161"/>
      <c r="N229" s="58"/>
      <c r="O229" s="58"/>
      <c r="P229" s="58"/>
      <c r="Q229" s="162">
        <f t="shared" si="20"/>
        <v>0</v>
      </c>
      <c r="R229" s="358">
        <f t="shared" si="22"/>
        <v>0</v>
      </c>
      <c r="S229" s="95"/>
      <c r="T229" s="25"/>
    </row>
    <row r="230" spans="2:20">
      <c r="B230" s="359">
        <v>111</v>
      </c>
      <c r="C230" s="28" t="s">
        <v>703</v>
      </c>
      <c r="D230" s="28">
        <v>89</v>
      </c>
      <c r="E230" s="28" t="s">
        <v>296</v>
      </c>
      <c r="F230" s="34" t="s">
        <v>295</v>
      </c>
      <c r="G230" s="29" t="s">
        <v>3</v>
      </c>
      <c r="H230" s="163">
        <v>1900</v>
      </c>
      <c r="I230" s="181">
        <v>4</v>
      </c>
      <c r="J230" s="164">
        <f>H230*I230</f>
        <v>7600</v>
      </c>
      <c r="K230" s="30"/>
      <c r="L230" s="162">
        <f>K230*H230</f>
        <v>0</v>
      </c>
      <c r="M230" s="161">
        <f t="shared" si="21"/>
        <v>4</v>
      </c>
      <c r="N230" s="165">
        <f>M230*H230</f>
        <v>7600</v>
      </c>
      <c r="O230" s="31">
        <v>4</v>
      </c>
      <c r="P230" s="162">
        <f>O230*H230</f>
        <v>7600</v>
      </c>
      <c r="Q230" s="162">
        <f t="shared" si="20"/>
        <v>0</v>
      </c>
      <c r="R230" s="358">
        <f t="shared" si="22"/>
        <v>0</v>
      </c>
      <c r="S230" s="95" t="s">
        <v>551</v>
      </c>
      <c r="T230" s="25"/>
    </row>
    <row r="231" spans="2:20" ht="21">
      <c r="B231" s="360"/>
      <c r="C231" s="58"/>
      <c r="D231" s="58"/>
      <c r="E231" s="58"/>
      <c r="F231" s="58"/>
      <c r="G231" s="58"/>
      <c r="H231" s="58"/>
      <c r="I231" s="58"/>
      <c r="J231" s="58"/>
      <c r="K231" s="58"/>
      <c r="L231" s="58"/>
      <c r="M231" s="161"/>
      <c r="N231" s="58"/>
      <c r="O231" s="58"/>
      <c r="P231" s="58"/>
      <c r="Q231" s="162">
        <f t="shared" si="20"/>
        <v>0</v>
      </c>
      <c r="R231" s="358">
        <f t="shared" si="22"/>
        <v>0</v>
      </c>
      <c r="S231" s="95"/>
      <c r="T231" s="25"/>
    </row>
    <row r="232" spans="2:20">
      <c r="B232" s="359">
        <v>112</v>
      </c>
      <c r="C232" s="28" t="s">
        <v>704</v>
      </c>
      <c r="D232" s="28">
        <v>90</v>
      </c>
      <c r="E232" s="28" t="s">
        <v>294</v>
      </c>
      <c r="F232" s="34" t="s">
        <v>293</v>
      </c>
      <c r="G232" s="29" t="s">
        <v>3</v>
      </c>
      <c r="H232" s="163">
        <v>2500</v>
      </c>
      <c r="I232" s="181">
        <v>4</v>
      </c>
      <c r="J232" s="164">
        <f>H232*I232</f>
        <v>10000</v>
      </c>
      <c r="K232" s="30"/>
      <c r="L232" s="162">
        <f>K232*H232</f>
        <v>0</v>
      </c>
      <c r="M232" s="161">
        <f t="shared" si="21"/>
        <v>4</v>
      </c>
      <c r="N232" s="165">
        <f>M232*H232</f>
        <v>10000</v>
      </c>
      <c r="O232" s="31">
        <v>4</v>
      </c>
      <c r="P232" s="162">
        <f>O232*H232</f>
        <v>10000</v>
      </c>
      <c r="Q232" s="162">
        <f t="shared" si="20"/>
        <v>0</v>
      </c>
      <c r="R232" s="358">
        <f t="shared" si="22"/>
        <v>0</v>
      </c>
      <c r="S232" s="95" t="s">
        <v>551</v>
      </c>
      <c r="T232" s="25"/>
    </row>
    <row r="233" spans="2:20" ht="21">
      <c r="B233" s="360"/>
      <c r="C233" s="58"/>
      <c r="D233" s="58"/>
      <c r="E233" s="58"/>
      <c r="F233" s="58"/>
      <c r="G233" s="58"/>
      <c r="H233" s="58"/>
      <c r="I233" s="58"/>
      <c r="J233" s="58"/>
      <c r="K233" s="58"/>
      <c r="L233" s="58"/>
      <c r="M233" s="161"/>
      <c r="N233" s="58"/>
      <c r="O233" s="58"/>
      <c r="P233" s="58"/>
      <c r="Q233" s="162">
        <f t="shared" si="20"/>
        <v>0</v>
      </c>
      <c r="R233" s="358">
        <f t="shared" si="22"/>
        <v>0</v>
      </c>
      <c r="S233" s="95"/>
      <c r="T233" s="25"/>
    </row>
    <row r="234" spans="2:20">
      <c r="B234" s="359">
        <v>113</v>
      </c>
      <c r="C234" s="28" t="s">
        <v>705</v>
      </c>
      <c r="D234" s="28">
        <v>91</v>
      </c>
      <c r="E234" s="28" t="s">
        <v>292</v>
      </c>
      <c r="F234" s="34" t="s">
        <v>291</v>
      </c>
      <c r="G234" s="29" t="s">
        <v>3</v>
      </c>
      <c r="H234" s="163">
        <v>3500</v>
      </c>
      <c r="I234" s="181">
        <v>4</v>
      </c>
      <c r="J234" s="164">
        <f>H234*I234</f>
        <v>14000</v>
      </c>
      <c r="K234" s="30"/>
      <c r="L234" s="162">
        <f>K234*H234</f>
        <v>0</v>
      </c>
      <c r="M234" s="161">
        <f t="shared" si="21"/>
        <v>4</v>
      </c>
      <c r="N234" s="165">
        <f>M234*H234</f>
        <v>14000</v>
      </c>
      <c r="O234" s="31">
        <v>4</v>
      </c>
      <c r="P234" s="162">
        <f>O234*H234</f>
        <v>14000</v>
      </c>
      <c r="Q234" s="162">
        <f t="shared" si="20"/>
        <v>0</v>
      </c>
      <c r="R234" s="358">
        <f t="shared" si="22"/>
        <v>0</v>
      </c>
      <c r="S234" s="95" t="s">
        <v>551</v>
      </c>
      <c r="T234" s="25"/>
    </row>
    <row r="235" spans="2:20" ht="21">
      <c r="B235" s="360"/>
      <c r="C235" s="58"/>
      <c r="D235" s="58"/>
      <c r="E235" s="58"/>
      <c r="F235" s="58"/>
      <c r="G235" s="58"/>
      <c r="H235" s="58"/>
      <c r="I235" s="58"/>
      <c r="J235" s="58"/>
      <c r="K235" s="58"/>
      <c r="L235" s="58"/>
      <c r="M235" s="161"/>
      <c r="N235" s="58"/>
      <c r="O235" s="58"/>
      <c r="P235" s="58"/>
      <c r="Q235" s="162">
        <f t="shared" si="20"/>
        <v>0</v>
      </c>
      <c r="R235" s="358">
        <f t="shared" si="22"/>
        <v>0</v>
      </c>
      <c r="S235" s="95"/>
      <c r="T235" s="25"/>
    </row>
    <row r="236" spans="2:20">
      <c r="B236" s="359">
        <v>114</v>
      </c>
      <c r="C236" s="28" t="s">
        <v>706</v>
      </c>
      <c r="D236" s="28">
        <v>92</v>
      </c>
      <c r="E236" s="28" t="s">
        <v>290</v>
      </c>
      <c r="F236" s="34" t="s">
        <v>289</v>
      </c>
      <c r="G236" s="29" t="s">
        <v>3</v>
      </c>
      <c r="H236" s="163">
        <v>4000</v>
      </c>
      <c r="I236" s="181">
        <v>12</v>
      </c>
      <c r="J236" s="164">
        <f>H236*I236</f>
        <v>48000</v>
      </c>
      <c r="K236" s="30"/>
      <c r="L236" s="162">
        <f>K236*H236</f>
        <v>0</v>
      </c>
      <c r="M236" s="161">
        <f t="shared" si="21"/>
        <v>12</v>
      </c>
      <c r="N236" s="165">
        <f>M236*H236</f>
        <v>48000</v>
      </c>
      <c r="O236" s="31">
        <v>12</v>
      </c>
      <c r="P236" s="162">
        <f>O236*H236</f>
        <v>48000</v>
      </c>
      <c r="Q236" s="162">
        <f t="shared" si="20"/>
        <v>0</v>
      </c>
      <c r="R236" s="358">
        <f t="shared" si="22"/>
        <v>0</v>
      </c>
      <c r="S236" s="95" t="s">
        <v>551</v>
      </c>
      <c r="T236" s="25"/>
    </row>
    <row r="237" spans="2:20" ht="21">
      <c r="B237" s="360"/>
      <c r="C237" s="58"/>
      <c r="D237" s="58"/>
      <c r="E237" s="58"/>
      <c r="F237" s="58"/>
      <c r="G237" s="58"/>
      <c r="H237" s="58"/>
      <c r="I237" s="58"/>
      <c r="J237" s="58"/>
      <c r="K237" s="58"/>
      <c r="L237" s="58"/>
      <c r="M237" s="161"/>
      <c r="N237" s="58"/>
      <c r="O237" s="58"/>
      <c r="P237" s="58"/>
      <c r="Q237" s="162">
        <f t="shared" si="20"/>
        <v>0</v>
      </c>
      <c r="R237" s="358">
        <f t="shared" si="22"/>
        <v>0</v>
      </c>
      <c r="S237" s="95"/>
      <c r="T237" s="25"/>
    </row>
    <row r="238" spans="2:20" ht="30">
      <c r="B238" s="359">
        <v>115</v>
      </c>
      <c r="C238" s="28" t="s">
        <v>707</v>
      </c>
      <c r="D238" s="28">
        <v>93</v>
      </c>
      <c r="E238" s="28" t="s">
        <v>288</v>
      </c>
      <c r="F238" s="34" t="s">
        <v>287</v>
      </c>
      <c r="G238" s="35" t="s">
        <v>99</v>
      </c>
      <c r="H238" s="180">
        <v>1100</v>
      </c>
      <c r="I238" s="181">
        <v>100</v>
      </c>
      <c r="J238" s="164">
        <f>H238*I238</f>
        <v>110000</v>
      </c>
      <c r="K238" s="30"/>
      <c r="L238" s="162">
        <f>K238*H238</f>
        <v>0</v>
      </c>
      <c r="M238" s="161">
        <f t="shared" si="21"/>
        <v>100</v>
      </c>
      <c r="N238" s="165">
        <f>M238*H238</f>
        <v>110000</v>
      </c>
      <c r="O238" s="31">
        <v>100</v>
      </c>
      <c r="P238" s="162">
        <f>O238*H238</f>
        <v>110000</v>
      </c>
      <c r="Q238" s="162">
        <f t="shared" si="20"/>
        <v>0</v>
      </c>
      <c r="R238" s="358">
        <f t="shared" si="22"/>
        <v>0</v>
      </c>
      <c r="S238" s="95" t="s">
        <v>551</v>
      </c>
      <c r="T238" s="25"/>
    </row>
    <row r="239" spans="2:20" ht="21">
      <c r="B239" s="360"/>
      <c r="C239" s="58"/>
      <c r="D239" s="58"/>
      <c r="E239" s="58"/>
      <c r="F239" s="58"/>
      <c r="G239" s="58"/>
      <c r="H239" s="58"/>
      <c r="I239" s="58"/>
      <c r="J239" s="58"/>
      <c r="K239" s="58"/>
      <c r="L239" s="58"/>
      <c r="M239" s="161"/>
      <c r="N239" s="58"/>
      <c r="O239" s="58"/>
      <c r="P239" s="58"/>
      <c r="Q239" s="162">
        <f t="shared" si="20"/>
        <v>0</v>
      </c>
      <c r="R239" s="358">
        <f t="shared" si="22"/>
        <v>0</v>
      </c>
      <c r="S239" s="95"/>
      <c r="T239" s="25"/>
    </row>
    <row r="240" spans="2:20" ht="30">
      <c r="B240" s="359">
        <v>116</v>
      </c>
      <c r="C240" s="28" t="s">
        <v>709</v>
      </c>
      <c r="D240" s="28">
        <v>94</v>
      </c>
      <c r="E240" s="28" t="s">
        <v>286</v>
      </c>
      <c r="F240" s="34" t="s">
        <v>285</v>
      </c>
      <c r="G240" s="35" t="s">
        <v>99</v>
      </c>
      <c r="H240" s="180">
        <v>1150</v>
      </c>
      <c r="I240" s="181">
        <v>100</v>
      </c>
      <c r="J240" s="164">
        <f>H240*I240</f>
        <v>115000</v>
      </c>
      <c r="K240" s="30"/>
      <c r="L240" s="162">
        <f>K240*H240</f>
        <v>0</v>
      </c>
      <c r="M240" s="161">
        <f t="shared" si="21"/>
        <v>100</v>
      </c>
      <c r="N240" s="165">
        <f>M240*H240</f>
        <v>115000</v>
      </c>
      <c r="O240" s="31">
        <v>100</v>
      </c>
      <c r="P240" s="162">
        <f>O240*H240</f>
        <v>115000</v>
      </c>
      <c r="Q240" s="162">
        <f t="shared" si="20"/>
        <v>0</v>
      </c>
      <c r="R240" s="358">
        <f t="shared" si="22"/>
        <v>0</v>
      </c>
      <c r="S240" s="95" t="s">
        <v>551</v>
      </c>
      <c r="T240" s="25"/>
    </row>
    <row r="241" spans="2:20" ht="21">
      <c r="B241" s="360"/>
      <c r="C241" s="58"/>
      <c r="D241" s="58"/>
      <c r="E241" s="58"/>
      <c r="F241" s="58"/>
      <c r="G241" s="58"/>
      <c r="H241" s="58"/>
      <c r="I241" s="58"/>
      <c r="J241" s="58"/>
      <c r="K241" s="58"/>
      <c r="L241" s="58"/>
      <c r="M241" s="161"/>
      <c r="N241" s="58"/>
      <c r="O241" s="58"/>
      <c r="P241" s="58"/>
      <c r="Q241" s="162">
        <f t="shared" si="20"/>
        <v>0</v>
      </c>
      <c r="R241" s="358">
        <f t="shared" si="22"/>
        <v>0</v>
      </c>
      <c r="S241" s="95"/>
      <c r="T241" s="25"/>
    </row>
    <row r="242" spans="2:20" ht="30">
      <c r="B242" s="359">
        <v>117</v>
      </c>
      <c r="C242" s="28" t="s">
        <v>708</v>
      </c>
      <c r="D242" s="28">
        <v>95</v>
      </c>
      <c r="E242" s="28" t="s">
        <v>284</v>
      </c>
      <c r="F242" s="34" t="s">
        <v>283</v>
      </c>
      <c r="G242" s="35" t="s">
        <v>99</v>
      </c>
      <c r="H242" s="180">
        <v>125</v>
      </c>
      <c r="I242" s="181">
        <v>200</v>
      </c>
      <c r="J242" s="164">
        <f>H242*I242</f>
        <v>25000</v>
      </c>
      <c r="K242" s="30"/>
      <c r="L242" s="162">
        <f>K242*H242</f>
        <v>0</v>
      </c>
      <c r="M242" s="161">
        <f t="shared" si="21"/>
        <v>200</v>
      </c>
      <c r="N242" s="165">
        <f>M242*H242</f>
        <v>25000</v>
      </c>
      <c r="O242" s="31">
        <v>200</v>
      </c>
      <c r="P242" s="162">
        <f>O242*H242</f>
        <v>25000</v>
      </c>
      <c r="Q242" s="162">
        <f t="shared" si="20"/>
        <v>0</v>
      </c>
      <c r="R242" s="358">
        <f t="shared" si="22"/>
        <v>0</v>
      </c>
      <c r="S242" s="95" t="s">
        <v>551</v>
      </c>
      <c r="T242" s="25"/>
    </row>
    <row r="243" spans="2:20" ht="21">
      <c r="B243" s="360"/>
      <c r="C243" s="58"/>
      <c r="D243" s="58"/>
      <c r="E243" s="58"/>
      <c r="F243" s="58"/>
      <c r="G243" s="58"/>
      <c r="H243" s="58"/>
      <c r="I243" s="58"/>
      <c r="J243" s="58"/>
      <c r="K243" s="58"/>
      <c r="L243" s="58"/>
      <c r="M243" s="161"/>
      <c r="N243" s="58"/>
      <c r="O243" s="58"/>
      <c r="P243" s="58"/>
      <c r="Q243" s="162">
        <f t="shared" si="20"/>
        <v>0</v>
      </c>
      <c r="R243" s="358">
        <f t="shared" si="22"/>
        <v>0</v>
      </c>
      <c r="S243" s="95"/>
      <c r="T243" s="25"/>
    </row>
    <row r="244" spans="2:20" ht="30">
      <c r="B244" s="359">
        <v>118</v>
      </c>
      <c r="C244" s="28" t="s">
        <v>710</v>
      </c>
      <c r="D244" s="28">
        <v>96</v>
      </c>
      <c r="E244" s="28" t="s">
        <v>282</v>
      </c>
      <c r="F244" s="34" t="s">
        <v>281</v>
      </c>
      <c r="G244" s="35" t="s">
        <v>99</v>
      </c>
      <c r="H244" s="180">
        <v>270</v>
      </c>
      <c r="I244" s="181">
        <v>700</v>
      </c>
      <c r="J244" s="164">
        <f>H244*I244</f>
        <v>189000</v>
      </c>
      <c r="K244" s="30"/>
      <c r="L244" s="162">
        <f>K244*H244</f>
        <v>0</v>
      </c>
      <c r="M244" s="161">
        <f t="shared" si="21"/>
        <v>700</v>
      </c>
      <c r="N244" s="165">
        <f>M244*H244</f>
        <v>189000</v>
      </c>
      <c r="O244" s="31">
        <v>700</v>
      </c>
      <c r="P244" s="162">
        <f>O244*H244</f>
        <v>189000</v>
      </c>
      <c r="Q244" s="162">
        <f t="shared" si="20"/>
        <v>0</v>
      </c>
      <c r="R244" s="358">
        <f t="shared" si="22"/>
        <v>0</v>
      </c>
      <c r="S244" s="95" t="s">
        <v>551</v>
      </c>
      <c r="T244" s="25"/>
    </row>
    <row r="245" spans="2:20" ht="21">
      <c r="B245" s="360"/>
      <c r="C245" s="58"/>
      <c r="D245" s="58"/>
      <c r="E245" s="58"/>
      <c r="F245" s="58"/>
      <c r="G245" s="58"/>
      <c r="H245" s="58"/>
      <c r="I245" s="58"/>
      <c r="J245" s="58"/>
      <c r="K245" s="58"/>
      <c r="L245" s="58"/>
      <c r="M245" s="161"/>
      <c r="N245" s="58"/>
      <c r="O245" s="58"/>
      <c r="P245" s="58"/>
      <c r="Q245" s="162">
        <f t="shared" si="20"/>
        <v>0</v>
      </c>
      <c r="R245" s="358">
        <f t="shared" ref="R245:R259" si="23">IF(N245&gt;P245,N245-P245,0)</f>
        <v>0</v>
      </c>
      <c r="S245" s="95"/>
      <c r="T245" s="25"/>
    </row>
    <row r="246" spans="2:20" ht="30">
      <c r="B246" s="359">
        <v>119</v>
      </c>
      <c r="C246" s="28" t="s">
        <v>711</v>
      </c>
      <c r="D246" s="28">
        <v>97</v>
      </c>
      <c r="E246" s="28" t="s">
        <v>280</v>
      </c>
      <c r="F246" s="34" t="s">
        <v>279</v>
      </c>
      <c r="G246" s="35" t="s">
        <v>99</v>
      </c>
      <c r="H246" s="180">
        <v>1295</v>
      </c>
      <c r="I246" s="181">
        <v>200</v>
      </c>
      <c r="J246" s="164">
        <f>H246*I246</f>
        <v>259000</v>
      </c>
      <c r="K246" s="30"/>
      <c r="L246" s="162">
        <f>K246*H246</f>
        <v>0</v>
      </c>
      <c r="M246" s="161">
        <f t="shared" si="21"/>
        <v>200</v>
      </c>
      <c r="N246" s="165">
        <f>M246*H246</f>
        <v>259000</v>
      </c>
      <c r="O246" s="31">
        <v>200</v>
      </c>
      <c r="P246" s="162">
        <f>O246*H246</f>
        <v>259000</v>
      </c>
      <c r="Q246" s="162">
        <f t="shared" si="20"/>
        <v>0</v>
      </c>
      <c r="R246" s="358">
        <f t="shared" si="23"/>
        <v>0</v>
      </c>
      <c r="S246" s="95" t="s">
        <v>551</v>
      </c>
      <c r="T246" s="25"/>
    </row>
    <row r="247" spans="2:20" ht="21">
      <c r="B247" s="360"/>
      <c r="C247" s="58"/>
      <c r="D247" s="58"/>
      <c r="E247" s="58"/>
      <c r="F247" s="58"/>
      <c r="G247" s="58"/>
      <c r="H247" s="58"/>
      <c r="I247" s="58"/>
      <c r="J247" s="58"/>
      <c r="K247" s="58"/>
      <c r="L247" s="58"/>
      <c r="M247" s="161"/>
      <c r="N247" s="58"/>
      <c r="O247" s="58"/>
      <c r="P247" s="58"/>
      <c r="Q247" s="162">
        <f t="shared" si="20"/>
        <v>0</v>
      </c>
      <c r="R247" s="358">
        <f t="shared" si="23"/>
        <v>0</v>
      </c>
      <c r="S247" s="95"/>
      <c r="T247" s="25"/>
    </row>
    <row r="248" spans="2:20" ht="30">
      <c r="B248" s="359">
        <v>120</v>
      </c>
      <c r="C248" s="28" t="s">
        <v>712</v>
      </c>
      <c r="D248" s="28">
        <v>98</v>
      </c>
      <c r="E248" s="28" t="s">
        <v>278</v>
      </c>
      <c r="F248" s="34" t="s">
        <v>277</v>
      </c>
      <c r="G248" s="35" t="s">
        <v>99</v>
      </c>
      <c r="H248" s="180">
        <v>4500</v>
      </c>
      <c r="I248" s="181">
        <v>100</v>
      </c>
      <c r="J248" s="164">
        <f>H248*I248</f>
        <v>450000</v>
      </c>
      <c r="K248" s="30"/>
      <c r="L248" s="162">
        <f>K248*H248</f>
        <v>0</v>
      </c>
      <c r="M248" s="161">
        <f t="shared" si="21"/>
        <v>100</v>
      </c>
      <c r="N248" s="165">
        <f>M248*H248</f>
        <v>450000</v>
      </c>
      <c r="O248" s="31">
        <v>100</v>
      </c>
      <c r="P248" s="162">
        <f>O248*H248</f>
        <v>450000</v>
      </c>
      <c r="Q248" s="162">
        <f t="shared" si="20"/>
        <v>0</v>
      </c>
      <c r="R248" s="358">
        <f t="shared" si="23"/>
        <v>0</v>
      </c>
      <c r="S248" s="95" t="s">
        <v>551</v>
      </c>
      <c r="T248" s="25"/>
    </row>
    <row r="249" spans="2:20" ht="21">
      <c r="B249" s="360"/>
      <c r="C249" s="58"/>
      <c r="D249" s="58"/>
      <c r="E249" s="58"/>
      <c r="F249" s="58"/>
      <c r="G249" s="58"/>
      <c r="H249" s="58"/>
      <c r="I249" s="58"/>
      <c r="J249" s="58"/>
      <c r="K249" s="58"/>
      <c r="L249" s="58"/>
      <c r="M249" s="161"/>
      <c r="N249" s="58"/>
      <c r="O249" s="58"/>
      <c r="P249" s="58"/>
      <c r="Q249" s="162">
        <f t="shared" si="20"/>
        <v>0</v>
      </c>
      <c r="R249" s="358">
        <f t="shared" si="23"/>
        <v>0</v>
      </c>
      <c r="S249" s="95"/>
      <c r="T249" s="25"/>
    </row>
    <row r="250" spans="2:20" ht="30">
      <c r="B250" s="359">
        <v>121</v>
      </c>
      <c r="C250" s="28" t="s">
        <v>713</v>
      </c>
      <c r="D250" s="28">
        <v>99</v>
      </c>
      <c r="E250" s="28" t="s">
        <v>276</v>
      </c>
      <c r="F250" s="34" t="s">
        <v>275</v>
      </c>
      <c r="G250" s="29" t="s">
        <v>3</v>
      </c>
      <c r="H250" s="163">
        <v>400000</v>
      </c>
      <c r="I250" s="181">
        <v>7</v>
      </c>
      <c r="J250" s="164">
        <f>H250*I250</f>
        <v>2800000</v>
      </c>
      <c r="K250" s="30">
        <v>2</v>
      </c>
      <c r="L250" s="162">
        <f>K250*H250</f>
        <v>800000</v>
      </c>
      <c r="M250" s="161">
        <f t="shared" si="21"/>
        <v>9</v>
      </c>
      <c r="N250" s="165">
        <f>M250*H250</f>
        <v>3600000</v>
      </c>
      <c r="O250" s="31">
        <v>9</v>
      </c>
      <c r="P250" s="162">
        <f>O250*H250</f>
        <v>3600000</v>
      </c>
      <c r="Q250" s="162">
        <f t="shared" si="20"/>
        <v>0</v>
      </c>
      <c r="R250" s="358">
        <f t="shared" si="23"/>
        <v>0</v>
      </c>
      <c r="S250" s="95" t="s">
        <v>551</v>
      </c>
      <c r="T250" s="25"/>
    </row>
    <row r="251" spans="2:20" ht="21">
      <c r="B251" s="360"/>
      <c r="C251" s="58"/>
      <c r="D251" s="58"/>
      <c r="E251" s="58"/>
      <c r="F251" s="58"/>
      <c r="G251" s="58"/>
      <c r="H251" s="58"/>
      <c r="I251" s="58"/>
      <c r="J251" s="58"/>
      <c r="K251" s="58"/>
      <c r="L251" s="58"/>
      <c r="M251" s="161"/>
      <c r="N251" s="58"/>
      <c r="O251" s="58"/>
      <c r="P251" s="58"/>
      <c r="Q251" s="162">
        <f t="shared" si="20"/>
        <v>0</v>
      </c>
      <c r="R251" s="358">
        <f t="shared" si="23"/>
        <v>0</v>
      </c>
      <c r="S251" s="95"/>
      <c r="T251" s="25"/>
    </row>
    <row r="252" spans="2:20">
      <c r="B252" s="359">
        <v>122</v>
      </c>
      <c r="C252" s="28" t="s">
        <v>714</v>
      </c>
      <c r="D252" s="28">
        <v>100</v>
      </c>
      <c r="E252" s="28" t="s">
        <v>274</v>
      </c>
      <c r="F252" s="34" t="s">
        <v>273</v>
      </c>
      <c r="G252" s="29" t="s">
        <v>3</v>
      </c>
      <c r="H252" s="163">
        <v>25000</v>
      </c>
      <c r="I252" s="181">
        <v>182</v>
      </c>
      <c r="J252" s="164">
        <f>H252*I252</f>
        <v>4550000</v>
      </c>
      <c r="K252" s="30">
        <v>52</v>
      </c>
      <c r="L252" s="162">
        <f>K252*H252</f>
        <v>1300000</v>
      </c>
      <c r="M252" s="161">
        <f t="shared" si="21"/>
        <v>234</v>
      </c>
      <c r="N252" s="165">
        <f>M252*H252</f>
        <v>5850000</v>
      </c>
      <c r="O252" s="31">
        <v>234</v>
      </c>
      <c r="P252" s="162">
        <f t="shared" ref="P252:P258" si="24">O252*H252</f>
        <v>5850000</v>
      </c>
      <c r="Q252" s="162">
        <f t="shared" si="20"/>
        <v>0</v>
      </c>
      <c r="R252" s="358">
        <f t="shared" si="23"/>
        <v>0</v>
      </c>
      <c r="S252" s="95" t="s">
        <v>551</v>
      </c>
      <c r="T252" s="25"/>
    </row>
    <row r="253" spans="2:20" ht="21">
      <c r="B253" s="360"/>
      <c r="C253" s="58"/>
      <c r="D253" s="58"/>
      <c r="E253" s="58"/>
      <c r="F253" s="60" t="s">
        <v>543</v>
      </c>
      <c r="G253" s="58"/>
      <c r="H253" s="163">
        <v>25000</v>
      </c>
      <c r="I253" s="58"/>
      <c r="J253" s="58"/>
      <c r="K253" s="58"/>
      <c r="L253" s="58"/>
      <c r="M253" s="161"/>
      <c r="N253" s="165"/>
      <c r="O253" s="176">
        <v>118</v>
      </c>
      <c r="P253" s="162">
        <f t="shared" si="24"/>
        <v>2950000</v>
      </c>
      <c r="Q253" s="162">
        <f t="shared" si="20"/>
        <v>2950000</v>
      </c>
      <c r="R253" s="358">
        <f t="shared" si="23"/>
        <v>0</v>
      </c>
      <c r="S253" s="95" t="s">
        <v>551</v>
      </c>
      <c r="T253" s="25"/>
    </row>
    <row r="254" spans="2:20">
      <c r="B254" s="359">
        <v>123</v>
      </c>
      <c r="C254" s="28" t="s">
        <v>715</v>
      </c>
      <c r="D254" s="28">
        <v>101</v>
      </c>
      <c r="E254" s="28" t="s">
        <v>272</v>
      </c>
      <c r="F254" s="34" t="s">
        <v>271</v>
      </c>
      <c r="G254" s="29" t="s">
        <v>3</v>
      </c>
      <c r="H254" s="163">
        <v>30000</v>
      </c>
      <c r="I254" s="181">
        <v>7</v>
      </c>
      <c r="J254" s="164">
        <f>H254*I254</f>
        <v>210000</v>
      </c>
      <c r="K254" s="30">
        <v>2</v>
      </c>
      <c r="L254" s="162">
        <f>K254*H254</f>
        <v>60000</v>
      </c>
      <c r="M254" s="161">
        <f t="shared" si="21"/>
        <v>9</v>
      </c>
      <c r="N254" s="165">
        <f>M254*H254</f>
        <v>270000</v>
      </c>
      <c r="O254" s="31">
        <v>9</v>
      </c>
      <c r="P254" s="162">
        <f t="shared" si="24"/>
        <v>270000</v>
      </c>
      <c r="Q254" s="162">
        <f t="shared" si="20"/>
        <v>0</v>
      </c>
      <c r="R254" s="358">
        <f t="shared" si="23"/>
        <v>0</v>
      </c>
      <c r="S254" s="95" t="s">
        <v>551</v>
      </c>
    </row>
    <row r="255" spans="2:20" ht="21">
      <c r="B255" s="360"/>
      <c r="C255" s="58"/>
      <c r="D255" s="58"/>
      <c r="E255" s="58"/>
      <c r="F255" s="60" t="s">
        <v>543</v>
      </c>
      <c r="G255" s="58"/>
      <c r="H255" s="163">
        <v>30000</v>
      </c>
      <c r="I255" s="58"/>
      <c r="J255" s="58"/>
      <c r="K255" s="58"/>
      <c r="L255" s="58"/>
      <c r="M255" s="161"/>
      <c r="N255" s="165"/>
      <c r="O255" s="30">
        <v>2</v>
      </c>
      <c r="P255" s="162">
        <f t="shared" si="24"/>
        <v>60000</v>
      </c>
      <c r="Q255" s="162">
        <f t="shared" si="20"/>
        <v>60000</v>
      </c>
      <c r="R255" s="358">
        <f t="shared" si="23"/>
        <v>0</v>
      </c>
      <c r="S255" s="95" t="s">
        <v>551</v>
      </c>
    </row>
    <row r="256" spans="2:20" ht="45">
      <c r="B256" s="359">
        <v>124</v>
      </c>
      <c r="C256" s="28" t="s">
        <v>716</v>
      </c>
      <c r="D256" s="28">
        <v>102</v>
      </c>
      <c r="E256" s="28" t="s">
        <v>270</v>
      </c>
      <c r="F256" s="34" t="s">
        <v>269</v>
      </c>
      <c r="G256" s="29" t="s">
        <v>3</v>
      </c>
      <c r="H256" s="163">
        <v>16000</v>
      </c>
      <c r="I256" s="181">
        <v>7</v>
      </c>
      <c r="J256" s="164">
        <f>H256*I256</f>
        <v>112000</v>
      </c>
      <c r="K256" s="30"/>
      <c r="L256" s="162">
        <f>K256*H256</f>
        <v>0</v>
      </c>
      <c r="M256" s="161">
        <f t="shared" si="21"/>
        <v>7</v>
      </c>
      <c r="N256" s="165">
        <f>M256*H256</f>
        <v>112000</v>
      </c>
      <c r="O256" s="31">
        <v>7</v>
      </c>
      <c r="P256" s="162">
        <f t="shared" si="24"/>
        <v>112000</v>
      </c>
      <c r="Q256" s="162">
        <f t="shared" si="20"/>
        <v>0</v>
      </c>
      <c r="R256" s="358">
        <f t="shared" si="23"/>
        <v>0</v>
      </c>
      <c r="S256" s="95" t="s">
        <v>551</v>
      </c>
    </row>
    <row r="257" spans="2:19" ht="21">
      <c r="B257" s="360"/>
      <c r="C257" s="58"/>
      <c r="D257" s="58"/>
      <c r="E257" s="58"/>
      <c r="F257" s="60" t="s">
        <v>543</v>
      </c>
      <c r="G257" s="58"/>
      <c r="H257" s="163">
        <v>16000</v>
      </c>
      <c r="I257" s="58"/>
      <c r="J257" s="58"/>
      <c r="K257" s="58"/>
      <c r="L257" s="58"/>
      <c r="M257" s="161"/>
      <c r="N257" s="165"/>
      <c r="O257" s="30">
        <v>4</v>
      </c>
      <c r="P257" s="162">
        <f t="shared" si="24"/>
        <v>64000</v>
      </c>
      <c r="Q257" s="162">
        <f t="shared" si="20"/>
        <v>64000</v>
      </c>
      <c r="R257" s="358">
        <f t="shared" si="23"/>
        <v>0</v>
      </c>
      <c r="S257" s="95" t="s">
        <v>551</v>
      </c>
    </row>
    <row r="258" spans="2:19" ht="45">
      <c r="B258" s="359">
        <v>125</v>
      </c>
      <c r="C258" s="28">
        <v>34</v>
      </c>
      <c r="D258" s="28">
        <v>103</v>
      </c>
      <c r="E258" s="28" t="s">
        <v>268</v>
      </c>
      <c r="F258" s="34" t="s">
        <v>267</v>
      </c>
      <c r="G258" s="29" t="s">
        <v>3</v>
      </c>
      <c r="H258" s="163">
        <v>10494999.999999998</v>
      </c>
      <c r="I258" s="181">
        <v>1</v>
      </c>
      <c r="J258" s="164">
        <f>H258*I258</f>
        <v>10494999.999999998</v>
      </c>
      <c r="K258" s="30"/>
      <c r="L258" s="162">
        <f>K258*H258</f>
        <v>0</v>
      </c>
      <c r="M258" s="161">
        <f t="shared" si="21"/>
        <v>1</v>
      </c>
      <c r="N258" s="165">
        <f>M258*H258</f>
        <v>10494999.999999998</v>
      </c>
      <c r="O258" s="31">
        <v>1</v>
      </c>
      <c r="P258" s="162">
        <f t="shared" si="24"/>
        <v>10494999.999999998</v>
      </c>
      <c r="Q258" s="162">
        <f t="shared" si="20"/>
        <v>0</v>
      </c>
      <c r="R258" s="358">
        <f t="shared" si="23"/>
        <v>0</v>
      </c>
      <c r="S258" s="95" t="s">
        <v>551</v>
      </c>
    </row>
    <row r="259" spans="2:19" ht="21" customHeight="1" thickBot="1">
      <c r="B259" s="369"/>
      <c r="C259" s="120"/>
      <c r="D259" s="120"/>
      <c r="E259" s="120"/>
      <c r="F259" s="128"/>
      <c r="G259" s="122"/>
      <c r="H259" s="166"/>
      <c r="I259" s="183"/>
      <c r="J259" s="167"/>
      <c r="K259" s="40"/>
      <c r="L259" s="168"/>
      <c r="M259" s="169"/>
      <c r="N259" s="170"/>
      <c r="O259" s="171"/>
      <c r="P259" s="168"/>
      <c r="Q259" s="168">
        <f t="shared" si="20"/>
        <v>0</v>
      </c>
      <c r="R259" s="361">
        <f t="shared" si="23"/>
        <v>0</v>
      </c>
      <c r="S259" s="95" t="s">
        <v>551</v>
      </c>
    </row>
    <row r="260" spans="2:19" ht="21" customHeight="1" thickBot="1">
      <c r="B260" s="370"/>
      <c r="C260" s="129"/>
      <c r="D260" s="129"/>
      <c r="E260" s="129"/>
      <c r="F260" s="130"/>
      <c r="G260" s="131"/>
      <c r="H260" s="177"/>
      <c r="I260" s="184"/>
      <c r="J260" s="185"/>
      <c r="K260" s="75"/>
      <c r="L260" s="172" t="s">
        <v>545</v>
      </c>
      <c r="M260" s="173"/>
      <c r="N260" s="178" t="s">
        <v>558</v>
      </c>
      <c r="O260" s="186"/>
      <c r="P260" s="179">
        <f>SUM(P118:P259)</f>
        <v>39927880</v>
      </c>
      <c r="Q260" s="175">
        <f t="shared" si="20"/>
        <v>0</v>
      </c>
      <c r="R260" s="367"/>
      <c r="S260" s="95"/>
    </row>
    <row r="261" spans="2:19" ht="21">
      <c r="B261" s="364"/>
      <c r="C261" s="124"/>
      <c r="D261" s="124"/>
      <c r="E261" s="124"/>
      <c r="F261" s="125" t="s">
        <v>537</v>
      </c>
      <c r="G261" s="124"/>
      <c r="H261" s="124"/>
      <c r="I261" s="124"/>
      <c r="J261" s="124"/>
      <c r="K261" s="124"/>
      <c r="L261" s="124"/>
      <c r="M261" s="159"/>
      <c r="N261" s="124"/>
      <c r="O261" s="124"/>
      <c r="P261" s="124"/>
      <c r="Q261" s="158">
        <f t="shared" si="20"/>
        <v>0</v>
      </c>
      <c r="R261" s="357">
        <f t="shared" ref="R261:R275" si="25">IF(N261&gt;P261,N261-P261,0)</f>
        <v>0</v>
      </c>
      <c r="S261" s="95"/>
    </row>
    <row r="262" spans="2:19" ht="30">
      <c r="B262" s="359">
        <v>126</v>
      </c>
      <c r="C262" s="28">
        <v>35.1</v>
      </c>
      <c r="D262" s="28">
        <v>104</v>
      </c>
      <c r="E262" s="28" t="s">
        <v>266</v>
      </c>
      <c r="F262" s="34" t="s">
        <v>265</v>
      </c>
      <c r="G262" s="29" t="s">
        <v>3</v>
      </c>
      <c r="H262" s="163">
        <v>150000</v>
      </c>
      <c r="I262" s="181">
        <v>6</v>
      </c>
      <c r="J262" s="164">
        <f>H262*I262</f>
        <v>900000</v>
      </c>
      <c r="K262" s="30"/>
      <c r="L262" s="162">
        <f>K262*H262</f>
        <v>0</v>
      </c>
      <c r="M262" s="161">
        <f t="shared" ref="M262:M314" si="26">$I262+$K262</f>
        <v>6</v>
      </c>
      <c r="N262" s="165">
        <f>M262*H262</f>
        <v>900000</v>
      </c>
      <c r="O262" s="31">
        <v>6</v>
      </c>
      <c r="P262" s="162">
        <f t="shared" ref="P262:P270" si="27">O262*H262</f>
        <v>900000</v>
      </c>
      <c r="Q262" s="162">
        <f t="shared" ref="Q262:Q325" si="28">IF(P262&gt;N262,P262-N262,0)</f>
        <v>0</v>
      </c>
      <c r="R262" s="358">
        <f t="shared" si="25"/>
        <v>0</v>
      </c>
      <c r="S262" s="95" t="s">
        <v>552</v>
      </c>
    </row>
    <row r="263" spans="2:19" ht="21">
      <c r="B263" s="360"/>
      <c r="C263" s="58"/>
      <c r="D263" s="58"/>
      <c r="E263" s="58"/>
      <c r="F263" s="60" t="s">
        <v>543</v>
      </c>
      <c r="G263" s="58"/>
      <c r="H263" s="163">
        <v>150000</v>
      </c>
      <c r="I263" s="58"/>
      <c r="J263" s="58"/>
      <c r="K263" s="58"/>
      <c r="L263" s="58"/>
      <c r="M263" s="161"/>
      <c r="N263" s="165"/>
      <c r="O263" s="30">
        <v>1</v>
      </c>
      <c r="P263" s="162">
        <f t="shared" si="27"/>
        <v>150000</v>
      </c>
      <c r="Q263" s="162">
        <f t="shared" si="28"/>
        <v>150000</v>
      </c>
      <c r="R263" s="358">
        <f t="shared" si="25"/>
        <v>0</v>
      </c>
      <c r="S263" s="95" t="s">
        <v>552</v>
      </c>
    </row>
    <row r="264" spans="2:19" ht="30">
      <c r="B264" s="359">
        <v>127</v>
      </c>
      <c r="C264" s="28">
        <v>35.200000000000003</v>
      </c>
      <c r="D264" s="28">
        <v>105</v>
      </c>
      <c r="E264" s="28" t="s">
        <v>264</v>
      </c>
      <c r="F264" s="34" t="s">
        <v>263</v>
      </c>
      <c r="G264" s="29" t="s">
        <v>3</v>
      </c>
      <c r="H264" s="163">
        <v>210000</v>
      </c>
      <c r="I264" s="181">
        <v>2</v>
      </c>
      <c r="J264" s="164">
        <f>H264*I264</f>
        <v>420000</v>
      </c>
      <c r="K264" s="30"/>
      <c r="L264" s="162">
        <f>K264*H264</f>
        <v>0</v>
      </c>
      <c r="M264" s="161">
        <f t="shared" si="26"/>
        <v>2</v>
      </c>
      <c r="N264" s="165">
        <f>M264*H264</f>
        <v>420000</v>
      </c>
      <c r="O264" s="31">
        <v>2</v>
      </c>
      <c r="P264" s="162">
        <f t="shared" si="27"/>
        <v>420000</v>
      </c>
      <c r="Q264" s="162">
        <f t="shared" si="28"/>
        <v>0</v>
      </c>
      <c r="R264" s="358">
        <f t="shared" si="25"/>
        <v>0</v>
      </c>
      <c r="S264" s="95" t="s">
        <v>552</v>
      </c>
    </row>
    <row r="265" spans="2:19" ht="21">
      <c r="B265" s="360"/>
      <c r="C265" s="58"/>
      <c r="D265" s="58"/>
      <c r="E265" s="58"/>
      <c r="F265" s="60" t="s">
        <v>543</v>
      </c>
      <c r="G265" s="58"/>
      <c r="H265" s="163">
        <v>210000</v>
      </c>
      <c r="I265" s="58"/>
      <c r="J265" s="58"/>
      <c r="K265" s="58"/>
      <c r="L265" s="58"/>
      <c r="M265" s="161"/>
      <c r="N265" s="165"/>
      <c r="O265" s="30">
        <v>4</v>
      </c>
      <c r="P265" s="162">
        <f t="shared" si="27"/>
        <v>840000</v>
      </c>
      <c r="Q265" s="162">
        <f t="shared" si="28"/>
        <v>840000</v>
      </c>
      <c r="R265" s="358">
        <f t="shared" si="25"/>
        <v>0</v>
      </c>
      <c r="S265" s="95" t="s">
        <v>552</v>
      </c>
    </row>
    <row r="266" spans="2:19">
      <c r="B266" s="359">
        <v>128</v>
      </c>
      <c r="C266" s="28">
        <v>35.299999999999997</v>
      </c>
      <c r="D266" s="28">
        <v>106</v>
      </c>
      <c r="E266" s="28" t="s">
        <v>262</v>
      </c>
      <c r="F266" s="34" t="s">
        <v>261</v>
      </c>
      <c r="G266" s="29" t="s">
        <v>3</v>
      </c>
      <c r="H266" s="163">
        <v>7000</v>
      </c>
      <c r="I266" s="181">
        <v>6</v>
      </c>
      <c r="J266" s="164">
        <f>H266*I266</f>
        <v>42000</v>
      </c>
      <c r="K266" s="30"/>
      <c r="L266" s="162">
        <f>K266*H266</f>
        <v>0</v>
      </c>
      <c r="M266" s="161">
        <f t="shared" si="26"/>
        <v>6</v>
      </c>
      <c r="N266" s="165">
        <f>M266*H266</f>
        <v>42000</v>
      </c>
      <c r="O266" s="31">
        <v>6</v>
      </c>
      <c r="P266" s="162">
        <f t="shared" si="27"/>
        <v>42000</v>
      </c>
      <c r="Q266" s="162">
        <f t="shared" si="28"/>
        <v>0</v>
      </c>
      <c r="R266" s="358">
        <f t="shared" si="25"/>
        <v>0</v>
      </c>
      <c r="S266" s="95" t="s">
        <v>552</v>
      </c>
    </row>
    <row r="267" spans="2:19" ht="21">
      <c r="B267" s="360"/>
      <c r="C267" s="58"/>
      <c r="D267" s="58"/>
      <c r="E267" s="58"/>
      <c r="F267" s="60" t="s">
        <v>543</v>
      </c>
      <c r="G267" s="58"/>
      <c r="H267" s="163">
        <v>7000</v>
      </c>
      <c r="I267" s="58"/>
      <c r="J267" s="58"/>
      <c r="K267" s="58"/>
      <c r="L267" s="58"/>
      <c r="M267" s="161"/>
      <c r="N267" s="165"/>
      <c r="O267" s="30">
        <v>1</v>
      </c>
      <c r="P267" s="162">
        <f t="shared" si="27"/>
        <v>7000</v>
      </c>
      <c r="Q267" s="162">
        <f t="shared" si="28"/>
        <v>7000</v>
      </c>
      <c r="R267" s="358">
        <f t="shared" si="25"/>
        <v>0</v>
      </c>
      <c r="S267" s="95" t="s">
        <v>552</v>
      </c>
    </row>
    <row r="268" spans="2:19">
      <c r="B268" s="359">
        <v>129</v>
      </c>
      <c r="C268" s="28">
        <v>35.4</v>
      </c>
      <c r="D268" s="28">
        <v>107</v>
      </c>
      <c r="E268" s="28" t="s">
        <v>260</v>
      </c>
      <c r="F268" s="34" t="s">
        <v>259</v>
      </c>
      <c r="G268" s="29" t="s">
        <v>3</v>
      </c>
      <c r="H268" s="163">
        <v>8500</v>
      </c>
      <c r="I268" s="181">
        <v>2</v>
      </c>
      <c r="J268" s="164">
        <f>H268*I268</f>
        <v>17000</v>
      </c>
      <c r="K268" s="30"/>
      <c r="L268" s="162">
        <f>K268*H268</f>
        <v>0</v>
      </c>
      <c r="M268" s="161">
        <f t="shared" si="26"/>
        <v>2</v>
      </c>
      <c r="N268" s="165">
        <f>M268*H268</f>
        <v>17000</v>
      </c>
      <c r="O268" s="31">
        <v>2</v>
      </c>
      <c r="P268" s="162">
        <f t="shared" si="27"/>
        <v>17000</v>
      </c>
      <c r="Q268" s="162">
        <f t="shared" si="28"/>
        <v>0</v>
      </c>
      <c r="R268" s="358">
        <f t="shared" si="25"/>
        <v>0</v>
      </c>
      <c r="S268" s="95" t="s">
        <v>552</v>
      </c>
    </row>
    <row r="269" spans="2:19" ht="21">
      <c r="B269" s="360"/>
      <c r="C269" s="58"/>
      <c r="D269" s="58"/>
      <c r="E269" s="58"/>
      <c r="F269" s="60" t="s">
        <v>543</v>
      </c>
      <c r="G269" s="58"/>
      <c r="H269" s="163">
        <v>8500</v>
      </c>
      <c r="I269" s="58"/>
      <c r="J269" s="58"/>
      <c r="K269" s="58"/>
      <c r="L269" s="58"/>
      <c r="M269" s="161"/>
      <c r="N269" s="165"/>
      <c r="O269" s="30">
        <v>4</v>
      </c>
      <c r="P269" s="162">
        <f t="shared" si="27"/>
        <v>34000</v>
      </c>
      <c r="Q269" s="162">
        <f t="shared" si="28"/>
        <v>34000</v>
      </c>
      <c r="R269" s="358">
        <f t="shared" si="25"/>
        <v>0</v>
      </c>
      <c r="S269" s="95" t="s">
        <v>552</v>
      </c>
    </row>
    <row r="270" spans="2:19">
      <c r="B270" s="359">
        <v>130</v>
      </c>
      <c r="C270" s="28">
        <v>35.5</v>
      </c>
      <c r="D270" s="28">
        <v>216</v>
      </c>
      <c r="E270" s="28" t="s">
        <v>258</v>
      </c>
      <c r="F270" s="34" t="s">
        <v>257</v>
      </c>
      <c r="G270" s="29" t="s">
        <v>3</v>
      </c>
      <c r="H270" s="163">
        <v>1200000</v>
      </c>
      <c r="I270" s="181">
        <v>1</v>
      </c>
      <c r="J270" s="164">
        <f>H270*I270</f>
        <v>1200000</v>
      </c>
      <c r="K270" s="30"/>
      <c r="L270" s="162">
        <f>K270*H270</f>
        <v>0</v>
      </c>
      <c r="M270" s="161">
        <f t="shared" si="26"/>
        <v>1</v>
      </c>
      <c r="N270" s="165">
        <f>M270*H270</f>
        <v>1200000</v>
      </c>
      <c r="O270" s="31">
        <v>1</v>
      </c>
      <c r="P270" s="162">
        <f t="shared" si="27"/>
        <v>1200000</v>
      </c>
      <c r="Q270" s="162">
        <f t="shared" si="28"/>
        <v>0</v>
      </c>
      <c r="R270" s="358">
        <f t="shared" si="25"/>
        <v>0</v>
      </c>
      <c r="S270" s="95" t="s">
        <v>552</v>
      </c>
    </row>
    <row r="271" spans="2:19" ht="21">
      <c r="B271" s="360"/>
      <c r="C271" s="58"/>
      <c r="D271" s="58"/>
      <c r="E271" s="58"/>
      <c r="F271" s="58"/>
      <c r="G271" s="58"/>
      <c r="H271" s="58"/>
      <c r="I271" s="58"/>
      <c r="J271" s="58"/>
      <c r="K271" s="58"/>
      <c r="L271" s="58"/>
      <c r="M271" s="161"/>
      <c r="N271" s="58"/>
      <c r="O271" s="58"/>
      <c r="P271" s="58"/>
      <c r="Q271" s="162">
        <f t="shared" si="28"/>
        <v>0</v>
      </c>
      <c r="R271" s="358">
        <f t="shared" si="25"/>
        <v>0</v>
      </c>
      <c r="S271" s="95"/>
    </row>
    <row r="272" spans="2:19">
      <c r="B272" s="359">
        <v>131</v>
      </c>
      <c r="C272" s="28">
        <v>35.6</v>
      </c>
      <c r="D272" s="28">
        <v>217</v>
      </c>
      <c r="E272" s="28" t="s">
        <v>256</v>
      </c>
      <c r="F272" s="34" t="s">
        <v>255</v>
      </c>
      <c r="G272" s="29" t="s">
        <v>3</v>
      </c>
      <c r="H272" s="163">
        <v>1000000</v>
      </c>
      <c r="I272" s="181">
        <v>2</v>
      </c>
      <c r="J272" s="164">
        <f>H272*I272</f>
        <v>2000000</v>
      </c>
      <c r="K272" s="30"/>
      <c r="L272" s="162">
        <f>K272*H272</f>
        <v>0</v>
      </c>
      <c r="M272" s="161">
        <f t="shared" si="26"/>
        <v>2</v>
      </c>
      <c r="N272" s="165">
        <f>M272*H272</f>
        <v>2000000</v>
      </c>
      <c r="O272" s="31">
        <v>2</v>
      </c>
      <c r="P272" s="162">
        <f>O272*H272</f>
        <v>2000000</v>
      </c>
      <c r="Q272" s="162">
        <f t="shared" si="28"/>
        <v>0</v>
      </c>
      <c r="R272" s="358">
        <f t="shared" si="25"/>
        <v>0</v>
      </c>
      <c r="S272" s="95" t="s">
        <v>552</v>
      </c>
    </row>
    <row r="273" spans="2:19" ht="21">
      <c r="B273" s="360"/>
      <c r="C273" s="58"/>
      <c r="D273" s="58"/>
      <c r="E273" s="58"/>
      <c r="F273" s="60" t="s">
        <v>543</v>
      </c>
      <c r="G273" s="58"/>
      <c r="H273" s="163">
        <v>1000000</v>
      </c>
      <c r="I273" s="58"/>
      <c r="J273" s="58"/>
      <c r="K273" s="58"/>
      <c r="L273" s="58"/>
      <c r="M273" s="161"/>
      <c r="N273" s="165"/>
      <c r="O273" s="30">
        <v>2</v>
      </c>
      <c r="P273" s="162">
        <f>O273*H273</f>
        <v>2000000</v>
      </c>
      <c r="Q273" s="162">
        <f t="shared" si="28"/>
        <v>2000000</v>
      </c>
      <c r="R273" s="358">
        <f t="shared" si="25"/>
        <v>0</v>
      </c>
      <c r="S273" s="95" t="s">
        <v>552</v>
      </c>
    </row>
    <row r="274" spans="2:19">
      <c r="B274" s="359">
        <v>132</v>
      </c>
      <c r="C274" s="28">
        <v>35.700000000000003</v>
      </c>
      <c r="D274" s="28">
        <v>218</v>
      </c>
      <c r="E274" s="28" t="s">
        <v>254</v>
      </c>
      <c r="F274" s="34" t="s">
        <v>253</v>
      </c>
      <c r="G274" s="29" t="s">
        <v>3</v>
      </c>
      <c r="H274" s="163">
        <v>900000.00000000012</v>
      </c>
      <c r="I274" s="181">
        <v>1</v>
      </c>
      <c r="J274" s="164">
        <f>H274*I274</f>
        <v>900000.00000000012</v>
      </c>
      <c r="K274" s="30"/>
      <c r="L274" s="162">
        <f>K274*H274</f>
        <v>0</v>
      </c>
      <c r="M274" s="161">
        <f t="shared" si="26"/>
        <v>1</v>
      </c>
      <c r="N274" s="165">
        <f>M274*H274</f>
        <v>900000.00000000012</v>
      </c>
      <c r="O274" s="31">
        <v>1</v>
      </c>
      <c r="P274" s="162">
        <f>O274*H274</f>
        <v>900000.00000000012</v>
      </c>
      <c r="Q274" s="162">
        <f t="shared" si="28"/>
        <v>0</v>
      </c>
      <c r="R274" s="358">
        <f t="shared" si="25"/>
        <v>0</v>
      </c>
      <c r="S274" s="95" t="s">
        <v>552</v>
      </c>
    </row>
    <row r="275" spans="2:19" ht="21.75" thickBot="1">
      <c r="B275" s="365"/>
      <c r="C275" s="126"/>
      <c r="D275" s="126"/>
      <c r="E275" s="126"/>
      <c r="F275" s="127" t="s">
        <v>543</v>
      </c>
      <c r="G275" s="126"/>
      <c r="H275" s="166">
        <v>900000.00000000012</v>
      </c>
      <c r="I275" s="126"/>
      <c r="J275" s="126"/>
      <c r="K275" s="126"/>
      <c r="L275" s="126"/>
      <c r="M275" s="169"/>
      <c r="N275" s="170"/>
      <c r="O275" s="40">
        <v>2</v>
      </c>
      <c r="P275" s="168">
        <f>O275*H275</f>
        <v>1800000.0000000002</v>
      </c>
      <c r="Q275" s="168">
        <f t="shared" si="28"/>
        <v>1800000.0000000002</v>
      </c>
      <c r="R275" s="361">
        <f t="shared" si="25"/>
        <v>0</v>
      </c>
      <c r="S275" s="95" t="s">
        <v>552</v>
      </c>
    </row>
    <row r="276" spans="2:19" ht="21.75" thickBot="1">
      <c r="B276" s="366"/>
      <c r="C276" s="123"/>
      <c r="D276" s="123"/>
      <c r="E276" s="123"/>
      <c r="F276" s="76"/>
      <c r="G276" s="123"/>
      <c r="H276" s="177"/>
      <c r="I276" s="123"/>
      <c r="J276" s="123"/>
      <c r="K276" s="123"/>
      <c r="L276" s="172" t="s">
        <v>545</v>
      </c>
      <c r="M276" s="173"/>
      <c r="N276" s="178" t="s">
        <v>558</v>
      </c>
      <c r="O276" s="91"/>
      <c r="P276" s="179">
        <f>SUM(P262:P275)</f>
        <v>10310000</v>
      </c>
      <c r="Q276" s="175">
        <f t="shared" si="28"/>
        <v>0</v>
      </c>
      <c r="R276" s="367"/>
      <c r="S276" s="95"/>
    </row>
    <row r="277" spans="2:19" ht="21">
      <c r="B277" s="364"/>
      <c r="C277" s="124"/>
      <c r="D277" s="124"/>
      <c r="E277" s="124"/>
      <c r="F277" s="125" t="s">
        <v>539</v>
      </c>
      <c r="G277" s="124"/>
      <c r="H277" s="124"/>
      <c r="I277" s="124"/>
      <c r="J277" s="124"/>
      <c r="K277" s="124"/>
      <c r="L277" s="124"/>
      <c r="M277" s="159"/>
      <c r="N277" s="124"/>
      <c r="O277" s="124"/>
      <c r="P277" s="124"/>
      <c r="Q277" s="158">
        <f t="shared" si="28"/>
        <v>0</v>
      </c>
      <c r="R277" s="357">
        <f t="shared" ref="R277:R293" si="29">IF(N277&gt;P277,N277-P277,0)</f>
        <v>0</v>
      </c>
      <c r="S277" s="95"/>
    </row>
    <row r="278" spans="2:19">
      <c r="B278" s="359">
        <v>133</v>
      </c>
      <c r="C278" s="28">
        <v>36.200000000000003</v>
      </c>
      <c r="D278" s="28">
        <v>108</v>
      </c>
      <c r="E278" s="28" t="s">
        <v>252</v>
      </c>
      <c r="F278" s="33" t="s">
        <v>251</v>
      </c>
      <c r="G278" s="29" t="s">
        <v>4</v>
      </c>
      <c r="H278" s="163">
        <v>1425000</v>
      </c>
      <c r="I278" s="28">
        <v>1</v>
      </c>
      <c r="J278" s="164">
        <f>H278*I278</f>
        <v>1425000</v>
      </c>
      <c r="K278" s="30"/>
      <c r="L278" s="162">
        <f>K278*H278</f>
        <v>0</v>
      </c>
      <c r="M278" s="161">
        <f t="shared" si="26"/>
        <v>1</v>
      </c>
      <c r="N278" s="165">
        <f>M278*H278</f>
        <v>1425000</v>
      </c>
      <c r="O278" s="31">
        <v>1</v>
      </c>
      <c r="P278" s="162">
        <f>O278*H278</f>
        <v>1425000</v>
      </c>
      <c r="Q278" s="162">
        <f t="shared" si="28"/>
        <v>0</v>
      </c>
      <c r="R278" s="358">
        <f t="shared" si="29"/>
        <v>0</v>
      </c>
      <c r="S278" s="95" t="s">
        <v>553</v>
      </c>
    </row>
    <row r="279" spans="2:19" ht="21">
      <c r="B279" s="360"/>
      <c r="C279" s="58"/>
      <c r="D279" s="58"/>
      <c r="E279" s="58"/>
      <c r="F279" s="58"/>
      <c r="G279" s="58"/>
      <c r="H279" s="58"/>
      <c r="I279" s="58"/>
      <c r="J279" s="58"/>
      <c r="K279" s="58"/>
      <c r="L279" s="58"/>
      <c r="M279" s="161"/>
      <c r="N279" s="58"/>
      <c r="O279" s="58"/>
      <c r="P279" s="58"/>
      <c r="Q279" s="162">
        <f t="shared" si="28"/>
        <v>0</v>
      </c>
      <c r="R279" s="358">
        <f t="shared" si="29"/>
        <v>0</v>
      </c>
      <c r="S279" s="95"/>
    </row>
    <row r="280" spans="2:19">
      <c r="B280" s="359">
        <v>134</v>
      </c>
      <c r="C280" s="28">
        <v>36.299999999999997</v>
      </c>
      <c r="D280" s="28">
        <v>109</v>
      </c>
      <c r="E280" s="28" t="s">
        <v>250</v>
      </c>
      <c r="F280" s="33" t="s">
        <v>249</v>
      </c>
      <c r="G280" s="29" t="s">
        <v>4</v>
      </c>
      <c r="H280" s="163">
        <v>1400000</v>
      </c>
      <c r="I280" s="28">
        <v>1</v>
      </c>
      <c r="J280" s="164">
        <f>H280*I280</f>
        <v>1400000</v>
      </c>
      <c r="K280" s="30"/>
      <c r="L280" s="162">
        <f>K280*H280</f>
        <v>0</v>
      </c>
      <c r="M280" s="161">
        <f t="shared" si="26"/>
        <v>1</v>
      </c>
      <c r="N280" s="165">
        <f>M280*H280</f>
        <v>1400000</v>
      </c>
      <c r="O280" s="31">
        <v>1</v>
      </c>
      <c r="P280" s="162">
        <f>O280*H280</f>
        <v>1400000</v>
      </c>
      <c r="Q280" s="162">
        <f t="shared" si="28"/>
        <v>0</v>
      </c>
      <c r="R280" s="358">
        <f t="shared" si="29"/>
        <v>0</v>
      </c>
      <c r="S280" s="95" t="s">
        <v>553</v>
      </c>
    </row>
    <row r="281" spans="2:19" ht="21">
      <c r="B281" s="360"/>
      <c r="C281" s="58"/>
      <c r="D281" s="58"/>
      <c r="E281" s="58"/>
      <c r="F281" s="58"/>
      <c r="G281" s="58"/>
      <c r="H281" s="58"/>
      <c r="I281" s="58"/>
      <c r="J281" s="58"/>
      <c r="K281" s="58"/>
      <c r="L281" s="58"/>
      <c r="M281" s="161"/>
      <c r="N281" s="58"/>
      <c r="O281" s="58"/>
      <c r="P281" s="58"/>
      <c r="Q281" s="162">
        <f t="shared" si="28"/>
        <v>0</v>
      </c>
      <c r="R281" s="358">
        <f t="shared" si="29"/>
        <v>0</v>
      </c>
      <c r="S281" s="95"/>
    </row>
    <row r="282" spans="2:19">
      <c r="B282" s="359">
        <v>135</v>
      </c>
      <c r="C282" s="28">
        <v>36.4</v>
      </c>
      <c r="D282" s="28">
        <v>219</v>
      </c>
      <c r="E282" s="28" t="s">
        <v>248</v>
      </c>
      <c r="F282" s="33" t="s">
        <v>247</v>
      </c>
      <c r="G282" s="29" t="s">
        <v>3</v>
      </c>
      <c r="H282" s="163">
        <v>27000</v>
      </c>
      <c r="I282" s="28">
        <v>6</v>
      </c>
      <c r="J282" s="164">
        <f>H282*I282</f>
        <v>162000</v>
      </c>
      <c r="K282" s="30"/>
      <c r="L282" s="162">
        <f>K282*H282</f>
        <v>0</v>
      </c>
      <c r="M282" s="161">
        <f t="shared" si="26"/>
        <v>6</v>
      </c>
      <c r="N282" s="165">
        <f>M282*H282</f>
        <v>162000</v>
      </c>
      <c r="O282" s="31">
        <v>6</v>
      </c>
      <c r="P282" s="162">
        <f>O282*H282</f>
        <v>162000</v>
      </c>
      <c r="Q282" s="162">
        <f t="shared" si="28"/>
        <v>0</v>
      </c>
      <c r="R282" s="358">
        <f t="shared" si="29"/>
        <v>0</v>
      </c>
      <c r="S282" s="95" t="s">
        <v>553</v>
      </c>
    </row>
    <row r="283" spans="2:19" ht="21">
      <c r="B283" s="360"/>
      <c r="C283" s="58"/>
      <c r="D283" s="58"/>
      <c r="E283" s="58"/>
      <c r="F283" s="58"/>
      <c r="G283" s="58"/>
      <c r="H283" s="58"/>
      <c r="I283" s="58"/>
      <c r="J283" s="58"/>
      <c r="K283" s="58"/>
      <c r="L283" s="58"/>
      <c r="M283" s="161"/>
      <c r="N283" s="58"/>
      <c r="O283" s="58"/>
      <c r="P283" s="58"/>
      <c r="Q283" s="162">
        <f t="shared" si="28"/>
        <v>0</v>
      </c>
      <c r="R283" s="358">
        <f t="shared" si="29"/>
        <v>0</v>
      </c>
      <c r="S283" s="95"/>
    </row>
    <row r="284" spans="2:19" ht="30">
      <c r="B284" s="359">
        <v>136</v>
      </c>
      <c r="C284" s="28">
        <v>36.5</v>
      </c>
      <c r="D284" s="28">
        <v>110</v>
      </c>
      <c r="E284" s="28" t="s">
        <v>246</v>
      </c>
      <c r="F284" s="33" t="s">
        <v>245</v>
      </c>
      <c r="G284" s="29" t="s">
        <v>3</v>
      </c>
      <c r="H284" s="163">
        <v>16000</v>
      </c>
      <c r="I284" s="28">
        <v>6</v>
      </c>
      <c r="J284" s="164">
        <f>H284*I284</f>
        <v>96000</v>
      </c>
      <c r="K284" s="30"/>
      <c r="L284" s="162">
        <f>K284*H284</f>
        <v>0</v>
      </c>
      <c r="M284" s="161">
        <f t="shared" si="26"/>
        <v>6</v>
      </c>
      <c r="N284" s="165">
        <f>M284*H284</f>
        <v>96000</v>
      </c>
      <c r="O284" s="31">
        <v>6</v>
      </c>
      <c r="P284" s="162">
        <f>O284*H284</f>
        <v>96000</v>
      </c>
      <c r="Q284" s="162">
        <f t="shared" si="28"/>
        <v>0</v>
      </c>
      <c r="R284" s="358">
        <f t="shared" si="29"/>
        <v>0</v>
      </c>
      <c r="S284" s="95" t="s">
        <v>553</v>
      </c>
    </row>
    <row r="285" spans="2:19" ht="21">
      <c r="B285" s="360"/>
      <c r="C285" s="58"/>
      <c r="D285" s="58"/>
      <c r="E285" s="58"/>
      <c r="F285" s="58"/>
      <c r="G285" s="58"/>
      <c r="H285" s="58"/>
      <c r="I285" s="58"/>
      <c r="J285" s="58"/>
      <c r="K285" s="58"/>
      <c r="L285" s="58"/>
      <c r="M285" s="161"/>
      <c r="N285" s="58"/>
      <c r="O285" s="58"/>
      <c r="P285" s="58"/>
      <c r="Q285" s="162">
        <f t="shared" si="28"/>
        <v>0</v>
      </c>
      <c r="R285" s="358">
        <f t="shared" si="29"/>
        <v>0</v>
      </c>
      <c r="S285" s="95"/>
    </row>
    <row r="286" spans="2:19">
      <c r="B286" s="359">
        <v>137</v>
      </c>
      <c r="C286" s="28">
        <v>36.6</v>
      </c>
      <c r="D286" s="28">
        <v>111</v>
      </c>
      <c r="E286" s="28" t="s">
        <v>244</v>
      </c>
      <c r="F286" s="33" t="s">
        <v>243</v>
      </c>
      <c r="G286" s="29" t="s">
        <v>3</v>
      </c>
      <c r="H286" s="163">
        <v>11000.000000000002</v>
      </c>
      <c r="I286" s="28">
        <v>10</v>
      </c>
      <c r="J286" s="164">
        <f>H286*I286</f>
        <v>110000.00000000001</v>
      </c>
      <c r="K286" s="30"/>
      <c r="L286" s="162">
        <f>K286*H286</f>
        <v>0</v>
      </c>
      <c r="M286" s="161">
        <f t="shared" si="26"/>
        <v>10</v>
      </c>
      <c r="N286" s="165">
        <f>M286*H286</f>
        <v>110000.00000000001</v>
      </c>
      <c r="O286" s="31">
        <v>10</v>
      </c>
      <c r="P286" s="162">
        <f>O286*H286</f>
        <v>110000.00000000001</v>
      </c>
      <c r="Q286" s="162">
        <f t="shared" si="28"/>
        <v>0</v>
      </c>
      <c r="R286" s="358">
        <f t="shared" si="29"/>
        <v>0</v>
      </c>
      <c r="S286" s="95" t="s">
        <v>553</v>
      </c>
    </row>
    <row r="287" spans="2:19" ht="21">
      <c r="B287" s="360"/>
      <c r="C287" s="58"/>
      <c r="D287" s="58"/>
      <c r="E287" s="58"/>
      <c r="F287" s="58"/>
      <c r="G287" s="58"/>
      <c r="H287" s="58"/>
      <c r="I287" s="58"/>
      <c r="J287" s="58"/>
      <c r="K287" s="58"/>
      <c r="L287" s="58"/>
      <c r="M287" s="161"/>
      <c r="N287" s="58"/>
      <c r="O287" s="58"/>
      <c r="P287" s="58"/>
      <c r="Q287" s="162">
        <f t="shared" si="28"/>
        <v>0</v>
      </c>
      <c r="R287" s="358">
        <f t="shared" si="29"/>
        <v>0</v>
      </c>
      <c r="S287" s="95"/>
    </row>
    <row r="288" spans="2:19">
      <c r="B288" s="359">
        <v>138</v>
      </c>
      <c r="C288" s="28">
        <v>36.700000000000003</v>
      </c>
      <c r="D288" s="28">
        <v>112</v>
      </c>
      <c r="E288" s="28" t="s">
        <v>242</v>
      </c>
      <c r="F288" s="33" t="s">
        <v>241</v>
      </c>
      <c r="G288" s="29" t="s">
        <v>3</v>
      </c>
      <c r="H288" s="163">
        <v>22500</v>
      </c>
      <c r="I288" s="28">
        <v>10</v>
      </c>
      <c r="J288" s="164">
        <f>H288*I288</f>
        <v>225000</v>
      </c>
      <c r="K288" s="30"/>
      <c r="L288" s="162">
        <f>K288*H288</f>
        <v>0</v>
      </c>
      <c r="M288" s="161">
        <f t="shared" si="26"/>
        <v>10</v>
      </c>
      <c r="N288" s="165">
        <f>M288*H288</f>
        <v>225000</v>
      </c>
      <c r="O288" s="31">
        <v>10</v>
      </c>
      <c r="P288" s="162">
        <f>O288*H288</f>
        <v>225000</v>
      </c>
      <c r="Q288" s="162">
        <f t="shared" si="28"/>
        <v>0</v>
      </c>
      <c r="R288" s="358">
        <f t="shared" si="29"/>
        <v>0</v>
      </c>
      <c r="S288" s="95" t="s">
        <v>553</v>
      </c>
    </row>
    <row r="289" spans="2:19" ht="21">
      <c r="B289" s="360"/>
      <c r="C289" s="58"/>
      <c r="D289" s="58"/>
      <c r="E289" s="58"/>
      <c r="F289" s="58"/>
      <c r="G289" s="58"/>
      <c r="H289" s="58"/>
      <c r="I289" s="58"/>
      <c r="J289" s="58"/>
      <c r="K289" s="58"/>
      <c r="L289" s="58"/>
      <c r="M289" s="161"/>
      <c r="N289" s="58"/>
      <c r="O289" s="58"/>
      <c r="P289" s="58"/>
      <c r="Q289" s="162">
        <f t="shared" si="28"/>
        <v>0</v>
      </c>
      <c r="R289" s="358">
        <f t="shared" si="29"/>
        <v>0</v>
      </c>
      <c r="S289" s="95"/>
    </row>
    <row r="290" spans="2:19" ht="30">
      <c r="B290" s="359">
        <v>139</v>
      </c>
      <c r="C290" s="28">
        <v>36.799999999999997</v>
      </c>
      <c r="D290" s="28">
        <v>113</v>
      </c>
      <c r="E290" s="28" t="s">
        <v>240</v>
      </c>
      <c r="F290" s="33" t="s">
        <v>239</v>
      </c>
      <c r="G290" s="29" t="s">
        <v>3</v>
      </c>
      <c r="H290" s="163">
        <v>2000</v>
      </c>
      <c r="I290" s="28">
        <v>150</v>
      </c>
      <c r="J290" s="164">
        <f>H290*I290</f>
        <v>300000</v>
      </c>
      <c r="K290" s="30"/>
      <c r="L290" s="162">
        <f>K290*H290</f>
        <v>0</v>
      </c>
      <c r="M290" s="161">
        <f t="shared" si="26"/>
        <v>150</v>
      </c>
      <c r="N290" s="165">
        <f>M290*H290</f>
        <v>300000</v>
      </c>
      <c r="O290" s="31">
        <v>150</v>
      </c>
      <c r="P290" s="162">
        <f>O290*H290</f>
        <v>300000</v>
      </c>
      <c r="Q290" s="162">
        <f t="shared" si="28"/>
        <v>0</v>
      </c>
      <c r="R290" s="358">
        <f t="shared" si="29"/>
        <v>0</v>
      </c>
      <c r="S290" s="95" t="s">
        <v>553</v>
      </c>
    </row>
    <row r="291" spans="2:19" ht="21">
      <c r="B291" s="360"/>
      <c r="C291" s="58"/>
      <c r="D291" s="58"/>
      <c r="E291" s="58"/>
      <c r="F291" s="58"/>
      <c r="G291" s="58"/>
      <c r="H291" s="58"/>
      <c r="I291" s="58"/>
      <c r="J291" s="58"/>
      <c r="K291" s="58"/>
      <c r="L291" s="58"/>
      <c r="M291" s="161"/>
      <c r="N291" s="58"/>
      <c r="O291" s="58"/>
      <c r="P291" s="58"/>
      <c r="Q291" s="162">
        <f t="shared" si="28"/>
        <v>0</v>
      </c>
      <c r="R291" s="358">
        <f t="shared" si="29"/>
        <v>0</v>
      </c>
      <c r="S291" s="95"/>
    </row>
    <row r="292" spans="2:19">
      <c r="B292" s="359">
        <v>140</v>
      </c>
      <c r="C292" s="28">
        <v>36.9</v>
      </c>
      <c r="D292" s="28">
        <v>220</v>
      </c>
      <c r="E292" s="28" t="s">
        <v>238</v>
      </c>
      <c r="F292" s="33" t="s">
        <v>237</v>
      </c>
      <c r="G292" s="29" t="s">
        <v>0</v>
      </c>
      <c r="H292" s="163">
        <v>29000.000000000004</v>
      </c>
      <c r="I292" s="28">
        <v>6</v>
      </c>
      <c r="J292" s="164">
        <f>H292*I292</f>
        <v>174000.00000000003</v>
      </c>
      <c r="K292" s="30"/>
      <c r="L292" s="162">
        <f>K292*H292</f>
        <v>0</v>
      </c>
      <c r="M292" s="161">
        <f t="shared" si="26"/>
        <v>6</v>
      </c>
      <c r="N292" s="165">
        <f>M292*H292</f>
        <v>174000.00000000003</v>
      </c>
      <c r="O292" s="31">
        <v>6</v>
      </c>
      <c r="P292" s="162">
        <f>O292*H292</f>
        <v>174000.00000000003</v>
      </c>
      <c r="Q292" s="162">
        <f t="shared" si="28"/>
        <v>0</v>
      </c>
      <c r="R292" s="358">
        <f t="shared" si="29"/>
        <v>0</v>
      </c>
      <c r="S292" s="95" t="s">
        <v>553</v>
      </c>
    </row>
    <row r="293" spans="2:19" ht="21.75" thickBot="1">
      <c r="B293" s="365"/>
      <c r="C293" s="126"/>
      <c r="D293" s="126"/>
      <c r="E293" s="126"/>
      <c r="F293" s="127" t="s">
        <v>543</v>
      </c>
      <c r="G293" s="126"/>
      <c r="H293" s="166">
        <v>29000.000000000004</v>
      </c>
      <c r="I293" s="126"/>
      <c r="J293" s="126"/>
      <c r="K293" s="126"/>
      <c r="L293" s="126"/>
      <c r="M293" s="169"/>
      <c r="N293" s="170"/>
      <c r="O293" s="187">
        <v>7.8000000000000007</v>
      </c>
      <c r="P293" s="168">
        <f>O293*H293</f>
        <v>226200.00000000006</v>
      </c>
      <c r="Q293" s="168">
        <f t="shared" si="28"/>
        <v>226200.00000000006</v>
      </c>
      <c r="R293" s="361">
        <f t="shared" si="29"/>
        <v>0</v>
      </c>
      <c r="S293" s="95" t="s">
        <v>553</v>
      </c>
    </row>
    <row r="294" spans="2:19" ht="21.75" thickBot="1">
      <c r="B294" s="366"/>
      <c r="C294" s="123"/>
      <c r="D294" s="123"/>
      <c r="E294" s="123"/>
      <c r="F294" s="76"/>
      <c r="G294" s="123"/>
      <c r="H294" s="177"/>
      <c r="I294" s="123"/>
      <c r="J294" s="123"/>
      <c r="K294" s="123"/>
      <c r="L294" s="172" t="s">
        <v>545</v>
      </c>
      <c r="M294" s="173"/>
      <c r="N294" s="178" t="s">
        <v>558</v>
      </c>
      <c r="O294" s="188"/>
      <c r="P294" s="179">
        <f>SUM(P278:P293)</f>
        <v>4118200</v>
      </c>
      <c r="Q294" s="175">
        <f t="shared" si="28"/>
        <v>0</v>
      </c>
      <c r="R294" s="367"/>
      <c r="S294" s="95"/>
    </row>
    <row r="295" spans="2:19" ht="21">
      <c r="B295" s="364"/>
      <c r="C295" s="124"/>
      <c r="D295" s="124"/>
      <c r="E295" s="124"/>
      <c r="F295" s="125" t="s">
        <v>538</v>
      </c>
      <c r="G295" s="124"/>
      <c r="H295" s="124"/>
      <c r="I295" s="124"/>
      <c r="J295" s="124"/>
      <c r="K295" s="124"/>
      <c r="L295" s="124"/>
      <c r="M295" s="159"/>
      <c r="N295" s="124"/>
      <c r="O295" s="124"/>
      <c r="P295" s="124"/>
      <c r="Q295" s="158">
        <f t="shared" si="28"/>
        <v>0</v>
      </c>
      <c r="R295" s="357">
        <f t="shared" ref="R295:R301" si="30">IF(N295&gt;P295,N295-P295,0)</f>
        <v>0</v>
      </c>
      <c r="S295" s="95"/>
    </row>
    <row r="296" spans="2:19">
      <c r="B296" s="359">
        <v>141</v>
      </c>
      <c r="C296" s="28">
        <v>37</v>
      </c>
      <c r="D296" s="28">
        <v>221</v>
      </c>
      <c r="E296" s="28" t="s">
        <v>236</v>
      </c>
      <c r="F296" s="33" t="s">
        <v>235</v>
      </c>
      <c r="G296" s="29" t="s">
        <v>4</v>
      </c>
      <c r="H296" s="163">
        <v>1000000</v>
      </c>
      <c r="I296" s="28">
        <v>1</v>
      </c>
      <c r="J296" s="164">
        <f>H296*I296</f>
        <v>1000000</v>
      </c>
      <c r="K296" s="30"/>
      <c r="L296" s="162">
        <f>K296*H296</f>
        <v>0</v>
      </c>
      <c r="M296" s="161">
        <f t="shared" si="26"/>
        <v>1</v>
      </c>
      <c r="N296" s="165">
        <f>M296*H296</f>
        <v>1000000</v>
      </c>
      <c r="O296" s="31">
        <v>1</v>
      </c>
      <c r="P296" s="162">
        <f>O296*H296</f>
        <v>1000000</v>
      </c>
      <c r="Q296" s="162">
        <f t="shared" si="28"/>
        <v>0</v>
      </c>
      <c r="R296" s="358">
        <f t="shared" si="30"/>
        <v>0</v>
      </c>
      <c r="S296" s="95" t="s">
        <v>538</v>
      </c>
    </row>
    <row r="297" spans="2:19" ht="21">
      <c r="B297" s="360"/>
      <c r="C297" s="58"/>
      <c r="D297" s="58"/>
      <c r="E297" s="58"/>
      <c r="F297" s="58"/>
      <c r="G297" s="58"/>
      <c r="H297" s="58"/>
      <c r="I297" s="58"/>
      <c r="J297" s="58"/>
      <c r="K297" s="58"/>
      <c r="L297" s="58"/>
      <c r="M297" s="161"/>
      <c r="N297" s="58"/>
      <c r="O297" s="58"/>
      <c r="P297" s="58"/>
      <c r="Q297" s="162">
        <f t="shared" si="28"/>
        <v>0</v>
      </c>
      <c r="R297" s="358">
        <f t="shared" si="30"/>
        <v>0</v>
      </c>
      <c r="S297" s="95"/>
    </row>
    <row r="298" spans="2:19">
      <c r="B298" s="359">
        <v>142</v>
      </c>
      <c r="C298" s="28">
        <v>38</v>
      </c>
      <c r="D298" s="28">
        <v>114</v>
      </c>
      <c r="E298" s="28" t="s">
        <v>234</v>
      </c>
      <c r="F298" s="33" t="s">
        <v>11</v>
      </c>
      <c r="G298" s="29" t="s">
        <v>4</v>
      </c>
      <c r="H298" s="163">
        <v>1250000</v>
      </c>
      <c r="I298" s="28">
        <v>1</v>
      </c>
      <c r="J298" s="164">
        <f>H298*I298</f>
        <v>1250000</v>
      </c>
      <c r="K298" s="30"/>
      <c r="L298" s="162">
        <f>K298*H298</f>
        <v>0</v>
      </c>
      <c r="M298" s="161">
        <f t="shared" si="26"/>
        <v>1</v>
      </c>
      <c r="N298" s="165">
        <f>M298*H298</f>
        <v>1250000</v>
      </c>
      <c r="O298" s="31">
        <v>1</v>
      </c>
      <c r="P298" s="162">
        <f>O298*H298</f>
        <v>1250000</v>
      </c>
      <c r="Q298" s="162">
        <f t="shared" si="28"/>
        <v>0</v>
      </c>
      <c r="R298" s="358">
        <f t="shared" si="30"/>
        <v>0</v>
      </c>
      <c r="S298" s="95" t="s">
        <v>538</v>
      </c>
    </row>
    <row r="299" spans="2:19" ht="21">
      <c r="B299" s="360"/>
      <c r="C299" s="58"/>
      <c r="D299" s="58"/>
      <c r="E299" s="58"/>
      <c r="F299" s="58"/>
      <c r="G299" s="58"/>
      <c r="H299" s="58"/>
      <c r="I299" s="58"/>
      <c r="J299" s="58"/>
      <c r="K299" s="58"/>
      <c r="L299" s="58"/>
      <c r="M299" s="161"/>
      <c r="N299" s="58"/>
      <c r="O299" s="58"/>
      <c r="P299" s="58"/>
      <c r="Q299" s="162">
        <f t="shared" si="28"/>
        <v>0</v>
      </c>
      <c r="R299" s="358">
        <f t="shared" si="30"/>
        <v>0</v>
      </c>
      <c r="S299" s="95"/>
    </row>
    <row r="300" spans="2:19">
      <c r="B300" s="359">
        <v>143</v>
      </c>
      <c r="C300" s="28">
        <v>39</v>
      </c>
      <c r="D300" s="28">
        <v>115</v>
      </c>
      <c r="E300" s="28" t="s">
        <v>233</v>
      </c>
      <c r="F300" s="33" t="s">
        <v>232</v>
      </c>
      <c r="G300" s="29" t="s">
        <v>3</v>
      </c>
      <c r="H300" s="163">
        <v>300000</v>
      </c>
      <c r="I300" s="28">
        <v>2</v>
      </c>
      <c r="J300" s="164">
        <f>H300*I300</f>
        <v>600000</v>
      </c>
      <c r="K300" s="30"/>
      <c r="L300" s="162">
        <f>K300*H300</f>
        <v>0</v>
      </c>
      <c r="M300" s="161">
        <f t="shared" si="26"/>
        <v>2</v>
      </c>
      <c r="N300" s="165">
        <f>M300*H300</f>
        <v>600000</v>
      </c>
      <c r="O300" s="31">
        <v>2</v>
      </c>
      <c r="P300" s="162">
        <f>O300*H300</f>
        <v>600000</v>
      </c>
      <c r="Q300" s="162">
        <f t="shared" si="28"/>
        <v>0</v>
      </c>
      <c r="R300" s="358">
        <f t="shared" si="30"/>
        <v>0</v>
      </c>
      <c r="S300" s="95" t="s">
        <v>538</v>
      </c>
    </row>
    <row r="301" spans="2:19" ht="21.75" thickBot="1">
      <c r="B301" s="365"/>
      <c r="C301" s="126"/>
      <c r="D301" s="126"/>
      <c r="E301" s="126"/>
      <c r="F301" s="127" t="s">
        <v>543</v>
      </c>
      <c r="G301" s="126"/>
      <c r="H301" s="166">
        <v>300000</v>
      </c>
      <c r="I301" s="126"/>
      <c r="J301" s="126"/>
      <c r="K301" s="126"/>
      <c r="L301" s="126"/>
      <c r="M301" s="169"/>
      <c r="N301" s="170"/>
      <c r="O301" s="40">
        <v>1</v>
      </c>
      <c r="P301" s="168">
        <f>O301*H301</f>
        <v>300000</v>
      </c>
      <c r="Q301" s="168">
        <f t="shared" si="28"/>
        <v>300000</v>
      </c>
      <c r="R301" s="361">
        <f t="shared" si="30"/>
        <v>0</v>
      </c>
      <c r="S301" s="95" t="s">
        <v>538</v>
      </c>
    </row>
    <row r="302" spans="2:19" ht="21.75" thickBot="1">
      <c r="B302" s="366"/>
      <c r="C302" s="123"/>
      <c r="D302" s="123"/>
      <c r="E302" s="123"/>
      <c r="F302" s="76"/>
      <c r="G302" s="123"/>
      <c r="H302" s="177"/>
      <c r="I302" s="123"/>
      <c r="J302" s="123"/>
      <c r="K302" s="123"/>
      <c r="L302" s="172" t="s">
        <v>545</v>
      </c>
      <c r="M302" s="173"/>
      <c r="N302" s="178" t="s">
        <v>558</v>
      </c>
      <c r="O302" s="91"/>
      <c r="P302" s="179">
        <f>SUM(P296:P301)</f>
        <v>3150000</v>
      </c>
      <c r="Q302" s="175">
        <f t="shared" si="28"/>
        <v>0</v>
      </c>
      <c r="R302" s="367"/>
      <c r="S302" s="95"/>
    </row>
    <row r="303" spans="2:19" ht="21">
      <c r="B303" s="364"/>
      <c r="C303" s="124"/>
      <c r="D303" s="124"/>
      <c r="E303" s="124"/>
      <c r="F303" s="125" t="s">
        <v>540</v>
      </c>
      <c r="G303" s="124"/>
      <c r="H303" s="124"/>
      <c r="I303" s="124"/>
      <c r="J303" s="124"/>
      <c r="K303" s="124"/>
      <c r="L303" s="124"/>
      <c r="M303" s="159"/>
      <c r="N303" s="124"/>
      <c r="O303" s="124"/>
      <c r="P303" s="124"/>
      <c r="Q303" s="158">
        <f t="shared" si="28"/>
        <v>0</v>
      </c>
      <c r="R303" s="357">
        <f t="shared" ref="R303:R334" si="31">IF(N303&gt;P303,N303-P303,0)</f>
        <v>0</v>
      </c>
      <c r="S303" s="95"/>
    </row>
    <row r="304" spans="2:19" ht="75">
      <c r="B304" s="359">
        <v>144</v>
      </c>
      <c r="C304" s="28"/>
      <c r="D304" s="28">
        <v>116</v>
      </c>
      <c r="E304" s="28" t="s">
        <v>231</v>
      </c>
      <c r="F304" s="33" t="s">
        <v>230</v>
      </c>
      <c r="G304" s="29" t="s">
        <v>23</v>
      </c>
      <c r="H304" s="163">
        <v>5400</v>
      </c>
      <c r="I304" s="28">
        <v>10</v>
      </c>
      <c r="J304" s="164">
        <f>H304*I304</f>
        <v>54000</v>
      </c>
      <c r="K304" s="30"/>
      <c r="L304" s="162">
        <f>K304*H304</f>
        <v>0</v>
      </c>
      <c r="M304" s="161">
        <f t="shared" si="26"/>
        <v>10</v>
      </c>
      <c r="N304" s="165">
        <f>M304*H304</f>
        <v>54000</v>
      </c>
      <c r="O304" s="31">
        <v>10</v>
      </c>
      <c r="P304" s="162">
        <f>O304*H304</f>
        <v>54000</v>
      </c>
      <c r="Q304" s="162">
        <f t="shared" si="28"/>
        <v>0</v>
      </c>
      <c r="R304" s="358">
        <f t="shared" si="31"/>
        <v>0</v>
      </c>
      <c r="S304" s="95" t="s">
        <v>554</v>
      </c>
    </row>
    <row r="305" spans="2:19" ht="21">
      <c r="B305" s="360"/>
      <c r="C305" s="58"/>
      <c r="D305" s="58"/>
      <c r="E305" s="58"/>
      <c r="F305" s="58"/>
      <c r="G305" s="58"/>
      <c r="H305" s="58"/>
      <c r="I305" s="58"/>
      <c r="J305" s="58"/>
      <c r="K305" s="58"/>
      <c r="L305" s="58"/>
      <c r="M305" s="161"/>
      <c r="N305" s="58"/>
      <c r="O305" s="58"/>
      <c r="P305" s="58"/>
      <c r="Q305" s="162">
        <f t="shared" si="28"/>
        <v>0</v>
      </c>
      <c r="R305" s="358">
        <f t="shared" si="31"/>
        <v>0</v>
      </c>
      <c r="S305" s="95"/>
    </row>
    <row r="306" spans="2:19" ht="75">
      <c r="B306" s="359">
        <v>145</v>
      </c>
      <c r="C306" s="28"/>
      <c r="D306" s="28">
        <v>117</v>
      </c>
      <c r="E306" s="28" t="s">
        <v>229</v>
      </c>
      <c r="F306" s="33" t="s">
        <v>228</v>
      </c>
      <c r="G306" s="29" t="s">
        <v>23</v>
      </c>
      <c r="H306" s="163">
        <v>4500</v>
      </c>
      <c r="I306" s="28">
        <v>1.5</v>
      </c>
      <c r="J306" s="164">
        <f>H306*I306</f>
        <v>6750</v>
      </c>
      <c r="K306" s="30"/>
      <c r="L306" s="162">
        <f>K306*H306</f>
        <v>0</v>
      </c>
      <c r="M306" s="161">
        <f t="shared" si="26"/>
        <v>1.5</v>
      </c>
      <c r="N306" s="165">
        <f>M306*H306</f>
        <v>6750</v>
      </c>
      <c r="O306" s="31">
        <v>1.5</v>
      </c>
      <c r="P306" s="162">
        <f t="shared" ref="P306:P318" si="32">O306*H306</f>
        <v>6750</v>
      </c>
      <c r="Q306" s="162">
        <f t="shared" si="28"/>
        <v>0</v>
      </c>
      <c r="R306" s="358">
        <f t="shared" si="31"/>
        <v>0</v>
      </c>
      <c r="S306" s="95" t="s">
        <v>554</v>
      </c>
    </row>
    <row r="307" spans="2:19" ht="21">
      <c r="B307" s="360"/>
      <c r="C307" s="58"/>
      <c r="D307" s="58"/>
      <c r="E307" s="58"/>
      <c r="F307" s="60" t="s">
        <v>543</v>
      </c>
      <c r="G307" s="58"/>
      <c r="H307" s="163">
        <v>4500</v>
      </c>
      <c r="I307" s="58"/>
      <c r="J307" s="58"/>
      <c r="K307" s="58"/>
      <c r="L307" s="58"/>
      <c r="M307" s="161"/>
      <c r="N307" s="165"/>
      <c r="O307" s="176">
        <v>50.401499999999999</v>
      </c>
      <c r="P307" s="162">
        <f t="shared" si="32"/>
        <v>226806.75</v>
      </c>
      <c r="Q307" s="162">
        <f t="shared" si="28"/>
        <v>226806.75</v>
      </c>
      <c r="R307" s="358">
        <f t="shared" si="31"/>
        <v>0</v>
      </c>
      <c r="S307" s="95" t="s">
        <v>554</v>
      </c>
    </row>
    <row r="308" spans="2:19" ht="75">
      <c r="B308" s="359">
        <v>146</v>
      </c>
      <c r="C308" s="28"/>
      <c r="D308" s="28">
        <v>118</v>
      </c>
      <c r="E308" s="28" t="s">
        <v>227</v>
      </c>
      <c r="F308" s="33" t="s">
        <v>226</v>
      </c>
      <c r="G308" s="29" t="s">
        <v>23</v>
      </c>
      <c r="H308" s="163">
        <v>900</v>
      </c>
      <c r="I308" s="28">
        <v>118</v>
      </c>
      <c r="J308" s="164">
        <f>H308*I308</f>
        <v>106200</v>
      </c>
      <c r="K308" s="30"/>
      <c r="L308" s="162">
        <f>K308*H308</f>
        <v>0</v>
      </c>
      <c r="M308" s="161">
        <f t="shared" si="26"/>
        <v>118</v>
      </c>
      <c r="N308" s="165">
        <f>M308*H308</f>
        <v>106200</v>
      </c>
      <c r="O308" s="31">
        <v>118</v>
      </c>
      <c r="P308" s="162">
        <f t="shared" si="32"/>
        <v>106200</v>
      </c>
      <c r="Q308" s="162">
        <f t="shared" si="28"/>
        <v>0</v>
      </c>
      <c r="R308" s="358">
        <f t="shared" si="31"/>
        <v>0</v>
      </c>
      <c r="S308" s="95" t="s">
        <v>554</v>
      </c>
    </row>
    <row r="309" spans="2:19" ht="21">
      <c r="B309" s="360"/>
      <c r="C309" s="58"/>
      <c r="D309" s="58"/>
      <c r="E309" s="58"/>
      <c r="F309" s="60" t="s">
        <v>543</v>
      </c>
      <c r="G309" s="58"/>
      <c r="H309" s="163">
        <v>900</v>
      </c>
      <c r="I309" s="58"/>
      <c r="J309" s="58"/>
      <c r="K309" s="58"/>
      <c r="L309" s="58"/>
      <c r="M309" s="161"/>
      <c r="N309" s="165"/>
      <c r="O309" s="176">
        <v>34.691000000000003</v>
      </c>
      <c r="P309" s="162">
        <f t="shared" si="32"/>
        <v>31221.9</v>
      </c>
      <c r="Q309" s="162">
        <f t="shared" si="28"/>
        <v>31221.9</v>
      </c>
      <c r="R309" s="358">
        <f t="shared" si="31"/>
        <v>0</v>
      </c>
      <c r="S309" s="95" t="s">
        <v>554</v>
      </c>
    </row>
    <row r="310" spans="2:19" ht="90">
      <c r="B310" s="359">
        <v>147</v>
      </c>
      <c r="C310" s="28"/>
      <c r="D310" s="28">
        <v>119</v>
      </c>
      <c r="E310" s="28" t="s">
        <v>225</v>
      </c>
      <c r="F310" s="33" t="s">
        <v>224</v>
      </c>
      <c r="G310" s="29" t="s">
        <v>0</v>
      </c>
      <c r="H310" s="163">
        <v>630</v>
      </c>
      <c r="I310" s="28">
        <v>25</v>
      </c>
      <c r="J310" s="164">
        <f>H310*I310</f>
        <v>15750</v>
      </c>
      <c r="K310" s="30"/>
      <c r="L310" s="162">
        <f>K310*H310</f>
        <v>0</v>
      </c>
      <c r="M310" s="161">
        <f t="shared" si="26"/>
        <v>25</v>
      </c>
      <c r="N310" s="165">
        <f>M310*H310</f>
        <v>15750</v>
      </c>
      <c r="O310" s="31">
        <v>25</v>
      </c>
      <c r="P310" s="162">
        <f t="shared" si="32"/>
        <v>15750</v>
      </c>
      <c r="Q310" s="162">
        <f t="shared" si="28"/>
        <v>0</v>
      </c>
      <c r="R310" s="358">
        <f t="shared" si="31"/>
        <v>0</v>
      </c>
      <c r="S310" s="95" t="s">
        <v>554</v>
      </c>
    </row>
    <row r="311" spans="2:19" ht="21">
      <c r="B311" s="360"/>
      <c r="C311" s="58"/>
      <c r="D311" s="58"/>
      <c r="E311" s="58"/>
      <c r="F311" s="60" t="s">
        <v>543</v>
      </c>
      <c r="G311" s="58"/>
      <c r="H311" s="163">
        <v>630</v>
      </c>
      <c r="I311" s="58"/>
      <c r="J311" s="58"/>
      <c r="K311" s="58"/>
      <c r="L311" s="58"/>
      <c r="M311" s="161"/>
      <c r="N311" s="165"/>
      <c r="O311" s="176">
        <v>667.92650000000003</v>
      </c>
      <c r="P311" s="162">
        <f t="shared" si="32"/>
        <v>420793.69500000001</v>
      </c>
      <c r="Q311" s="162">
        <f t="shared" si="28"/>
        <v>420793.69500000001</v>
      </c>
      <c r="R311" s="358">
        <f t="shared" si="31"/>
        <v>0</v>
      </c>
      <c r="S311" s="95" t="s">
        <v>554</v>
      </c>
    </row>
    <row r="312" spans="2:19" ht="90">
      <c r="B312" s="359">
        <v>148</v>
      </c>
      <c r="C312" s="28"/>
      <c r="D312" s="28">
        <v>120</v>
      </c>
      <c r="E312" s="28" t="s">
        <v>223</v>
      </c>
      <c r="F312" s="33" t="s">
        <v>222</v>
      </c>
      <c r="G312" s="29" t="s">
        <v>3</v>
      </c>
      <c r="H312" s="163">
        <v>1800</v>
      </c>
      <c r="I312" s="28">
        <v>57</v>
      </c>
      <c r="J312" s="164">
        <f>H312*I312</f>
        <v>102600</v>
      </c>
      <c r="K312" s="30"/>
      <c r="L312" s="162">
        <f>K312*H312</f>
        <v>0</v>
      </c>
      <c r="M312" s="161">
        <f t="shared" si="26"/>
        <v>57</v>
      </c>
      <c r="N312" s="165">
        <f>M312*H312</f>
        <v>102600</v>
      </c>
      <c r="O312" s="31">
        <v>57</v>
      </c>
      <c r="P312" s="162">
        <f t="shared" si="32"/>
        <v>102600</v>
      </c>
      <c r="Q312" s="162">
        <f t="shared" si="28"/>
        <v>0</v>
      </c>
      <c r="R312" s="358">
        <f t="shared" si="31"/>
        <v>0</v>
      </c>
      <c r="S312" s="95" t="s">
        <v>554</v>
      </c>
    </row>
    <row r="313" spans="2:19" ht="21">
      <c r="B313" s="360"/>
      <c r="C313" s="58"/>
      <c r="D313" s="58"/>
      <c r="E313" s="58"/>
      <c r="F313" s="60" t="s">
        <v>543</v>
      </c>
      <c r="G313" s="58"/>
      <c r="H313" s="163">
        <v>1800</v>
      </c>
      <c r="I313" s="58"/>
      <c r="J313" s="58"/>
      <c r="K313" s="58"/>
      <c r="L313" s="58"/>
      <c r="M313" s="161"/>
      <c r="N313" s="165"/>
      <c r="O313" s="176">
        <v>146</v>
      </c>
      <c r="P313" s="162">
        <f t="shared" si="32"/>
        <v>262800</v>
      </c>
      <c r="Q313" s="162">
        <f t="shared" si="28"/>
        <v>262800</v>
      </c>
      <c r="R313" s="358">
        <f t="shared" si="31"/>
        <v>0</v>
      </c>
      <c r="S313" s="95" t="s">
        <v>554</v>
      </c>
    </row>
    <row r="314" spans="2:19" ht="45">
      <c r="B314" s="359">
        <v>149</v>
      </c>
      <c r="C314" s="28"/>
      <c r="D314" s="28">
        <v>121</v>
      </c>
      <c r="E314" s="28" t="s">
        <v>221</v>
      </c>
      <c r="F314" s="33" t="s">
        <v>220</v>
      </c>
      <c r="G314" s="29" t="s">
        <v>23</v>
      </c>
      <c r="H314" s="163">
        <v>900</v>
      </c>
      <c r="I314" s="28">
        <v>250</v>
      </c>
      <c r="J314" s="164">
        <f>H314*I314</f>
        <v>225000</v>
      </c>
      <c r="K314" s="30"/>
      <c r="L314" s="162">
        <f>K314*H314</f>
        <v>0</v>
      </c>
      <c r="M314" s="161">
        <f t="shared" si="26"/>
        <v>250</v>
      </c>
      <c r="N314" s="165">
        <f>M314*H314</f>
        <v>225000</v>
      </c>
      <c r="O314" s="31">
        <v>250</v>
      </c>
      <c r="P314" s="162">
        <f t="shared" si="32"/>
        <v>225000</v>
      </c>
      <c r="Q314" s="162">
        <f t="shared" si="28"/>
        <v>0</v>
      </c>
      <c r="R314" s="358">
        <f t="shared" si="31"/>
        <v>0</v>
      </c>
      <c r="S314" s="95" t="s">
        <v>554</v>
      </c>
    </row>
    <row r="315" spans="2:19" ht="21">
      <c r="B315" s="360"/>
      <c r="C315" s="58"/>
      <c r="D315" s="58"/>
      <c r="E315" s="58"/>
      <c r="F315" s="60" t="s">
        <v>543</v>
      </c>
      <c r="G315" s="58"/>
      <c r="H315" s="163">
        <v>900</v>
      </c>
      <c r="I315" s="58"/>
      <c r="J315" s="58"/>
      <c r="K315" s="58"/>
      <c r="L315" s="58"/>
      <c r="M315" s="161"/>
      <c r="N315" s="165"/>
      <c r="O315" s="176">
        <v>64.769000000000005</v>
      </c>
      <c r="P315" s="162">
        <f t="shared" si="32"/>
        <v>58292.100000000006</v>
      </c>
      <c r="Q315" s="162">
        <f t="shared" si="28"/>
        <v>58292.100000000006</v>
      </c>
      <c r="R315" s="358">
        <f t="shared" si="31"/>
        <v>0</v>
      </c>
      <c r="S315" s="95" t="s">
        <v>554</v>
      </c>
    </row>
    <row r="316" spans="2:19">
      <c r="B316" s="359">
        <v>150</v>
      </c>
      <c r="C316" s="28">
        <v>40</v>
      </c>
      <c r="D316" s="28">
        <v>122</v>
      </c>
      <c r="E316" s="28" t="s">
        <v>219</v>
      </c>
      <c r="F316" s="33" t="s">
        <v>218</v>
      </c>
      <c r="G316" s="29" t="s">
        <v>23</v>
      </c>
      <c r="H316" s="163">
        <v>18900</v>
      </c>
      <c r="I316" s="28">
        <v>3</v>
      </c>
      <c r="J316" s="164">
        <f>H316*I316</f>
        <v>56700</v>
      </c>
      <c r="K316" s="30"/>
      <c r="L316" s="162">
        <f>K316*H316</f>
        <v>0</v>
      </c>
      <c r="M316" s="161">
        <f t="shared" ref="M316:M378" si="33">$I316+$K316</f>
        <v>3</v>
      </c>
      <c r="N316" s="165">
        <f>M316*H316</f>
        <v>56700</v>
      </c>
      <c r="O316" s="31">
        <v>3</v>
      </c>
      <c r="P316" s="162">
        <f t="shared" si="32"/>
        <v>56700</v>
      </c>
      <c r="Q316" s="162">
        <f t="shared" si="28"/>
        <v>0</v>
      </c>
      <c r="R316" s="358">
        <f t="shared" si="31"/>
        <v>0</v>
      </c>
      <c r="S316" s="95" t="s">
        <v>554</v>
      </c>
    </row>
    <row r="317" spans="2:19" ht="21">
      <c r="B317" s="360"/>
      <c r="C317" s="58"/>
      <c r="D317" s="58"/>
      <c r="E317" s="58"/>
      <c r="F317" s="60" t="s">
        <v>543</v>
      </c>
      <c r="G317" s="58"/>
      <c r="H317" s="163">
        <v>18900</v>
      </c>
      <c r="I317" s="58"/>
      <c r="J317" s="58"/>
      <c r="K317" s="58"/>
      <c r="L317" s="58"/>
      <c r="M317" s="161"/>
      <c r="N317" s="165"/>
      <c r="O317" s="30">
        <v>0.17</v>
      </c>
      <c r="P317" s="162">
        <f t="shared" si="32"/>
        <v>3213.0000000000005</v>
      </c>
      <c r="Q317" s="162">
        <f t="shared" si="28"/>
        <v>3213.0000000000005</v>
      </c>
      <c r="R317" s="358">
        <f t="shared" si="31"/>
        <v>0</v>
      </c>
      <c r="S317" s="95" t="s">
        <v>554</v>
      </c>
    </row>
    <row r="318" spans="2:19">
      <c r="B318" s="359">
        <v>151</v>
      </c>
      <c r="C318" s="28">
        <v>41</v>
      </c>
      <c r="D318" s="28">
        <v>123</v>
      </c>
      <c r="E318" s="28" t="s">
        <v>217</v>
      </c>
      <c r="F318" s="33" t="s">
        <v>216</v>
      </c>
      <c r="G318" s="29" t="s">
        <v>0</v>
      </c>
      <c r="H318" s="163">
        <v>1170</v>
      </c>
      <c r="I318" s="28">
        <v>12</v>
      </c>
      <c r="J318" s="164">
        <f>H318*I318</f>
        <v>14040</v>
      </c>
      <c r="K318" s="30"/>
      <c r="L318" s="162">
        <f>K318*H318</f>
        <v>0</v>
      </c>
      <c r="M318" s="161">
        <f t="shared" si="33"/>
        <v>12</v>
      </c>
      <c r="N318" s="165">
        <f>M318*H318</f>
        <v>14040</v>
      </c>
      <c r="O318" s="31">
        <v>0</v>
      </c>
      <c r="P318" s="162">
        <f t="shared" si="32"/>
        <v>0</v>
      </c>
      <c r="Q318" s="162">
        <f t="shared" si="28"/>
        <v>0</v>
      </c>
      <c r="R318" s="358">
        <f t="shared" si="31"/>
        <v>14040</v>
      </c>
      <c r="S318" s="95" t="s">
        <v>554</v>
      </c>
    </row>
    <row r="319" spans="2:19" ht="21">
      <c r="B319" s="360"/>
      <c r="C319" s="58"/>
      <c r="D319" s="58"/>
      <c r="E319" s="58"/>
      <c r="F319" s="58"/>
      <c r="G319" s="58"/>
      <c r="H319" s="58"/>
      <c r="I319" s="58"/>
      <c r="J319" s="58"/>
      <c r="K319" s="58"/>
      <c r="L319" s="58"/>
      <c r="M319" s="161"/>
      <c r="N319" s="58"/>
      <c r="O319" s="58"/>
      <c r="P319" s="58"/>
      <c r="Q319" s="162">
        <f t="shared" si="28"/>
        <v>0</v>
      </c>
      <c r="R319" s="358">
        <f t="shared" si="31"/>
        <v>0</v>
      </c>
      <c r="S319" s="95" t="s">
        <v>554</v>
      </c>
    </row>
    <row r="320" spans="2:19">
      <c r="B320" s="359">
        <v>152</v>
      </c>
      <c r="C320" s="28">
        <v>41</v>
      </c>
      <c r="D320" s="28">
        <v>124</v>
      </c>
      <c r="E320" s="28" t="s">
        <v>215</v>
      </c>
      <c r="F320" s="33" t="s">
        <v>214</v>
      </c>
      <c r="G320" s="29" t="s">
        <v>0</v>
      </c>
      <c r="H320" s="163">
        <v>900</v>
      </c>
      <c r="I320" s="28">
        <v>12</v>
      </c>
      <c r="J320" s="164">
        <f>H320*I320</f>
        <v>10800</v>
      </c>
      <c r="K320" s="30"/>
      <c r="L320" s="162">
        <f>K320*H320</f>
        <v>0</v>
      </c>
      <c r="M320" s="161">
        <f t="shared" si="33"/>
        <v>12</v>
      </c>
      <c r="N320" s="165">
        <f>M320*H320</f>
        <v>10800</v>
      </c>
      <c r="O320" s="31">
        <v>0</v>
      </c>
      <c r="P320" s="162">
        <f>O320*H320</f>
        <v>0</v>
      </c>
      <c r="Q320" s="162">
        <f t="shared" si="28"/>
        <v>0</v>
      </c>
      <c r="R320" s="358">
        <f t="shared" si="31"/>
        <v>10800</v>
      </c>
      <c r="S320" s="95" t="s">
        <v>554</v>
      </c>
    </row>
    <row r="321" spans="2:19" ht="21">
      <c r="B321" s="360"/>
      <c r="C321" s="58"/>
      <c r="D321" s="58"/>
      <c r="E321" s="58"/>
      <c r="F321" s="58"/>
      <c r="G321" s="58"/>
      <c r="H321" s="58"/>
      <c r="I321" s="58"/>
      <c r="J321" s="58"/>
      <c r="K321" s="58"/>
      <c r="L321" s="58"/>
      <c r="M321" s="161"/>
      <c r="N321" s="58"/>
      <c r="O321" s="58"/>
      <c r="P321" s="58"/>
      <c r="Q321" s="162">
        <f t="shared" si="28"/>
        <v>0</v>
      </c>
      <c r="R321" s="358">
        <f t="shared" si="31"/>
        <v>0</v>
      </c>
      <c r="S321" s="95" t="s">
        <v>554</v>
      </c>
    </row>
    <row r="322" spans="2:19">
      <c r="B322" s="359">
        <v>153</v>
      </c>
      <c r="C322" s="28">
        <v>42</v>
      </c>
      <c r="D322" s="28">
        <v>125</v>
      </c>
      <c r="E322" s="28" t="s">
        <v>213</v>
      </c>
      <c r="F322" s="33" t="s">
        <v>212</v>
      </c>
      <c r="G322" s="29" t="s">
        <v>23</v>
      </c>
      <c r="H322" s="163">
        <v>15300</v>
      </c>
      <c r="I322" s="28">
        <v>3</v>
      </c>
      <c r="J322" s="164">
        <f>H322*I322</f>
        <v>45900</v>
      </c>
      <c r="K322" s="30"/>
      <c r="L322" s="162">
        <f>K322*H322</f>
        <v>0</v>
      </c>
      <c r="M322" s="161">
        <f t="shared" si="33"/>
        <v>3</v>
      </c>
      <c r="N322" s="165">
        <f>M322*H322</f>
        <v>45900</v>
      </c>
      <c r="O322" s="31">
        <v>3</v>
      </c>
      <c r="P322" s="162">
        <f>O322*H322</f>
        <v>45900</v>
      </c>
      <c r="Q322" s="162">
        <f t="shared" si="28"/>
        <v>0</v>
      </c>
      <c r="R322" s="358">
        <f t="shared" si="31"/>
        <v>0</v>
      </c>
      <c r="S322" s="95" t="s">
        <v>554</v>
      </c>
    </row>
    <row r="323" spans="2:19" ht="21">
      <c r="B323" s="360"/>
      <c r="C323" s="58"/>
      <c r="D323" s="58"/>
      <c r="E323" s="58"/>
      <c r="F323" s="60" t="s">
        <v>543</v>
      </c>
      <c r="G323" s="58"/>
      <c r="H323" s="163">
        <v>15300</v>
      </c>
      <c r="I323" s="58"/>
      <c r="J323" s="58"/>
      <c r="K323" s="58"/>
      <c r="L323" s="58"/>
      <c r="M323" s="161"/>
      <c r="N323" s="165"/>
      <c r="O323" s="176">
        <v>108.95100000000001</v>
      </c>
      <c r="P323" s="162">
        <f>O323*H323</f>
        <v>1666950.3</v>
      </c>
      <c r="Q323" s="162">
        <f t="shared" si="28"/>
        <v>1666950.3</v>
      </c>
      <c r="R323" s="358">
        <f t="shared" si="31"/>
        <v>0</v>
      </c>
      <c r="S323" s="95" t="s">
        <v>554</v>
      </c>
    </row>
    <row r="324" spans="2:19" ht="30">
      <c r="B324" s="359">
        <v>154</v>
      </c>
      <c r="C324" s="28">
        <v>43</v>
      </c>
      <c r="D324" s="28">
        <v>126</v>
      </c>
      <c r="E324" s="28" t="s">
        <v>211</v>
      </c>
      <c r="F324" s="33" t="s">
        <v>210</v>
      </c>
      <c r="G324" s="29" t="s">
        <v>0</v>
      </c>
      <c r="H324" s="163">
        <v>2700</v>
      </c>
      <c r="I324" s="28">
        <v>500</v>
      </c>
      <c r="J324" s="164">
        <f>H324*I324</f>
        <v>1350000</v>
      </c>
      <c r="K324" s="30"/>
      <c r="L324" s="162">
        <f>K324*H324</f>
        <v>0</v>
      </c>
      <c r="M324" s="161">
        <f t="shared" si="33"/>
        <v>500</v>
      </c>
      <c r="N324" s="165">
        <f>M324*H324</f>
        <v>1350000</v>
      </c>
      <c r="O324" s="31">
        <v>404.9325</v>
      </c>
      <c r="P324" s="162">
        <f>O324*H324</f>
        <v>1093317.75</v>
      </c>
      <c r="Q324" s="162">
        <f t="shared" si="28"/>
        <v>0</v>
      </c>
      <c r="R324" s="358">
        <f t="shared" si="31"/>
        <v>256682.25</v>
      </c>
      <c r="S324" s="95" t="s">
        <v>554</v>
      </c>
    </row>
    <row r="325" spans="2:19" ht="21">
      <c r="B325" s="360"/>
      <c r="C325" s="58"/>
      <c r="D325" s="58"/>
      <c r="E325" s="58"/>
      <c r="F325" s="58"/>
      <c r="G325" s="58"/>
      <c r="H325" s="58"/>
      <c r="I325" s="58"/>
      <c r="J325" s="58"/>
      <c r="K325" s="58"/>
      <c r="L325" s="58"/>
      <c r="M325" s="161"/>
      <c r="N325" s="58"/>
      <c r="O325" s="58"/>
      <c r="P325" s="58"/>
      <c r="Q325" s="162">
        <f t="shared" si="28"/>
        <v>0</v>
      </c>
      <c r="R325" s="358">
        <f t="shared" si="31"/>
        <v>0</v>
      </c>
      <c r="S325" s="95" t="s">
        <v>554</v>
      </c>
    </row>
    <row r="326" spans="2:19" ht="30">
      <c r="B326" s="359">
        <v>155</v>
      </c>
      <c r="C326" s="28">
        <v>44</v>
      </c>
      <c r="D326" s="28">
        <v>127</v>
      </c>
      <c r="E326" s="28" t="s">
        <v>209</v>
      </c>
      <c r="F326" s="33" t="s">
        <v>208</v>
      </c>
      <c r="G326" s="29" t="s">
        <v>23</v>
      </c>
      <c r="H326" s="163">
        <v>9000</v>
      </c>
      <c r="I326" s="28">
        <v>1.5</v>
      </c>
      <c r="J326" s="164">
        <f>H326*I326</f>
        <v>13500</v>
      </c>
      <c r="K326" s="30"/>
      <c r="L326" s="162">
        <f>K326*H326</f>
        <v>0</v>
      </c>
      <c r="M326" s="161">
        <f t="shared" si="33"/>
        <v>1.5</v>
      </c>
      <c r="N326" s="165">
        <f>M326*H326</f>
        <v>13500</v>
      </c>
      <c r="O326" s="31">
        <v>0</v>
      </c>
      <c r="P326" s="162">
        <f>O326*H326</f>
        <v>0</v>
      </c>
      <c r="Q326" s="162">
        <f t="shared" ref="Q326:Q389" si="34">IF(P326&gt;N326,P326-N326,0)</f>
        <v>0</v>
      </c>
      <c r="R326" s="358">
        <f t="shared" si="31"/>
        <v>13500</v>
      </c>
      <c r="S326" s="95" t="s">
        <v>554</v>
      </c>
    </row>
    <row r="327" spans="2:19" ht="21">
      <c r="B327" s="360"/>
      <c r="C327" s="58"/>
      <c r="D327" s="58"/>
      <c r="E327" s="58"/>
      <c r="F327" s="58"/>
      <c r="G327" s="58"/>
      <c r="H327" s="58"/>
      <c r="I327" s="58"/>
      <c r="J327" s="58"/>
      <c r="K327" s="58"/>
      <c r="L327" s="58"/>
      <c r="M327" s="161"/>
      <c r="N327" s="58"/>
      <c r="O327" s="58"/>
      <c r="P327" s="58"/>
      <c r="Q327" s="162">
        <f t="shared" si="34"/>
        <v>0</v>
      </c>
      <c r="R327" s="358">
        <f t="shared" si="31"/>
        <v>0</v>
      </c>
      <c r="S327" s="95" t="s">
        <v>554</v>
      </c>
    </row>
    <row r="328" spans="2:19" ht="30">
      <c r="B328" s="359">
        <v>156</v>
      </c>
      <c r="C328" s="28">
        <v>45</v>
      </c>
      <c r="D328" s="28">
        <v>128</v>
      </c>
      <c r="E328" s="28" t="s">
        <v>207</v>
      </c>
      <c r="F328" s="33" t="s">
        <v>206</v>
      </c>
      <c r="G328" s="29" t="s">
        <v>23</v>
      </c>
      <c r="H328" s="163">
        <v>7200</v>
      </c>
      <c r="I328" s="28">
        <v>23</v>
      </c>
      <c r="J328" s="164">
        <f>H328*I328</f>
        <v>165600</v>
      </c>
      <c r="K328" s="30"/>
      <c r="L328" s="162">
        <f>K328*H328</f>
        <v>0</v>
      </c>
      <c r="M328" s="161">
        <f t="shared" si="33"/>
        <v>23</v>
      </c>
      <c r="N328" s="165">
        <f>M328*H328</f>
        <v>165600</v>
      </c>
      <c r="O328" s="31">
        <v>16.865100000000002</v>
      </c>
      <c r="P328" s="162">
        <f>O328*H328</f>
        <v>121428.72000000002</v>
      </c>
      <c r="Q328" s="162">
        <f t="shared" si="34"/>
        <v>0</v>
      </c>
      <c r="R328" s="358">
        <f t="shared" si="31"/>
        <v>44171.279999999984</v>
      </c>
      <c r="S328" s="95" t="s">
        <v>554</v>
      </c>
    </row>
    <row r="329" spans="2:19" ht="21">
      <c r="B329" s="360"/>
      <c r="C329" s="58"/>
      <c r="D329" s="58"/>
      <c r="E329" s="58"/>
      <c r="F329" s="58"/>
      <c r="G329" s="58"/>
      <c r="H329" s="58"/>
      <c r="I329" s="58"/>
      <c r="J329" s="58"/>
      <c r="K329" s="58"/>
      <c r="L329" s="58"/>
      <c r="M329" s="161"/>
      <c r="N329" s="58"/>
      <c r="O329" s="58"/>
      <c r="P329" s="58"/>
      <c r="Q329" s="162">
        <f t="shared" si="34"/>
        <v>0</v>
      </c>
      <c r="R329" s="358">
        <f t="shared" si="31"/>
        <v>0</v>
      </c>
      <c r="S329" s="95" t="s">
        <v>554</v>
      </c>
    </row>
    <row r="330" spans="2:19" ht="30">
      <c r="B330" s="359">
        <v>157</v>
      </c>
      <c r="C330" s="28">
        <v>46</v>
      </c>
      <c r="D330" s="28">
        <v>129</v>
      </c>
      <c r="E330" s="28" t="s">
        <v>205</v>
      </c>
      <c r="F330" s="33" t="s">
        <v>204</v>
      </c>
      <c r="G330" s="29" t="s">
        <v>203</v>
      </c>
      <c r="H330" s="163">
        <v>126000</v>
      </c>
      <c r="I330" s="28">
        <v>1.25</v>
      </c>
      <c r="J330" s="164">
        <f>H330*I330</f>
        <v>157500</v>
      </c>
      <c r="K330" s="30"/>
      <c r="L330" s="162">
        <f>K330*H330</f>
        <v>0</v>
      </c>
      <c r="M330" s="161">
        <f t="shared" si="33"/>
        <v>1.25</v>
      </c>
      <c r="N330" s="165">
        <f>M330*H330</f>
        <v>157500</v>
      </c>
      <c r="O330" s="31">
        <v>0.76860000000000006</v>
      </c>
      <c r="P330" s="162">
        <f>O330*H330</f>
        <v>96843.6</v>
      </c>
      <c r="Q330" s="162">
        <f t="shared" si="34"/>
        <v>0</v>
      </c>
      <c r="R330" s="358">
        <f t="shared" si="31"/>
        <v>60656.399999999994</v>
      </c>
      <c r="S330" s="95" t="s">
        <v>554</v>
      </c>
    </row>
    <row r="331" spans="2:19" ht="21">
      <c r="B331" s="360"/>
      <c r="C331" s="58"/>
      <c r="D331" s="58"/>
      <c r="E331" s="58"/>
      <c r="F331" s="58"/>
      <c r="G331" s="58"/>
      <c r="H331" s="58"/>
      <c r="I331" s="58"/>
      <c r="J331" s="58"/>
      <c r="K331" s="58"/>
      <c r="L331" s="58"/>
      <c r="M331" s="161"/>
      <c r="N331" s="58"/>
      <c r="O331" s="58"/>
      <c r="P331" s="58"/>
      <c r="Q331" s="162">
        <f t="shared" si="34"/>
        <v>0</v>
      </c>
      <c r="R331" s="358">
        <f t="shared" si="31"/>
        <v>0</v>
      </c>
      <c r="S331" s="95" t="s">
        <v>554</v>
      </c>
    </row>
    <row r="332" spans="2:19" ht="45">
      <c r="B332" s="359">
        <v>158</v>
      </c>
      <c r="C332" s="28">
        <v>49</v>
      </c>
      <c r="D332" s="28">
        <v>130</v>
      </c>
      <c r="E332" s="28" t="s">
        <v>202</v>
      </c>
      <c r="F332" s="33" t="s">
        <v>201</v>
      </c>
      <c r="G332" s="29" t="s">
        <v>0</v>
      </c>
      <c r="H332" s="163">
        <v>1224</v>
      </c>
      <c r="I332" s="28">
        <v>1600</v>
      </c>
      <c r="J332" s="164">
        <f>H332*I332</f>
        <v>1958400</v>
      </c>
      <c r="K332" s="30"/>
      <c r="L332" s="162">
        <f>K332*H332</f>
        <v>0</v>
      </c>
      <c r="M332" s="161">
        <f t="shared" si="33"/>
        <v>1600</v>
      </c>
      <c r="N332" s="165">
        <f>M332*H332</f>
        <v>1958400</v>
      </c>
      <c r="O332" s="31">
        <v>1600</v>
      </c>
      <c r="P332" s="162">
        <f>O332*H332</f>
        <v>1958400</v>
      </c>
      <c r="Q332" s="162">
        <f t="shared" si="34"/>
        <v>0</v>
      </c>
      <c r="R332" s="358">
        <f t="shared" si="31"/>
        <v>0</v>
      </c>
      <c r="S332" s="95" t="s">
        <v>554</v>
      </c>
    </row>
    <row r="333" spans="2:19" ht="21">
      <c r="B333" s="360"/>
      <c r="C333" s="58"/>
      <c r="D333" s="58"/>
      <c r="E333" s="58"/>
      <c r="F333" s="60" t="s">
        <v>543</v>
      </c>
      <c r="G333" s="58"/>
      <c r="H333" s="163">
        <v>1224</v>
      </c>
      <c r="I333" s="58"/>
      <c r="J333" s="58"/>
      <c r="K333" s="58"/>
      <c r="L333" s="58"/>
      <c r="M333" s="161"/>
      <c r="N333" s="165"/>
      <c r="O333" s="176">
        <v>548.80400000000009</v>
      </c>
      <c r="P333" s="162">
        <f>O333*H333</f>
        <v>671736.09600000014</v>
      </c>
      <c r="Q333" s="162">
        <f t="shared" si="34"/>
        <v>671736.09600000014</v>
      </c>
      <c r="R333" s="358">
        <f t="shared" si="31"/>
        <v>0</v>
      </c>
      <c r="S333" s="95" t="s">
        <v>554</v>
      </c>
    </row>
    <row r="334" spans="2:19" ht="30">
      <c r="B334" s="359">
        <v>159</v>
      </c>
      <c r="C334" s="28">
        <v>51</v>
      </c>
      <c r="D334" s="28">
        <v>131</v>
      </c>
      <c r="E334" s="28" t="s">
        <v>200</v>
      </c>
      <c r="F334" s="33" t="s">
        <v>199</v>
      </c>
      <c r="G334" s="29" t="s">
        <v>0</v>
      </c>
      <c r="H334" s="163">
        <v>360</v>
      </c>
      <c r="I334" s="28">
        <v>77.78</v>
      </c>
      <c r="J334" s="164">
        <f>H334*I334</f>
        <v>28000.799999999999</v>
      </c>
      <c r="K334" s="30"/>
      <c r="L334" s="162">
        <f>K334*H334</f>
        <v>0</v>
      </c>
      <c r="M334" s="161">
        <f t="shared" si="33"/>
        <v>77.78</v>
      </c>
      <c r="N334" s="165">
        <f>M334*H334</f>
        <v>28000.799999999999</v>
      </c>
      <c r="O334" s="31">
        <v>43.050000000000004</v>
      </c>
      <c r="P334" s="162">
        <f>O334*H334</f>
        <v>15498.000000000002</v>
      </c>
      <c r="Q334" s="162">
        <f t="shared" si="34"/>
        <v>0</v>
      </c>
      <c r="R334" s="358">
        <f t="shared" si="31"/>
        <v>12502.799999999997</v>
      </c>
      <c r="S334" s="95" t="s">
        <v>554</v>
      </c>
    </row>
    <row r="335" spans="2:19" ht="21">
      <c r="B335" s="360"/>
      <c r="C335" s="58"/>
      <c r="D335" s="58"/>
      <c r="E335" s="58"/>
      <c r="F335" s="58"/>
      <c r="G335" s="58"/>
      <c r="H335" s="58"/>
      <c r="I335" s="58"/>
      <c r="J335" s="58"/>
      <c r="K335" s="58"/>
      <c r="L335" s="58"/>
      <c r="M335" s="161"/>
      <c r="N335" s="58"/>
      <c r="O335" s="58"/>
      <c r="P335" s="58"/>
      <c r="Q335" s="162">
        <f t="shared" si="34"/>
        <v>0</v>
      </c>
      <c r="R335" s="358">
        <f t="shared" ref="R335:R366" si="35">IF(N335&gt;P335,N335-P335,0)</f>
        <v>0</v>
      </c>
      <c r="S335" s="95" t="s">
        <v>554</v>
      </c>
    </row>
    <row r="336" spans="2:19" ht="105">
      <c r="B336" s="359">
        <v>160</v>
      </c>
      <c r="C336" s="28">
        <v>92</v>
      </c>
      <c r="D336" s="28">
        <v>222</v>
      </c>
      <c r="E336" s="28" t="s">
        <v>198</v>
      </c>
      <c r="F336" s="33" t="s">
        <v>197</v>
      </c>
      <c r="G336" s="29" t="s">
        <v>0</v>
      </c>
      <c r="H336" s="163">
        <v>270</v>
      </c>
      <c r="I336" s="28">
        <v>4447</v>
      </c>
      <c r="J336" s="164">
        <f>H336*I336</f>
        <v>1200690</v>
      </c>
      <c r="K336" s="30"/>
      <c r="L336" s="162">
        <f>K336*H336</f>
        <v>0</v>
      </c>
      <c r="M336" s="161">
        <f t="shared" si="33"/>
        <v>4447</v>
      </c>
      <c r="N336" s="165">
        <f>M336*H336</f>
        <v>1200690</v>
      </c>
      <c r="O336" s="31">
        <v>1811.5335</v>
      </c>
      <c r="P336" s="162">
        <f>O336*H336</f>
        <v>489114.04499999998</v>
      </c>
      <c r="Q336" s="162">
        <f t="shared" si="34"/>
        <v>0</v>
      </c>
      <c r="R336" s="358">
        <f t="shared" si="35"/>
        <v>711575.95500000007</v>
      </c>
      <c r="S336" s="95" t="s">
        <v>554</v>
      </c>
    </row>
    <row r="337" spans="2:19" ht="21">
      <c r="B337" s="360"/>
      <c r="C337" s="58"/>
      <c r="D337" s="58"/>
      <c r="E337" s="58"/>
      <c r="F337" s="58"/>
      <c r="G337" s="58"/>
      <c r="H337" s="58"/>
      <c r="I337" s="58"/>
      <c r="J337" s="58"/>
      <c r="K337" s="58"/>
      <c r="L337" s="58"/>
      <c r="M337" s="161"/>
      <c r="N337" s="58"/>
      <c r="O337" s="58"/>
      <c r="P337" s="58"/>
      <c r="Q337" s="162">
        <f t="shared" si="34"/>
        <v>0</v>
      </c>
      <c r="R337" s="358">
        <f t="shared" si="35"/>
        <v>0</v>
      </c>
      <c r="S337" s="95" t="s">
        <v>554</v>
      </c>
    </row>
    <row r="338" spans="2:19">
      <c r="B338" s="359">
        <v>161</v>
      </c>
      <c r="C338" s="28">
        <v>53</v>
      </c>
      <c r="D338" s="28">
        <v>132</v>
      </c>
      <c r="E338" s="28" t="s">
        <v>196</v>
      </c>
      <c r="F338" s="33" t="s">
        <v>195</v>
      </c>
      <c r="G338" s="29" t="s">
        <v>0</v>
      </c>
      <c r="H338" s="163">
        <v>1710</v>
      </c>
      <c r="I338" s="28">
        <v>85</v>
      </c>
      <c r="J338" s="164">
        <f>H338*I338</f>
        <v>145350</v>
      </c>
      <c r="K338" s="30"/>
      <c r="L338" s="162">
        <f>K338*H338</f>
        <v>0</v>
      </c>
      <c r="M338" s="161">
        <f t="shared" si="33"/>
        <v>85</v>
      </c>
      <c r="N338" s="165">
        <f>M338*H338</f>
        <v>145350</v>
      </c>
      <c r="O338" s="31">
        <v>85</v>
      </c>
      <c r="P338" s="162">
        <f>O338*H338</f>
        <v>145350</v>
      </c>
      <c r="Q338" s="162">
        <f t="shared" si="34"/>
        <v>0</v>
      </c>
      <c r="R338" s="358">
        <f t="shared" si="35"/>
        <v>0</v>
      </c>
      <c r="S338" s="95" t="s">
        <v>554</v>
      </c>
    </row>
    <row r="339" spans="2:19" ht="21">
      <c r="B339" s="360"/>
      <c r="C339" s="58"/>
      <c r="D339" s="58"/>
      <c r="E339" s="58"/>
      <c r="F339" s="60" t="s">
        <v>543</v>
      </c>
      <c r="G339" s="58"/>
      <c r="H339" s="163">
        <v>1710</v>
      </c>
      <c r="I339" s="58"/>
      <c r="J339" s="58"/>
      <c r="K339" s="58"/>
      <c r="L339" s="58"/>
      <c r="M339" s="161"/>
      <c r="N339" s="165"/>
      <c r="O339" s="176">
        <v>13.080500000000001</v>
      </c>
      <c r="P339" s="162">
        <f>O339*H339</f>
        <v>22367.655000000002</v>
      </c>
      <c r="Q339" s="162">
        <f t="shared" si="34"/>
        <v>22367.655000000002</v>
      </c>
      <c r="R339" s="358">
        <f t="shared" si="35"/>
        <v>0</v>
      </c>
      <c r="S339" s="95" t="s">
        <v>554</v>
      </c>
    </row>
    <row r="340" spans="2:19">
      <c r="B340" s="359">
        <v>162</v>
      </c>
      <c r="C340" s="28">
        <v>55</v>
      </c>
      <c r="D340" s="28">
        <v>133</v>
      </c>
      <c r="E340" s="28" t="s">
        <v>194</v>
      </c>
      <c r="F340" s="33" t="s">
        <v>193</v>
      </c>
      <c r="G340" s="29" t="s">
        <v>0</v>
      </c>
      <c r="H340" s="163">
        <v>1440</v>
      </c>
      <c r="I340" s="28">
        <v>225</v>
      </c>
      <c r="J340" s="164">
        <f>H340*I340</f>
        <v>324000</v>
      </c>
      <c r="K340" s="30"/>
      <c r="L340" s="162">
        <f>K340*H340</f>
        <v>0</v>
      </c>
      <c r="M340" s="161">
        <f t="shared" si="33"/>
        <v>225</v>
      </c>
      <c r="N340" s="165">
        <f>M340*H340</f>
        <v>324000</v>
      </c>
      <c r="O340" s="176">
        <v>225</v>
      </c>
      <c r="P340" s="162">
        <f>O340*H340</f>
        <v>324000</v>
      </c>
      <c r="Q340" s="162">
        <f t="shared" si="34"/>
        <v>0</v>
      </c>
      <c r="R340" s="358">
        <f t="shared" si="35"/>
        <v>0</v>
      </c>
      <c r="S340" s="95" t="s">
        <v>554</v>
      </c>
    </row>
    <row r="341" spans="2:19" ht="21">
      <c r="B341" s="360"/>
      <c r="C341" s="58"/>
      <c r="D341" s="58"/>
      <c r="E341" s="58"/>
      <c r="F341" s="60" t="s">
        <v>543</v>
      </c>
      <c r="G341" s="58"/>
      <c r="H341" s="163">
        <v>1440</v>
      </c>
      <c r="I341" s="58"/>
      <c r="J341" s="58"/>
      <c r="K341" s="58"/>
      <c r="L341" s="58"/>
      <c r="M341" s="161"/>
      <c r="N341" s="165"/>
      <c r="O341" s="176">
        <v>115</v>
      </c>
      <c r="P341" s="162">
        <f>O341*H341</f>
        <v>165600</v>
      </c>
      <c r="Q341" s="162">
        <f t="shared" si="34"/>
        <v>165600</v>
      </c>
      <c r="R341" s="358">
        <f t="shared" si="35"/>
        <v>0</v>
      </c>
      <c r="S341" s="95" t="s">
        <v>554</v>
      </c>
    </row>
    <row r="342" spans="2:19">
      <c r="B342" s="359">
        <v>163</v>
      </c>
      <c r="C342" s="28">
        <v>56</v>
      </c>
      <c r="D342" s="28">
        <v>134</v>
      </c>
      <c r="E342" s="28" t="s">
        <v>192</v>
      </c>
      <c r="F342" s="33" t="s">
        <v>191</v>
      </c>
      <c r="G342" s="29" t="s">
        <v>0</v>
      </c>
      <c r="H342" s="163">
        <v>1440</v>
      </c>
      <c r="I342" s="28">
        <v>350</v>
      </c>
      <c r="J342" s="164">
        <f>H342*I342</f>
        <v>504000</v>
      </c>
      <c r="K342" s="30"/>
      <c r="L342" s="162">
        <f>K342*H342</f>
        <v>0</v>
      </c>
      <c r="M342" s="161">
        <f t="shared" si="33"/>
        <v>350</v>
      </c>
      <c r="N342" s="165">
        <f>M342*H342</f>
        <v>504000</v>
      </c>
      <c r="O342" s="31">
        <v>270.21750000000003</v>
      </c>
      <c r="P342" s="162">
        <f>O342*H342</f>
        <v>389113.20000000007</v>
      </c>
      <c r="Q342" s="162">
        <f t="shared" si="34"/>
        <v>0</v>
      </c>
      <c r="R342" s="358">
        <f t="shared" si="35"/>
        <v>114886.79999999993</v>
      </c>
      <c r="S342" s="95" t="s">
        <v>554</v>
      </c>
    </row>
    <row r="343" spans="2:19" ht="21">
      <c r="B343" s="360"/>
      <c r="C343" s="58"/>
      <c r="D343" s="58"/>
      <c r="E343" s="58"/>
      <c r="F343" s="58"/>
      <c r="G343" s="58"/>
      <c r="H343" s="58"/>
      <c r="I343" s="58"/>
      <c r="J343" s="58"/>
      <c r="K343" s="58"/>
      <c r="L343" s="58"/>
      <c r="M343" s="161"/>
      <c r="N343" s="58"/>
      <c r="O343" s="58"/>
      <c r="P343" s="58"/>
      <c r="Q343" s="162">
        <f t="shared" si="34"/>
        <v>0</v>
      </c>
      <c r="R343" s="358">
        <f t="shared" si="35"/>
        <v>0</v>
      </c>
      <c r="S343" s="95" t="s">
        <v>554</v>
      </c>
    </row>
    <row r="344" spans="2:19" ht="45">
      <c r="B344" s="359">
        <v>164</v>
      </c>
      <c r="C344" s="28">
        <v>57</v>
      </c>
      <c r="D344" s="28">
        <v>135</v>
      </c>
      <c r="E344" s="28" t="s">
        <v>190</v>
      </c>
      <c r="F344" s="33" t="s">
        <v>189</v>
      </c>
      <c r="G344" s="29" t="s">
        <v>0</v>
      </c>
      <c r="H344" s="163">
        <v>360</v>
      </c>
      <c r="I344" s="28">
        <v>4447</v>
      </c>
      <c r="J344" s="164">
        <f>H344*I344</f>
        <v>1600920</v>
      </c>
      <c r="K344" s="30"/>
      <c r="L344" s="162">
        <f>K344*H344</f>
        <v>0</v>
      </c>
      <c r="M344" s="161">
        <f t="shared" si="33"/>
        <v>4447</v>
      </c>
      <c r="N344" s="165">
        <f>M344*H344</f>
        <v>1600920</v>
      </c>
      <c r="O344" s="31">
        <v>1372.0140000000001</v>
      </c>
      <c r="P344" s="162">
        <f>O344*H344</f>
        <v>493925.04000000004</v>
      </c>
      <c r="Q344" s="162">
        <f t="shared" si="34"/>
        <v>0</v>
      </c>
      <c r="R344" s="358">
        <f t="shared" si="35"/>
        <v>1106994.96</v>
      </c>
      <c r="S344" s="95" t="s">
        <v>554</v>
      </c>
    </row>
    <row r="345" spans="2:19" ht="21">
      <c r="B345" s="360"/>
      <c r="C345" s="58"/>
      <c r="D345" s="58"/>
      <c r="E345" s="58"/>
      <c r="F345" s="58"/>
      <c r="G345" s="58"/>
      <c r="H345" s="58"/>
      <c r="I345" s="58"/>
      <c r="J345" s="58"/>
      <c r="K345" s="58"/>
      <c r="L345" s="58"/>
      <c r="M345" s="161"/>
      <c r="N345" s="58"/>
      <c r="O345" s="58"/>
      <c r="P345" s="58"/>
      <c r="Q345" s="162">
        <f t="shared" si="34"/>
        <v>0</v>
      </c>
      <c r="R345" s="358">
        <f t="shared" si="35"/>
        <v>0</v>
      </c>
      <c r="S345" s="95" t="s">
        <v>554</v>
      </c>
    </row>
    <row r="346" spans="2:19">
      <c r="B346" s="359">
        <v>165</v>
      </c>
      <c r="C346" s="28">
        <v>59</v>
      </c>
      <c r="D346" s="28">
        <v>136</v>
      </c>
      <c r="E346" s="28" t="s">
        <v>188</v>
      </c>
      <c r="F346" s="33" t="s">
        <v>187</v>
      </c>
      <c r="G346" s="29" t="s">
        <v>0</v>
      </c>
      <c r="H346" s="163">
        <v>360</v>
      </c>
      <c r="I346" s="28">
        <v>313</v>
      </c>
      <c r="J346" s="164">
        <f>H346*I346</f>
        <v>112680</v>
      </c>
      <c r="K346" s="30"/>
      <c r="L346" s="162">
        <f>K346*H346</f>
        <v>0</v>
      </c>
      <c r="M346" s="161">
        <f t="shared" si="33"/>
        <v>313</v>
      </c>
      <c r="N346" s="165">
        <f>M346*H346</f>
        <v>112680</v>
      </c>
      <c r="O346" s="31">
        <v>75</v>
      </c>
      <c r="P346" s="162">
        <f>O346*H346</f>
        <v>27000</v>
      </c>
      <c r="Q346" s="162">
        <f t="shared" si="34"/>
        <v>0</v>
      </c>
      <c r="R346" s="358">
        <f t="shared" si="35"/>
        <v>85680</v>
      </c>
      <c r="S346" s="95" t="s">
        <v>554</v>
      </c>
    </row>
    <row r="347" spans="2:19" ht="21">
      <c r="B347" s="360"/>
      <c r="C347" s="58"/>
      <c r="D347" s="58"/>
      <c r="E347" s="58"/>
      <c r="F347" s="58"/>
      <c r="G347" s="58"/>
      <c r="H347" s="58"/>
      <c r="I347" s="58"/>
      <c r="J347" s="58"/>
      <c r="K347" s="58"/>
      <c r="L347" s="58"/>
      <c r="M347" s="161"/>
      <c r="N347" s="58"/>
      <c r="O347" s="58"/>
      <c r="P347" s="58"/>
      <c r="Q347" s="162">
        <f t="shared" si="34"/>
        <v>0</v>
      </c>
      <c r="R347" s="358">
        <f t="shared" si="35"/>
        <v>0</v>
      </c>
      <c r="S347" s="95" t="s">
        <v>554</v>
      </c>
    </row>
    <row r="348" spans="2:19">
      <c r="B348" s="359">
        <v>166</v>
      </c>
      <c r="C348" s="28">
        <v>60</v>
      </c>
      <c r="D348" s="28">
        <v>137</v>
      </c>
      <c r="E348" s="28" t="s">
        <v>186</v>
      </c>
      <c r="F348" s="33" t="s">
        <v>185</v>
      </c>
      <c r="G348" s="29" t="s">
        <v>0</v>
      </c>
      <c r="H348" s="163">
        <v>270</v>
      </c>
      <c r="I348" s="28">
        <v>88</v>
      </c>
      <c r="J348" s="164">
        <f>H348*I348</f>
        <v>23760</v>
      </c>
      <c r="K348" s="30"/>
      <c r="L348" s="162">
        <f>K348*H348</f>
        <v>0</v>
      </c>
      <c r="M348" s="161">
        <f t="shared" si="33"/>
        <v>88</v>
      </c>
      <c r="N348" s="165">
        <f>M348*H348</f>
        <v>23760</v>
      </c>
      <c r="O348" s="31">
        <v>88</v>
      </c>
      <c r="P348" s="162">
        <f>O348*H348</f>
        <v>23760</v>
      </c>
      <c r="Q348" s="162">
        <f t="shared" si="34"/>
        <v>0</v>
      </c>
      <c r="R348" s="358">
        <f t="shared" si="35"/>
        <v>0</v>
      </c>
      <c r="S348" s="95" t="s">
        <v>554</v>
      </c>
    </row>
    <row r="349" spans="2:19" ht="21">
      <c r="B349" s="360"/>
      <c r="C349" s="58"/>
      <c r="D349" s="58"/>
      <c r="E349" s="58"/>
      <c r="F349" s="60" t="s">
        <v>543</v>
      </c>
      <c r="G349" s="58"/>
      <c r="H349" s="163">
        <v>270</v>
      </c>
      <c r="I349" s="58"/>
      <c r="J349" s="58"/>
      <c r="K349" s="58"/>
      <c r="L349" s="58"/>
      <c r="M349" s="161"/>
      <c r="N349" s="165"/>
      <c r="O349" s="176">
        <v>38.420000000000016</v>
      </c>
      <c r="P349" s="162">
        <f>O349*H349</f>
        <v>10373.400000000005</v>
      </c>
      <c r="Q349" s="162">
        <f t="shared" si="34"/>
        <v>10373.400000000005</v>
      </c>
      <c r="R349" s="358">
        <f t="shared" si="35"/>
        <v>0</v>
      </c>
      <c r="S349" s="95" t="s">
        <v>554</v>
      </c>
    </row>
    <row r="350" spans="2:19">
      <c r="B350" s="359">
        <v>167</v>
      </c>
      <c r="C350" s="28">
        <v>61</v>
      </c>
      <c r="D350" s="28">
        <v>138</v>
      </c>
      <c r="E350" s="28" t="s">
        <v>184</v>
      </c>
      <c r="F350" s="33" t="s">
        <v>183</v>
      </c>
      <c r="G350" s="29" t="s">
        <v>0</v>
      </c>
      <c r="H350" s="163">
        <v>9000</v>
      </c>
      <c r="I350" s="28">
        <v>100</v>
      </c>
      <c r="J350" s="164">
        <f>H350*I350</f>
        <v>900000</v>
      </c>
      <c r="K350" s="30"/>
      <c r="L350" s="162">
        <f>K350*H350</f>
        <v>0</v>
      </c>
      <c r="M350" s="161">
        <f t="shared" si="33"/>
        <v>100</v>
      </c>
      <c r="N350" s="165">
        <f>M350*H350</f>
        <v>900000</v>
      </c>
      <c r="O350" s="31">
        <v>0</v>
      </c>
      <c r="P350" s="162">
        <f>O350*H350</f>
        <v>0</v>
      </c>
      <c r="Q350" s="162">
        <f t="shared" si="34"/>
        <v>0</v>
      </c>
      <c r="R350" s="358">
        <f t="shared" si="35"/>
        <v>900000</v>
      </c>
      <c r="S350" s="95" t="s">
        <v>554</v>
      </c>
    </row>
    <row r="351" spans="2:19" ht="21">
      <c r="B351" s="360"/>
      <c r="C351" s="58"/>
      <c r="D351" s="58"/>
      <c r="E351" s="58"/>
      <c r="F351" s="58"/>
      <c r="G351" s="58"/>
      <c r="H351" s="58"/>
      <c r="I351" s="58"/>
      <c r="J351" s="58"/>
      <c r="K351" s="58"/>
      <c r="L351" s="58"/>
      <c r="M351" s="161"/>
      <c r="N351" s="58"/>
      <c r="O351" s="58"/>
      <c r="P351" s="58"/>
      <c r="Q351" s="162">
        <f t="shared" si="34"/>
        <v>0</v>
      </c>
      <c r="R351" s="358">
        <f t="shared" si="35"/>
        <v>0</v>
      </c>
      <c r="S351" s="95" t="s">
        <v>554</v>
      </c>
    </row>
    <row r="352" spans="2:19">
      <c r="B352" s="359">
        <v>168</v>
      </c>
      <c r="C352" s="28">
        <v>64</v>
      </c>
      <c r="D352" s="28">
        <v>139</v>
      </c>
      <c r="E352" s="28" t="s">
        <v>182</v>
      </c>
      <c r="F352" s="33" t="s">
        <v>181</v>
      </c>
      <c r="G352" s="29" t="s">
        <v>0</v>
      </c>
      <c r="H352" s="163">
        <v>12000</v>
      </c>
      <c r="I352" s="28">
        <v>7</v>
      </c>
      <c r="J352" s="164">
        <f>H352*I352</f>
        <v>84000</v>
      </c>
      <c r="K352" s="30"/>
      <c r="L352" s="162">
        <f>K352*H352</f>
        <v>0</v>
      </c>
      <c r="M352" s="161">
        <f t="shared" si="33"/>
        <v>7</v>
      </c>
      <c r="N352" s="165">
        <f>M352*H352</f>
        <v>84000</v>
      </c>
      <c r="O352" s="31">
        <v>7</v>
      </c>
      <c r="P352" s="162">
        <f>O352*H352</f>
        <v>84000</v>
      </c>
      <c r="Q352" s="162">
        <f t="shared" si="34"/>
        <v>0</v>
      </c>
      <c r="R352" s="358">
        <f t="shared" si="35"/>
        <v>0</v>
      </c>
      <c r="S352" s="95" t="s">
        <v>554</v>
      </c>
    </row>
    <row r="353" spans="2:19" ht="21">
      <c r="B353" s="360"/>
      <c r="C353" s="58"/>
      <c r="D353" s="58"/>
      <c r="E353" s="58"/>
      <c r="F353" s="60" t="s">
        <v>543</v>
      </c>
      <c r="G353" s="58"/>
      <c r="H353" s="163">
        <v>12000</v>
      </c>
      <c r="I353" s="58"/>
      <c r="J353" s="58"/>
      <c r="K353" s="58"/>
      <c r="L353" s="58"/>
      <c r="M353" s="161"/>
      <c r="N353" s="165"/>
      <c r="O353" s="176">
        <v>9.5165000000000006</v>
      </c>
      <c r="P353" s="162">
        <f>O353*H353</f>
        <v>114198.00000000001</v>
      </c>
      <c r="Q353" s="162">
        <f t="shared" si="34"/>
        <v>114198.00000000001</v>
      </c>
      <c r="R353" s="358">
        <f t="shared" si="35"/>
        <v>0</v>
      </c>
      <c r="S353" s="95" t="s">
        <v>554</v>
      </c>
    </row>
    <row r="354" spans="2:19">
      <c r="B354" s="359">
        <v>169</v>
      </c>
      <c r="C354" s="28"/>
      <c r="D354" s="28">
        <v>140</v>
      </c>
      <c r="E354" s="28" t="s">
        <v>180</v>
      </c>
      <c r="F354" s="33" t="s">
        <v>179</v>
      </c>
      <c r="G354" s="29" t="s">
        <v>0</v>
      </c>
      <c r="H354" s="163">
        <v>9000</v>
      </c>
      <c r="I354" s="28">
        <v>15</v>
      </c>
      <c r="J354" s="164">
        <f>H354*I354</f>
        <v>135000</v>
      </c>
      <c r="K354" s="30"/>
      <c r="L354" s="162">
        <f>K354*H354</f>
        <v>0</v>
      </c>
      <c r="M354" s="161">
        <f t="shared" si="33"/>
        <v>15</v>
      </c>
      <c r="N354" s="165">
        <f>M354*H354</f>
        <v>135000</v>
      </c>
      <c r="O354" s="31">
        <v>15</v>
      </c>
      <c r="P354" s="162">
        <f>O354*H354</f>
        <v>135000</v>
      </c>
      <c r="Q354" s="162">
        <f t="shared" si="34"/>
        <v>0</v>
      </c>
      <c r="R354" s="358">
        <f t="shared" si="35"/>
        <v>0</v>
      </c>
      <c r="S354" s="95" t="s">
        <v>554</v>
      </c>
    </row>
    <row r="355" spans="2:19" ht="21">
      <c r="B355" s="360"/>
      <c r="C355" s="58"/>
      <c r="D355" s="58"/>
      <c r="E355" s="58"/>
      <c r="F355" s="60" t="s">
        <v>543</v>
      </c>
      <c r="G355" s="58"/>
      <c r="H355" s="163">
        <v>9000</v>
      </c>
      <c r="I355" s="58"/>
      <c r="J355" s="58"/>
      <c r="K355" s="58"/>
      <c r="L355" s="58"/>
      <c r="M355" s="161"/>
      <c r="N355" s="165"/>
      <c r="O355" s="176">
        <v>30.275999999999996</v>
      </c>
      <c r="P355" s="162">
        <f>O355*H355</f>
        <v>272483.99999999994</v>
      </c>
      <c r="Q355" s="162">
        <f t="shared" si="34"/>
        <v>272483.99999999994</v>
      </c>
      <c r="R355" s="358">
        <f t="shared" si="35"/>
        <v>0</v>
      </c>
      <c r="S355" s="95" t="s">
        <v>554</v>
      </c>
    </row>
    <row r="356" spans="2:19">
      <c r="B356" s="359">
        <v>170</v>
      </c>
      <c r="C356" s="28"/>
      <c r="D356" s="28">
        <v>141</v>
      </c>
      <c r="E356" s="28" t="s">
        <v>178</v>
      </c>
      <c r="F356" s="33" t="s">
        <v>177</v>
      </c>
      <c r="G356" s="29" t="s">
        <v>0</v>
      </c>
      <c r="H356" s="163">
        <v>1800</v>
      </c>
      <c r="I356" s="28">
        <v>150</v>
      </c>
      <c r="J356" s="164">
        <f>H356*I356</f>
        <v>270000</v>
      </c>
      <c r="K356" s="30"/>
      <c r="L356" s="162">
        <f>K356*H356</f>
        <v>0</v>
      </c>
      <c r="M356" s="161">
        <f t="shared" si="33"/>
        <v>150</v>
      </c>
      <c r="N356" s="165">
        <f>M356*H356</f>
        <v>270000</v>
      </c>
      <c r="O356" s="31">
        <v>126.42000000000002</v>
      </c>
      <c r="P356" s="162">
        <f>O356*H356</f>
        <v>227556.00000000003</v>
      </c>
      <c r="Q356" s="162">
        <f t="shared" si="34"/>
        <v>0</v>
      </c>
      <c r="R356" s="358">
        <f t="shared" si="35"/>
        <v>42443.999999999971</v>
      </c>
      <c r="S356" s="95" t="s">
        <v>554</v>
      </c>
    </row>
    <row r="357" spans="2:19" ht="21">
      <c r="B357" s="360"/>
      <c r="C357" s="58"/>
      <c r="D357" s="58"/>
      <c r="E357" s="58"/>
      <c r="F357" s="58"/>
      <c r="G357" s="58"/>
      <c r="H357" s="58"/>
      <c r="I357" s="58"/>
      <c r="J357" s="58"/>
      <c r="K357" s="58"/>
      <c r="L357" s="58"/>
      <c r="M357" s="161"/>
      <c r="N357" s="58"/>
      <c r="O357" s="58"/>
      <c r="P357" s="58"/>
      <c r="Q357" s="162">
        <f t="shared" si="34"/>
        <v>0</v>
      </c>
      <c r="R357" s="358">
        <f t="shared" si="35"/>
        <v>0</v>
      </c>
      <c r="S357" s="95" t="s">
        <v>554</v>
      </c>
    </row>
    <row r="358" spans="2:19" ht="30">
      <c r="B358" s="359">
        <v>171</v>
      </c>
      <c r="C358" s="28">
        <v>66</v>
      </c>
      <c r="D358" s="28">
        <v>142</v>
      </c>
      <c r="E358" s="28" t="s">
        <v>176</v>
      </c>
      <c r="F358" s="37" t="s">
        <v>175</v>
      </c>
      <c r="G358" s="29" t="s">
        <v>0</v>
      </c>
      <c r="H358" s="163">
        <v>6300</v>
      </c>
      <c r="I358" s="28">
        <v>50</v>
      </c>
      <c r="J358" s="164">
        <f>H358*I358</f>
        <v>315000</v>
      </c>
      <c r="K358" s="30"/>
      <c r="L358" s="162">
        <f>K358*H358</f>
        <v>0</v>
      </c>
      <c r="M358" s="161">
        <f t="shared" si="33"/>
        <v>50</v>
      </c>
      <c r="N358" s="165">
        <f>M358*H358</f>
        <v>315000</v>
      </c>
      <c r="O358" s="31">
        <v>50</v>
      </c>
      <c r="P358" s="162">
        <f>O358*H358</f>
        <v>315000</v>
      </c>
      <c r="Q358" s="162">
        <f t="shared" si="34"/>
        <v>0</v>
      </c>
      <c r="R358" s="358">
        <f t="shared" si="35"/>
        <v>0</v>
      </c>
      <c r="S358" s="95" t="s">
        <v>554</v>
      </c>
    </row>
    <row r="359" spans="2:19" ht="21">
      <c r="B359" s="360"/>
      <c r="C359" s="58"/>
      <c r="D359" s="58"/>
      <c r="E359" s="58"/>
      <c r="F359" s="60"/>
      <c r="G359" s="58"/>
      <c r="H359" s="163"/>
      <c r="I359" s="58"/>
      <c r="J359" s="58"/>
      <c r="K359" s="58"/>
      <c r="L359" s="58"/>
      <c r="M359" s="161"/>
      <c r="N359" s="165"/>
      <c r="O359" s="176"/>
      <c r="P359" s="162">
        <f>O359*H359</f>
        <v>0</v>
      </c>
      <c r="Q359" s="162">
        <f t="shared" si="34"/>
        <v>0</v>
      </c>
      <c r="R359" s="358">
        <f t="shared" si="35"/>
        <v>0</v>
      </c>
      <c r="S359" s="95" t="s">
        <v>554</v>
      </c>
    </row>
    <row r="360" spans="2:19" ht="30">
      <c r="B360" s="359">
        <v>172</v>
      </c>
      <c r="C360" s="28">
        <v>67</v>
      </c>
      <c r="D360" s="28">
        <v>143</v>
      </c>
      <c r="E360" s="28" t="s">
        <v>174</v>
      </c>
      <c r="F360" s="33" t="s">
        <v>173</v>
      </c>
      <c r="G360" s="29" t="s">
        <v>0</v>
      </c>
      <c r="H360" s="163">
        <v>6300</v>
      </c>
      <c r="I360" s="28">
        <v>50</v>
      </c>
      <c r="J360" s="164">
        <f>H360*I360</f>
        <v>315000</v>
      </c>
      <c r="K360" s="30"/>
      <c r="L360" s="162">
        <f>K360*H360</f>
        <v>0</v>
      </c>
      <c r="M360" s="161">
        <f t="shared" si="33"/>
        <v>50</v>
      </c>
      <c r="N360" s="165">
        <f>M360*H360</f>
        <v>315000</v>
      </c>
      <c r="O360" s="31">
        <v>15.4</v>
      </c>
      <c r="P360" s="162">
        <f>O360*H360</f>
        <v>97020</v>
      </c>
      <c r="Q360" s="162">
        <f t="shared" si="34"/>
        <v>0</v>
      </c>
      <c r="R360" s="358">
        <f t="shared" si="35"/>
        <v>217980</v>
      </c>
      <c r="S360" s="95" t="s">
        <v>554</v>
      </c>
    </row>
    <row r="361" spans="2:19" ht="21">
      <c r="B361" s="360"/>
      <c r="C361" s="58"/>
      <c r="D361" s="58"/>
      <c r="E361" s="58"/>
      <c r="F361" s="58"/>
      <c r="G361" s="58"/>
      <c r="H361" s="58"/>
      <c r="I361" s="58"/>
      <c r="J361" s="58"/>
      <c r="K361" s="58"/>
      <c r="L361" s="58"/>
      <c r="M361" s="161"/>
      <c r="N361" s="58"/>
      <c r="O361" s="58"/>
      <c r="P361" s="58"/>
      <c r="Q361" s="162">
        <f t="shared" si="34"/>
        <v>0</v>
      </c>
      <c r="R361" s="358">
        <f t="shared" si="35"/>
        <v>0</v>
      </c>
      <c r="S361" s="95" t="s">
        <v>554</v>
      </c>
    </row>
    <row r="362" spans="2:19" ht="30">
      <c r="B362" s="359">
        <v>173</v>
      </c>
      <c r="C362" s="28">
        <v>68</v>
      </c>
      <c r="D362" s="28">
        <v>144</v>
      </c>
      <c r="E362" s="28" t="s">
        <v>172</v>
      </c>
      <c r="F362" s="33" t="s">
        <v>171</v>
      </c>
      <c r="G362" s="29" t="s">
        <v>0</v>
      </c>
      <c r="H362" s="163">
        <v>7400.0000000000009</v>
      </c>
      <c r="I362" s="28">
        <v>45</v>
      </c>
      <c r="J362" s="164">
        <f>H362*I362</f>
        <v>333000.00000000006</v>
      </c>
      <c r="K362" s="30"/>
      <c r="L362" s="162">
        <f>K362*H362</f>
        <v>0</v>
      </c>
      <c r="M362" s="161">
        <f t="shared" si="33"/>
        <v>45</v>
      </c>
      <c r="N362" s="165">
        <f>M362*H362</f>
        <v>333000.00000000006</v>
      </c>
      <c r="O362" s="31">
        <v>17.2</v>
      </c>
      <c r="P362" s="162">
        <f>O362*H362</f>
        <v>127280.00000000001</v>
      </c>
      <c r="Q362" s="162">
        <f t="shared" si="34"/>
        <v>0</v>
      </c>
      <c r="R362" s="358">
        <f t="shared" si="35"/>
        <v>205720.00000000006</v>
      </c>
      <c r="S362" s="95" t="s">
        <v>554</v>
      </c>
    </row>
    <row r="363" spans="2:19" ht="21">
      <c r="B363" s="360"/>
      <c r="C363" s="58"/>
      <c r="D363" s="58"/>
      <c r="E363" s="58"/>
      <c r="F363" s="58"/>
      <c r="G363" s="58"/>
      <c r="H363" s="58"/>
      <c r="I363" s="58"/>
      <c r="J363" s="58"/>
      <c r="K363" s="58"/>
      <c r="L363" s="58"/>
      <c r="M363" s="161"/>
      <c r="N363" s="58"/>
      <c r="O363" s="58"/>
      <c r="P363" s="58"/>
      <c r="Q363" s="162">
        <f t="shared" si="34"/>
        <v>0</v>
      </c>
      <c r="R363" s="358">
        <f t="shared" si="35"/>
        <v>0</v>
      </c>
      <c r="S363" s="95" t="s">
        <v>554</v>
      </c>
    </row>
    <row r="364" spans="2:19">
      <c r="B364" s="359">
        <v>174</v>
      </c>
      <c r="C364" s="28">
        <v>69</v>
      </c>
      <c r="D364" s="28">
        <v>145</v>
      </c>
      <c r="E364" s="28" t="s">
        <v>170</v>
      </c>
      <c r="F364" s="33" t="s">
        <v>169</v>
      </c>
      <c r="G364" s="29" t="s">
        <v>0</v>
      </c>
      <c r="H364" s="163">
        <v>5400</v>
      </c>
      <c r="I364" s="28">
        <v>40</v>
      </c>
      <c r="J364" s="164">
        <f>H364*I364</f>
        <v>216000</v>
      </c>
      <c r="K364" s="30"/>
      <c r="L364" s="162">
        <f>K364*H364</f>
        <v>0</v>
      </c>
      <c r="M364" s="161">
        <f t="shared" si="33"/>
        <v>40</v>
      </c>
      <c r="N364" s="165">
        <f>M364*H364</f>
        <v>216000</v>
      </c>
      <c r="O364" s="31">
        <v>33.3795</v>
      </c>
      <c r="P364" s="162">
        <f>O364*H364</f>
        <v>180249.3</v>
      </c>
      <c r="Q364" s="162">
        <f t="shared" si="34"/>
        <v>0</v>
      </c>
      <c r="R364" s="358">
        <f t="shared" si="35"/>
        <v>35750.700000000012</v>
      </c>
      <c r="S364" s="95" t="s">
        <v>554</v>
      </c>
    </row>
    <row r="365" spans="2:19" ht="21">
      <c r="B365" s="360"/>
      <c r="C365" s="58"/>
      <c r="D365" s="58"/>
      <c r="E365" s="58"/>
      <c r="F365" s="58"/>
      <c r="G365" s="58"/>
      <c r="H365" s="58"/>
      <c r="I365" s="58"/>
      <c r="J365" s="58"/>
      <c r="K365" s="58"/>
      <c r="L365" s="58"/>
      <c r="M365" s="161"/>
      <c r="N365" s="58"/>
      <c r="O365" s="58"/>
      <c r="P365" s="58"/>
      <c r="Q365" s="162">
        <f t="shared" si="34"/>
        <v>0</v>
      </c>
      <c r="R365" s="358">
        <f t="shared" si="35"/>
        <v>0</v>
      </c>
      <c r="S365" s="95" t="s">
        <v>554</v>
      </c>
    </row>
    <row r="366" spans="2:19" ht="30">
      <c r="B366" s="359">
        <v>175</v>
      </c>
      <c r="C366" s="28">
        <v>70</v>
      </c>
      <c r="D366" s="28">
        <v>146</v>
      </c>
      <c r="E366" s="28" t="s">
        <v>168</v>
      </c>
      <c r="F366" s="33" t="s">
        <v>167</v>
      </c>
      <c r="G366" s="29" t="s">
        <v>0</v>
      </c>
      <c r="H366" s="163">
        <v>18000</v>
      </c>
      <c r="I366" s="28">
        <v>45</v>
      </c>
      <c r="J366" s="164">
        <f>H366*I366</f>
        <v>810000</v>
      </c>
      <c r="K366" s="30"/>
      <c r="L366" s="162">
        <f>K366*H366</f>
        <v>0</v>
      </c>
      <c r="M366" s="161">
        <f t="shared" si="33"/>
        <v>45</v>
      </c>
      <c r="N366" s="165">
        <f>M366*H366</f>
        <v>810000</v>
      </c>
      <c r="O366" s="31">
        <v>45</v>
      </c>
      <c r="P366" s="162">
        <f>O366*H366</f>
        <v>810000</v>
      </c>
      <c r="Q366" s="162">
        <f t="shared" si="34"/>
        <v>0</v>
      </c>
      <c r="R366" s="358">
        <f t="shared" si="35"/>
        <v>0</v>
      </c>
      <c r="S366" s="95" t="s">
        <v>554</v>
      </c>
    </row>
    <row r="367" spans="2:19" ht="21">
      <c r="B367" s="360"/>
      <c r="C367" s="58"/>
      <c r="D367" s="58"/>
      <c r="E367" s="58"/>
      <c r="F367" s="60" t="s">
        <v>543</v>
      </c>
      <c r="G367" s="58"/>
      <c r="H367" s="163">
        <v>18000</v>
      </c>
      <c r="I367" s="58"/>
      <c r="J367" s="58"/>
      <c r="K367" s="58"/>
      <c r="L367" s="58"/>
      <c r="M367" s="161"/>
      <c r="N367" s="165"/>
      <c r="O367" s="176">
        <v>24.3</v>
      </c>
      <c r="P367" s="162">
        <f>O367*H367</f>
        <v>437400</v>
      </c>
      <c r="Q367" s="162">
        <f t="shared" si="34"/>
        <v>437400</v>
      </c>
      <c r="R367" s="358">
        <f t="shared" ref="R367:R383" si="36">IF(N367&gt;P367,N367-P367,0)</f>
        <v>0</v>
      </c>
      <c r="S367" s="95" t="s">
        <v>554</v>
      </c>
    </row>
    <row r="368" spans="2:19">
      <c r="B368" s="359">
        <v>176</v>
      </c>
      <c r="C368" s="28">
        <v>71</v>
      </c>
      <c r="D368" s="28">
        <v>147</v>
      </c>
      <c r="E368" s="28" t="s">
        <v>166</v>
      </c>
      <c r="F368" s="33" t="s">
        <v>165</v>
      </c>
      <c r="G368" s="29" t="s">
        <v>0</v>
      </c>
      <c r="H368" s="163">
        <v>1800</v>
      </c>
      <c r="I368" s="28">
        <v>1400</v>
      </c>
      <c r="J368" s="164">
        <f>H368*I368</f>
        <v>2520000</v>
      </c>
      <c r="K368" s="30"/>
      <c r="L368" s="162">
        <f>K368*H368</f>
        <v>0</v>
      </c>
      <c r="M368" s="161">
        <f t="shared" si="33"/>
        <v>1400</v>
      </c>
      <c r="N368" s="165">
        <f>M368*H368</f>
        <v>2520000</v>
      </c>
      <c r="O368" s="31">
        <v>750</v>
      </c>
      <c r="P368" s="162">
        <f>O368*H368</f>
        <v>1350000</v>
      </c>
      <c r="Q368" s="162">
        <f t="shared" si="34"/>
        <v>0</v>
      </c>
      <c r="R368" s="358">
        <f t="shared" si="36"/>
        <v>1170000</v>
      </c>
      <c r="S368" s="95" t="s">
        <v>554</v>
      </c>
    </row>
    <row r="369" spans="2:19" ht="21">
      <c r="B369" s="360"/>
      <c r="C369" s="58"/>
      <c r="D369" s="58"/>
      <c r="E369" s="58"/>
      <c r="F369" s="58"/>
      <c r="G369" s="58"/>
      <c r="H369" s="58"/>
      <c r="I369" s="58"/>
      <c r="J369" s="58"/>
      <c r="K369" s="58"/>
      <c r="L369" s="58"/>
      <c r="M369" s="161"/>
      <c r="N369" s="58"/>
      <c r="O369" s="58"/>
      <c r="P369" s="58"/>
      <c r="Q369" s="162">
        <f t="shared" si="34"/>
        <v>0</v>
      </c>
      <c r="R369" s="358">
        <f t="shared" si="36"/>
        <v>0</v>
      </c>
      <c r="S369" s="95" t="s">
        <v>554</v>
      </c>
    </row>
    <row r="370" spans="2:19">
      <c r="B370" s="359">
        <v>177</v>
      </c>
      <c r="C370" s="28">
        <v>72</v>
      </c>
      <c r="D370" s="28">
        <v>148</v>
      </c>
      <c r="E370" s="28" t="s">
        <v>164</v>
      </c>
      <c r="F370" s="33" t="s">
        <v>163</v>
      </c>
      <c r="G370" s="29" t="s">
        <v>0</v>
      </c>
      <c r="H370" s="163">
        <v>3000</v>
      </c>
      <c r="I370" s="28">
        <v>500</v>
      </c>
      <c r="J370" s="164">
        <f>H370*I370</f>
        <v>1500000</v>
      </c>
      <c r="K370" s="30"/>
      <c r="L370" s="162">
        <f>K370*H370</f>
        <v>0</v>
      </c>
      <c r="M370" s="161">
        <f t="shared" si="33"/>
        <v>500</v>
      </c>
      <c r="N370" s="165">
        <f>M370*H370</f>
        <v>1500000</v>
      </c>
      <c r="O370" s="31">
        <v>500</v>
      </c>
      <c r="P370" s="162">
        <f>O370*H370</f>
        <v>1500000</v>
      </c>
      <c r="Q370" s="162">
        <f t="shared" si="34"/>
        <v>0</v>
      </c>
      <c r="R370" s="358">
        <f t="shared" si="36"/>
        <v>0</v>
      </c>
      <c r="S370" s="95" t="s">
        <v>554</v>
      </c>
    </row>
    <row r="371" spans="2:19" ht="21">
      <c r="B371" s="360"/>
      <c r="C371" s="58"/>
      <c r="D371" s="58"/>
      <c r="E371" s="58"/>
      <c r="F371" s="60" t="s">
        <v>543</v>
      </c>
      <c r="G371" s="58"/>
      <c r="H371" s="163">
        <v>3000</v>
      </c>
      <c r="I371" s="58"/>
      <c r="J371" s="58"/>
      <c r="K371" s="58"/>
      <c r="L371" s="58"/>
      <c r="M371" s="161"/>
      <c r="N371" s="165"/>
      <c r="O371" s="30">
        <v>164</v>
      </c>
      <c r="P371" s="162">
        <f>O371*H371</f>
        <v>492000</v>
      </c>
      <c r="Q371" s="162">
        <f t="shared" si="34"/>
        <v>492000</v>
      </c>
      <c r="R371" s="358">
        <f t="shared" si="36"/>
        <v>0</v>
      </c>
      <c r="S371" s="95" t="s">
        <v>554</v>
      </c>
    </row>
    <row r="372" spans="2:19" ht="30">
      <c r="B372" s="359">
        <v>178</v>
      </c>
      <c r="C372" s="28">
        <v>74</v>
      </c>
      <c r="D372" s="28">
        <v>149</v>
      </c>
      <c r="E372" s="28" t="s">
        <v>162</v>
      </c>
      <c r="F372" s="33" t="s">
        <v>161</v>
      </c>
      <c r="G372" s="29" t="s">
        <v>0</v>
      </c>
      <c r="H372" s="163">
        <v>1260</v>
      </c>
      <c r="I372" s="28">
        <v>350</v>
      </c>
      <c r="J372" s="164">
        <f>H372*I372</f>
        <v>441000</v>
      </c>
      <c r="K372" s="30"/>
      <c r="L372" s="162">
        <f>K372*H372</f>
        <v>0</v>
      </c>
      <c r="M372" s="161">
        <f t="shared" si="33"/>
        <v>350</v>
      </c>
      <c r="N372" s="165">
        <f>M372*H372</f>
        <v>441000</v>
      </c>
      <c r="O372" s="31">
        <v>0</v>
      </c>
      <c r="P372" s="162">
        <f>O372*H372</f>
        <v>0</v>
      </c>
      <c r="Q372" s="162">
        <f t="shared" si="34"/>
        <v>0</v>
      </c>
      <c r="R372" s="358">
        <f t="shared" si="36"/>
        <v>441000</v>
      </c>
      <c r="S372" s="95" t="s">
        <v>554</v>
      </c>
    </row>
    <row r="373" spans="2:19" ht="21">
      <c r="B373" s="360"/>
      <c r="C373" s="58"/>
      <c r="D373" s="58"/>
      <c r="E373" s="58"/>
      <c r="F373" s="58"/>
      <c r="G373" s="58"/>
      <c r="H373" s="58"/>
      <c r="I373" s="58"/>
      <c r="J373" s="58"/>
      <c r="K373" s="58"/>
      <c r="L373" s="58"/>
      <c r="M373" s="161"/>
      <c r="N373" s="58"/>
      <c r="O373" s="58"/>
      <c r="P373" s="58"/>
      <c r="Q373" s="162">
        <f t="shared" si="34"/>
        <v>0</v>
      </c>
      <c r="R373" s="358">
        <f t="shared" si="36"/>
        <v>0</v>
      </c>
      <c r="S373" s="95" t="s">
        <v>554</v>
      </c>
    </row>
    <row r="374" spans="2:19">
      <c r="B374" s="359">
        <v>179</v>
      </c>
      <c r="C374" s="28">
        <v>63</v>
      </c>
      <c r="D374" s="28">
        <v>233</v>
      </c>
      <c r="E374" s="28" t="s">
        <v>160</v>
      </c>
      <c r="F374" s="33" t="s">
        <v>159</v>
      </c>
      <c r="G374" s="29" t="s">
        <v>0</v>
      </c>
      <c r="H374" s="163">
        <v>5400</v>
      </c>
      <c r="I374" s="28">
        <v>53.55</v>
      </c>
      <c r="J374" s="164">
        <f>H374*I374</f>
        <v>289170</v>
      </c>
      <c r="K374" s="30"/>
      <c r="L374" s="162">
        <f>K374*H374</f>
        <v>0</v>
      </c>
      <c r="M374" s="161">
        <f t="shared" si="33"/>
        <v>53.55</v>
      </c>
      <c r="N374" s="165">
        <f>M374*H374</f>
        <v>289170</v>
      </c>
      <c r="O374" s="31">
        <v>53.55</v>
      </c>
      <c r="P374" s="162">
        <f>O374*H374</f>
        <v>289170</v>
      </c>
      <c r="Q374" s="162">
        <f t="shared" si="34"/>
        <v>0</v>
      </c>
      <c r="R374" s="358">
        <f t="shared" si="36"/>
        <v>0</v>
      </c>
      <c r="S374" s="95" t="s">
        <v>554</v>
      </c>
    </row>
    <row r="375" spans="2:19" ht="21">
      <c r="B375" s="360"/>
      <c r="C375" s="58"/>
      <c r="D375" s="58"/>
      <c r="E375" s="58"/>
      <c r="F375" s="60" t="s">
        <v>543</v>
      </c>
      <c r="G375" s="58"/>
      <c r="H375" s="163">
        <v>5400</v>
      </c>
      <c r="I375" s="58"/>
      <c r="J375" s="58"/>
      <c r="K375" s="58"/>
      <c r="L375" s="58"/>
      <c r="M375" s="161"/>
      <c r="N375" s="165"/>
      <c r="O375" s="176">
        <v>7.4600000000000009</v>
      </c>
      <c r="P375" s="162">
        <f>O375*H375</f>
        <v>40284.000000000007</v>
      </c>
      <c r="Q375" s="162">
        <f t="shared" si="34"/>
        <v>40284.000000000007</v>
      </c>
      <c r="R375" s="358">
        <f t="shared" si="36"/>
        <v>0</v>
      </c>
      <c r="S375" s="95" t="s">
        <v>554</v>
      </c>
    </row>
    <row r="376" spans="2:19" ht="60">
      <c r="B376" s="359">
        <v>180</v>
      </c>
      <c r="C376" s="28">
        <v>95</v>
      </c>
      <c r="D376" s="28">
        <v>223</v>
      </c>
      <c r="E376" s="28" t="s">
        <v>158</v>
      </c>
      <c r="F376" s="38" t="s">
        <v>157</v>
      </c>
      <c r="G376" s="29" t="s">
        <v>3</v>
      </c>
      <c r="H376" s="163">
        <v>180</v>
      </c>
      <c r="I376" s="28">
        <v>500</v>
      </c>
      <c r="J376" s="164">
        <f>H376*I376</f>
        <v>90000</v>
      </c>
      <c r="K376" s="30"/>
      <c r="L376" s="162">
        <f>K376*H376</f>
        <v>0</v>
      </c>
      <c r="M376" s="161">
        <f t="shared" si="33"/>
        <v>500</v>
      </c>
      <c r="N376" s="165">
        <f>M376*H376</f>
        <v>90000</v>
      </c>
      <c r="O376" s="31">
        <v>0</v>
      </c>
      <c r="P376" s="162">
        <f>O376*H376</f>
        <v>0</v>
      </c>
      <c r="Q376" s="162">
        <f t="shared" si="34"/>
        <v>0</v>
      </c>
      <c r="R376" s="358">
        <f t="shared" si="36"/>
        <v>90000</v>
      </c>
      <c r="S376" s="95" t="s">
        <v>554</v>
      </c>
    </row>
    <row r="377" spans="2:19" ht="21">
      <c r="B377" s="360"/>
      <c r="C377" s="58"/>
      <c r="D377" s="58"/>
      <c r="E377" s="58"/>
      <c r="F377" s="58"/>
      <c r="G377" s="58"/>
      <c r="H377" s="58"/>
      <c r="I377" s="58"/>
      <c r="J377" s="58"/>
      <c r="K377" s="58"/>
      <c r="L377" s="58"/>
      <c r="M377" s="161"/>
      <c r="N377" s="58"/>
      <c r="O377" s="58"/>
      <c r="P377" s="58"/>
      <c r="Q377" s="162">
        <f t="shared" si="34"/>
        <v>0</v>
      </c>
      <c r="R377" s="358">
        <f t="shared" si="36"/>
        <v>0</v>
      </c>
      <c r="S377" s="95" t="s">
        <v>554</v>
      </c>
    </row>
    <row r="378" spans="2:19" ht="90">
      <c r="B378" s="359">
        <v>181</v>
      </c>
      <c r="C378" s="28">
        <v>96</v>
      </c>
      <c r="D378" s="28">
        <v>224</v>
      </c>
      <c r="E378" s="28" t="s">
        <v>156</v>
      </c>
      <c r="F378" s="38" t="s">
        <v>155</v>
      </c>
      <c r="G378" s="29" t="s">
        <v>3</v>
      </c>
      <c r="H378" s="163">
        <v>630</v>
      </c>
      <c r="I378" s="28">
        <v>500</v>
      </c>
      <c r="J378" s="164">
        <f>H378*I378</f>
        <v>315000</v>
      </c>
      <c r="K378" s="30"/>
      <c r="L378" s="162">
        <f>K378*H378</f>
        <v>0</v>
      </c>
      <c r="M378" s="161">
        <f t="shared" si="33"/>
        <v>500</v>
      </c>
      <c r="N378" s="165">
        <f>M378*H378</f>
        <v>315000</v>
      </c>
      <c r="O378" s="31">
        <v>500</v>
      </c>
      <c r="P378" s="162">
        <f>O378*H378</f>
        <v>315000</v>
      </c>
      <c r="Q378" s="162">
        <f t="shared" si="34"/>
        <v>0</v>
      </c>
      <c r="R378" s="358">
        <f t="shared" si="36"/>
        <v>0</v>
      </c>
      <c r="S378" s="95" t="s">
        <v>554</v>
      </c>
    </row>
    <row r="379" spans="2:19" ht="21">
      <c r="B379" s="360"/>
      <c r="C379" s="58"/>
      <c r="D379" s="58"/>
      <c r="E379" s="58"/>
      <c r="F379" s="60" t="s">
        <v>543</v>
      </c>
      <c r="G379" s="58"/>
      <c r="H379" s="163">
        <v>630</v>
      </c>
      <c r="I379" s="58"/>
      <c r="J379" s="58"/>
      <c r="K379" s="58"/>
      <c r="L379" s="58"/>
      <c r="M379" s="161"/>
      <c r="N379" s="165"/>
      <c r="O379" s="176">
        <v>632</v>
      </c>
      <c r="P379" s="162">
        <f>O379*H379</f>
        <v>398160</v>
      </c>
      <c r="Q379" s="162">
        <f t="shared" si="34"/>
        <v>398160</v>
      </c>
      <c r="R379" s="358">
        <f t="shared" si="36"/>
        <v>0</v>
      </c>
      <c r="S379" s="95" t="s">
        <v>554</v>
      </c>
    </row>
    <row r="380" spans="2:19" ht="30">
      <c r="B380" s="359">
        <v>182</v>
      </c>
      <c r="C380" s="28" t="s">
        <v>717</v>
      </c>
      <c r="D380" s="28">
        <v>234</v>
      </c>
      <c r="E380" s="28" t="s">
        <v>154</v>
      </c>
      <c r="F380" s="38" t="s">
        <v>153</v>
      </c>
      <c r="G380" s="29" t="s">
        <v>152</v>
      </c>
      <c r="H380" s="163">
        <v>180</v>
      </c>
      <c r="I380" s="28">
        <v>6500</v>
      </c>
      <c r="J380" s="164">
        <f>H380*I380</f>
        <v>1170000</v>
      </c>
      <c r="K380" s="30"/>
      <c r="L380" s="162">
        <f>K380*H380</f>
        <v>0</v>
      </c>
      <c r="M380" s="161">
        <f t="shared" ref="M380:M422" si="37">$I380+$K380</f>
        <v>6500</v>
      </c>
      <c r="N380" s="165">
        <f>M380*H380</f>
        <v>1170000</v>
      </c>
      <c r="O380" s="31">
        <v>6500</v>
      </c>
      <c r="P380" s="162">
        <f>O380*H380</f>
        <v>1170000</v>
      </c>
      <c r="Q380" s="162">
        <f t="shared" si="34"/>
        <v>0</v>
      </c>
      <c r="R380" s="358">
        <f t="shared" si="36"/>
        <v>0</v>
      </c>
      <c r="S380" s="95" t="s">
        <v>554</v>
      </c>
    </row>
    <row r="381" spans="2:19" ht="21">
      <c r="B381" s="360"/>
      <c r="C381" s="58"/>
      <c r="D381" s="58"/>
      <c r="E381" s="58"/>
      <c r="F381" s="58"/>
      <c r="G381" s="58"/>
      <c r="H381" s="58"/>
      <c r="I381" s="58"/>
      <c r="J381" s="58"/>
      <c r="K381" s="58"/>
      <c r="L381" s="58"/>
      <c r="M381" s="161"/>
      <c r="N381" s="58"/>
      <c r="O381" s="58"/>
      <c r="P381" s="58"/>
      <c r="Q381" s="162">
        <f t="shared" si="34"/>
        <v>0</v>
      </c>
      <c r="R381" s="358">
        <f t="shared" si="36"/>
        <v>0</v>
      </c>
      <c r="S381" s="95" t="s">
        <v>554</v>
      </c>
    </row>
    <row r="382" spans="2:19" ht="30">
      <c r="B382" s="359">
        <v>183</v>
      </c>
      <c r="C382" s="28" t="s">
        <v>718</v>
      </c>
      <c r="D382" s="28">
        <v>150</v>
      </c>
      <c r="E382" s="28" t="s">
        <v>151</v>
      </c>
      <c r="F382" s="38" t="s">
        <v>150</v>
      </c>
      <c r="G382" s="29" t="s">
        <v>0</v>
      </c>
      <c r="H382" s="163">
        <v>1080</v>
      </c>
      <c r="I382" s="28">
        <v>65</v>
      </c>
      <c r="J382" s="164">
        <f>H382*I382</f>
        <v>70200</v>
      </c>
      <c r="K382" s="30"/>
      <c r="L382" s="162">
        <f>K382*H382</f>
        <v>0</v>
      </c>
      <c r="M382" s="161">
        <f t="shared" si="37"/>
        <v>65</v>
      </c>
      <c r="N382" s="165">
        <f>M382*H382</f>
        <v>70200</v>
      </c>
      <c r="O382" s="31">
        <v>65</v>
      </c>
      <c r="P382" s="162">
        <f>O382*H382</f>
        <v>70200</v>
      </c>
      <c r="Q382" s="162">
        <f t="shared" si="34"/>
        <v>0</v>
      </c>
      <c r="R382" s="358">
        <f t="shared" si="36"/>
        <v>0</v>
      </c>
      <c r="S382" s="95" t="s">
        <v>554</v>
      </c>
    </row>
    <row r="383" spans="2:19" ht="21.75" thickBot="1">
      <c r="B383" s="365"/>
      <c r="C383" s="126"/>
      <c r="D383" s="126"/>
      <c r="E383" s="126"/>
      <c r="F383" s="126"/>
      <c r="G383" s="126"/>
      <c r="H383" s="126"/>
      <c r="I383" s="126"/>
      <c r="J383" s="126"/>
      <c r="K383" s="126"/>
      <c r="L383" s="126"/>
      <c r="M383" s="169"/>
      <c r="N383" s="137"/>
      <c r="O383" s="126"/>
      <c r="P383" s="189"/>
      <c r="Q383" s="168">
        <f t="shared" si="34"/>
        <v>0</v>
      </c>
      <c r="R383" s="361">
        <f t="shared" si="36"/>
        <v>0</v>
      </c>
      <c r="S383" s="95"/>
    </row>
    <row r="384" spans="2:19" ht="21.75" thickBot="1">
      <c r="B384" s="366"/>
      <c r="C384" s="123"/>
      <c r="D384" s="123"/>
      <c r="E384" s="123"/>
      <c r="F384" s="123"/>
      <c r="G384" s="123"/>
      <c r="H384" s="123"/>
      <c r="I384" s="123"/>
      <c r="J384" s="123"/>
      <c r="K384" s="123"/>
      <c r="L384" s="172" t="s">
        <v>545</v>
      </c>
      <c r="M384" s="173"/>
      <c r="N384" s="178" t="s">
        <v>558</v>
      </c>
      <c r="O384" s="123"/>
      <c r="P384" s="174">
        <f>SUM(P304:P383)</f>
        <v>17755806.550999999</v>
      </c>
      <c r="Q384" s="175">
        <f t="shared" si="34"/>
        <v>0</v>
      </c>
      <c r="R384" s="363"/>
      <c r="S384" s="95"/>
    </row>
    <row r="385" spans="2:19" ht="21">
      <c r="B385" s="364"/>
      <c r="C385" s="124"/>
      <c r="D385" s="124"/>
      <c r="E385" s="124"/>
      <c r="F385" s="125" t="s">
        <v>541</v>
      </c>
      <c r="G385" s="124"/>
      <c r="H385" s="124"/>
      <c r="I385" s="124"/>
      <c r="J385" s="124"/>
      <c r="K385" s="124"/>
      <c r="L385" s="124"/>
      <c r="M385" s="159"/>
      <c r="N385" s="124"/>
      <c r="O385" s="124"/>
      <c r="P385" s="124"/>
      <c r="Q385" s="158">
        <f t="shared" si="34"/>
        <v>0</v>
      </c>
      <c r="R385" s="357">
        <f t="shared" ref="R385:R423" si="38">IF(N385&gt;P385,N385-P385,0)</f>
        <v>0</v>
      </c>
      <c r="S385" s="95"/>
    </row>
    <row r="386" spans="2:19">
      <c r="B386" s="359">
        <v>184</v>
      </c>
      <c r="C386" s="28">
        <v>75</v>
      </c>
      <c r="D386" s="28">
        <v>225</v>
      </c>
      <c r="E386" s="28" t="s">
        <v>149</v>
      </c>
      <c r="F386" s="33" t="s">
        <v>148</v>
      </c>
      <c r="G386" s="29" t="s">
        <v>3</v>
      </c>
      <c r="H386" s="163">
        <v>270</v>
      </c>
      <c r="I386" s="28">
        <v>25</v>
      </c>
      <c r="J386" s="164">
        <f>H386*I386</f>
        <v>6750</v>
      </c>
      <c r="K386" s="30"/>
      <c r="L386" s="162">
        <f>K386*H386</f>
        <v>0</v>
      </c>
      <c r="M386" s="161">
        <f t="shared" si="37"/>
        <v>25</v>
      </c>
      <c r="N386" s="165">
        <f>M386*H386</f>
        <v>6750</v>
      </c>
      <c r="O386" s="31">
        <v>25</v>
      </c>
      <c r="P386" s="162">
        <f>O386*H386</f>
        <v>6750</v>
      </c>
      <c r="Q386" s="162">
        <f t="shared" si="34"/>
        <v>0</v>
      </c>
      <c r="R386" s="358">
        <f t="shared" si="38"/>
        <v>0</v>
      </c>
      <c r="S386" s="95" t="s">
        <v>555</v>
      </c>
    </row>
    <row r="387" spans="2:19" ht="21">
      <c r="B387" s="360"/>
      <c r="C387" s="58"/>
      <c r="D387" s="58"/>
      <c r="E387" s="58"/>
      <c r="F387" s="60" t="s">
        <v>543</v>
      </c>
      <c r="G387" s="58"/>
      <c r="H387" s="163">
        <v>270</v>
      </c>
      <c r="I387" s="58"/>
      <c r="J387" s="58"/>
      <c r="K387" s="58"/>
      <c r="L387" s="58"/>
      <c r="M387" s="161"/>
      <c r="N387" s="165"/>
      <c r="O387" s="176">
        <v>19</v>
      </c>
      <c r="P387" s="162">
        <f>O387*H387</f>
        <v>5130</v>
      </c>
      <c r="Q387" s="162">
        <f t="shared" si="34"/>
        <v>5130</v>
      </c>
      <c r="R387" s="358">
        <f t="shared" si="38"/>
        <v>0</v>
      </c>
      <c r="S387" s="95" t="s">
        <v>555</v>
      </c>
    </row>
    <row r="388" spans="2:19">
      <c r="B388" s="359">
        <v>185</v>
      </c>
      <c r="C388" s="28">
        <v>76</v>
      </c>
      <c r="D388" s="28">
        <v>151</v>
      </c>
      <c r="E388" s="28" t="s">
        <v>147</v>
      </c>
      <c r="F388" s="33" t="s">
        <v>146</v>
      </c>
      <c r="G388" s="29" t="s">
        <v>3</v>
      </c>
      <c r="H388" s="163">
        <v>5400</v>
      </c>
      <c r="I388" s="28">
        <v>4</v>
      </c>
      <c r="J388" s="164">
        <f>H388*I388</f>
        <v>21600</v>
      </c>
      <c r="K388" s="30"/>
      <c r="L388" s="162">
        <f>K388*H388</f>
        <v>0</v>
      </c>
      <c r="M388" s="161">
        <f t="shared" si="37"/>
        <v>4</v>
      </c>
      <c r="N388" s="165">
        <f>M388*H388</f>
        <v>21600</v>
      </c>
      <c r="O388" s="31">
        <v>4</v>
      </c>
      <c r="P388" s="162">
        <f>O388*H388</f>
        <v>21600</v>
      </c>
      <c r="Q388" s="162">
        <f t="shared" si="34"/>
        <v>0</v>
      </c>
      <c r="R388" s="358">
        <f t="shared" si="38"/>
        <v>0</v>
      </c>
      <c r="S388" s="95" t="s">
        <v>555</v>
      </c>
    </row>
    <row r="389" spans="2:19" ht="21">
      <c r="B389" s="360"/>
      <c r="C389" s="58"/>
      <c r="D389" s="58"/>
      <c r="E389" s="58"/>
      <c r="F389" s="58"/>
      <c r="G389" s="58"/>
      <c r="H389" s="58"/>
      <c r="I389" s="58"/>
      <c r="J389" s="58"/>
      <c r="K389" s="58"/>
      <c r="L389" s="58"/>
      <c r="M389" s="161"/>
      <c r="N389" s="58"/>
      <c r="O389" s="58"/>
      <c r="P389" s="58"/>
      <c r="Q389" s="162">
        <f t="shared" si="34"/>
        <v>0</v>
      </c>
      <c r="R389" s="358">
        <f t="shared" si="38"/>
        <v>0</v>
      </c>
      <c r="S389" s="95" t="s">
        <v>555</v>
      </c>
    </row>
    <row r="390" spans="2:19">
      <c r="B390" s="359">
        <v>186</v>
      </c>
      <c r="C390" s="28">
        <v>77</v>
      </c>
      <c r="D390" s="28">
        <v>152</v>
      </c>
      <c r="E390" s="28" t="s">
        <v>145</v>
      </c>
      <c r="F390" s="33" t="s">
        <v>144</v>
      </c>
      <c r="G390" s="29" t="s">
        <v>3</v>
      </c>
      <c r="H390" s="163">
        <v>6300</v>
      </c>
      <c r="I390" s="28">
        <v>9</v>
      </c>
      <c r="J390" s="164">
        <f>H390*I390</f>
        <v>56700</v>
      </c>
      <c r="K390" s="30"/>
      <c r="L390" s="162">
        <f>K390*H390</f>
        <v>0</v>
      </c>
      <c r="M390" s="161">
        <f t="shared" si="37"/>
        <v>9</v>
      </c>
      <c r="N390" s="165">
        <f>M390*H390</f>
        <v>56700</v>
      </c>
      <c r="O390" s="31">
        <v>9</v>
      </c>
      <c r="P390" s="162">
        <f>O390*H390</f>
        <v>56700</v>
      </c>
      <c r="Q390" s="162">
        <f t="shared" ref="Q390:Q453" si="39">IF(P390&gt;N390,P390-N390,0)</f>
        <v>0</v>
      </c>
      <c r="R390" s="358">
        <f t="shared" si="38"/>
        <v>0</v>
      </c>
      <c r="S390" s="95" t="s">
        <v>555</v>
      </c>
    </row>
    <row r="391" spans="2:19" ht="21">
      <c r="B391" s="360"/>
      <c r="C391" s="58"/>
      <c r="D391" s="58"/>
      <c r="E391" s="58"/>
      <c r="F391" s="58"/>
      <c r="G391" s="58"/>
      <c r="H391" s="58"/>
      <c r="I391" s="58"/>
      <c r="J391" s="58"/>
      <c r="K391" s="58"/>
      <c r="L391" s="58"/>
      <c r="M391" s="161"/>
      <c r="N391" s="58"/>
      <c r="O391" s="58"/>
      <c r="P391" s="58"/>
      <c r="Q391" s="162">
        <f t="shared" si="39"/>
        <v>0</v>
      </c>
      <c r="R391" s="358">
        <f t="shared" si="38"/>
        <v>0</v>
      </c>
      <c r="S391" s="95" t="s">
        <v>555</v>
      </c>
    </row>
    <row r="392" spans="2:19">
      <c r="B392" s="359">
        <v>187</v>
      </c>
      <c r="C392" s="28">
        <v>78</v>
      </c>
      <c r="D392" s="28">
        <v>153</v>
      </c>
      <c r="E392" s="28" t="s">
        <v>143</v>
      </c>
      <c r="F392" s="33" t="s">
        <v>142</v>
      </c>
      <c r="G392" s="29" t="s">
        <v>3</v>
      </c>
      <c r="H392" s="163">
        <v>3600</v>
      </c>
      <c r="I392" s="28">
        <v>16</v>
      </c>
      <c r="J392" s="164">
        <f>H392*I392</f>
        <v>57600</v>
      </c>
      <c r="K392" s="30"/>
      <c r="L392" s="162">
        <f>K392*H392</f>
        <v>0</v>
      </c>
      <c r="M392" s="161">
        <f t="shared" si="37"/>
        <v>16</v>
      </c>
      <c r="N392" s="165">
        <f>M392*H392</f>
        <v>57600</v>
      </c>
      <c r="O392" s="31">
        <v>15</v>
      </c>
      <c r="P392" s="162">
        <f>O392*H392</f>
        <v>54000</v>
      </c>
      <c r="Q392" s="162">
        <f t="shared" si="39"/>
        <v>0</v>
      </c>
      <c r="R392" s="358">
        <f t="shared" si="38"/>
        <v>3600</v>
      </c>
      <c r="S392" s="95" t="s">
        <v>555</v>
      </c>
    </row>
    <row r="393" spans="2:19" ht="21">
      <c r="B393" s="360"/>
      <c r="C393" s="58"/>
      <c r="D393" s="58"/>
      <c r="E393" s="58"/>
      <c r="F393" s="58"/>
      <c r="G393" s="58"/>
      <c r="H393" s="58"/>
      <c r="I393" s="58"/>
      <c r="J393" s="58"/>
      <c r="K393" s="58"/>
      <c r="L393" s="58"/>
      <c r="M393" s="161"/>
      <c r="N393" s="58"/>
      <c r="O393" s="58"/>
      <c r="P393" s="58"/>
      <c r="Q393" s="162">
        <f t="shared" si="39"/>
        <v>0</v>
      </c>
      <c r="R393" s="358">
        <f t="shared" si="38"/>
        <v>0</v>
      </c>
      <c r="S393" s="95" t="s">
        <v>555</v>
      </c>
    </row>
    <row r="394" spans="2:19">
      <c r="B394" s="359">
        <v>188</v>
      </c>
      <c r="C394" s="28">
        <v>79</v>
      </c>
      <c r="D394" s="28">
        <v>154</v>
      </c>
      <c r="E394" s="28" t="s">
        <v>141</v>
      </c>
      <c r="F394" s="33" t="s">
        <v>140</v>
      </c>
      <c r="G394" s="29" t="s">
        <v>3</v>
      </c>
      <c r="H394" s="163">
        <v>1100</v>
      </c>
      <c r="I394" s="28">
        <v>21</v>
      </c>
      <c r="J394" s="164">
        <f>H394*I394</f>
        <v>23100</v>
      </c>
      <c r="K394" s="30"/>
      <c r="L394" s="162">
        <f>K394*H394</f>
        <v>0</v>
      </c>
      <c r="M394" s="161">
        <f t="shared" si="37"/>
        <v>21</v>
      </c>
      <c r="N394" s="165">
        <f>M394*H394</f>
        <v>23100</v>
      </c>
      <c r="O394" s="31">
        <v>21</v>
      </c>
      <c r="P394" s="162">
        <f>O394*H394</f>
        <v>23100</v>
      </c>
      <c r="Q394" s="162">
        <f t="shared" si="39"/>
        <v>0</v>
      </c>
      <c r="R394" s="358">
        <f t="shared" si="38"/>
        <v>0</v>
      </c>
      <c r="S394" s="95" t="s">
        <v>555</v>
      </c>
    </row>
    <row r="395" spans="2:19" ht="21">
      <c r="B395" s="360"/>
      <c r="C395" s="58"/>
      <c r="D395" s="58"/>
      <c r="E395" s="58"/>
      <c r="F395" s="58"/>
      <c r="G395" s="58"/>
      <c r="H395" s="58"/>
      <c r="I395" s="58"/>
      <c r="J395" s="58"/>
      <c r="K395" s="58"/>
      <c r="L395" s="58"/>
      <c r="M395" s="161"/>
      <c r="N395" s="58"/>
      <c r="O395" s="58"/>
      <c r="P395" s="58"/>
      <c r="Q395" s="162">
        <f t="shared" si="39"/>
        <v>0</v>
      </c>
      <c r="R395" s="358">
        <f t="shared" si="38"/>
        <v>0</v>
      </c>
      <c r="S395" s="95" t="s">
        <v>555</v>
      </c>
    </row>
    <row r="396" spans="2:19">
      <c r="B396" s="359">
        <v>189</v>
      </c>
      <c r="C396" s="28">
        <v>80</v>
      </c>
      <c r="D396" s="28">
        <v>155</v>
      </c>
      <c r="E396" s="28" t="s">
        <v>139</v>
      </c>
      <c r="F396" s="33" t="s">
        <v>138</v>
      </c>
      <c r="G396" s="29" t="s">
        <v>3</v>
      </c>
      <c r="H396" s="163">
        <v>630</v>
      </c>
      <c r="I396" s="28">
        <v>25</v>
      </c>
      <c r="J396" s="164">
        <f>H396*I396</f>
        <v>15750</v>
      </c>
      <c r="K396" s="30"/>
      <c r="L396" s="162">
        <f>K396*H396</f>
        <v>0</v>
      </c>
      <c r="M396" s="161">
        <f t="shared" si="37"/>
        <v>25</v>
      </c>
      <c r="N396" s="165">
        <f>M396*H396</f>
        <v>15750</v>
      </c>
      <c r="O396" s="31">
        <v>15</v>
      </c>
      <c r="P396" s="162">
        <f>O396*H396</f>
        <v>9450</v>
      </c>
      <c r="Q396" s="162">
        <f t="shared" si="39"/>
        <v>0</v>
      </c>
      <c r="R396" s="358">
        <f t="shared" si="38"/>
        <v>6300</v>
      </c>
      <c r="S396" s="95" t="s">
        <v>555</v>
      </c>
    </row>
    <row r="397" spans="2:19" ht="21">
      <c r="B397" s="360"/>
      <c r="C397" s="58"/>
      <c r="D397" s="58"/>
      <c r="E397" s="58"/>
      <c r="F397" s="58"/>
      <c r="G397" s="58"/>
      <c r="H397" s="58"/>
      <c r="I397" s="58"/>
      <c r="J397" s="58"/>
      <c r="K397" s="58"/>
      <c r="L397" s="58"/>
      <c r="M397" s="161"/>
      <c r="N397" s="58"/>
      <c r="O397" s="58"/>
      <c r="P397" s="58"/>
      <c r="Q397" s="162">
        <f t="shared" si="39"/>
        <v>0</v>
      </c>
      <c r="R397" s="358">
        <f t="shared" si="38"/>
        <v>0</v>
      </c>
      <c r="S397" s="95" t="s">
        <v>555</v>
      </c>
    </row>
    <row r="398" spans="2:19">
      <c r="B398" s="359">
        <v>190</v>
      </c>
      <c r="C398" s="28">
        <v>81</v>
      </c>
      <c r="D398" s="28">
        <v>156</v>
      </c>
      <c r="E398" s="28" t="s">
        <v>137</v>
      </c>
      <c r="F398" s="33" t="s">
        <v>136</v>
      </c>
      <c r="G398" s="29" t="s">
        <v>3</v>
      </c>
      <c r="H398" s="163">
        <v>540</v>
      </c>
      <c r="I398" s="28">
        <v>36</v>
      </c>
      <c r="J398" s="164">
        <f>H398*I398</f>
        <v>19440</v>
      </c>
      <c r="K398" s="30"/>
      <c r="L398" s="162">
        <f>K398*H398</f>
        <v>0</v>
      </c>
      <c r="M398" s="161">
        <f t="shared" si="37"/>
        <v>36</v>
      </c>
      <c r="N398" s="165">
        <f>M398*H398</f>
        <v>19440</v>
      </c>
      <c r="O398" s="31">
        <v>21</v>
      </c>
      <c r="P398" s="162">
        <f>O398*H398</f>
        <v>11340</v>
      </c>
      <c r="Q398" s="162">
        <f t="shared" si="39"/>
        <v>0</v>
      </c>
      <c r="R398" s="358">
        <f t="shared" si="38"/>
        <v>8100</v>
      </c>
      <c r="S398" s="95" t="s">
        <v>555</v>
      </c>
    </row>
    <row r="399" spans="2:19" ht="21">
      <c r="B399" s="360"/>
      <c r="C399" s="58"/>
      <c r="D399" s="58"/>
      <c r="E399" s="58"/>
      <c r="F399" s="58"/>
      <c r="G399" s="58"/>
      <c r="H399" s="58"/>
      <c r="I399" s="58"/>
      <c r="J399" s="58"/>
      <c r="K399" s="58"/>
      <c r="L399" s="58"/>
      <c r="M399" s="161"/>
      <c r="N399" s="58"/>
      <c r="O399" s="58"/>
      <c r="P399" s="58"/>
      <c r="Q399" s="162">
        <f t="shared" si="39"/>
        <v>0</v>
      </c>
      <c r="R399" s="358">
        <f t="shared" si="38"/>
        <v>0</v>
      </c>
      <c r="S399" s="95" t="s">
        <v>555</v>
      </c>
    </row>
    <row r="400" spans="2:19" ht="30">
      <c r="B400" s="359">
        <v>191</v>
      </c>
      <c r="C400" s="28">
        <v>82</v>
      </c>
      <c r="D400" s="28">
        <v>156</v>
      </c>
      <c r="E400" s="28" t="s">
        <v>135</v>
      </c>
      <c r="F400" s="33" t="s">
        <v>134</v>
      </c>
      <c r="G400" s="29" t="s">
        <v>3</v>
      </c>
      <c r="H400" s="163">
        <v>540</v>
      </c>
      <c r="I400" s="28">
        <v>25</v>
      </c>
      <c r="J400" s="164">
        <f>H400*I400</f>
        <v>13500</v>
      </c>
      <c r="K400" s="30"/>
      <c r="L400" s="162">
        <f>K400*H400</f>
        <v>0</v>
      </c>
      <c r="M400" s="161">
        <f t="shared" si="37"/>
        <v>25</v>
      </c>
      <c r="N400" s="165">
        <f>M400*H400</f>
        <v>13500</v>
      </c>
      <c r="O400" s="31">
        <v>14</v>
      </c>
      <c r="P400" s="162">
        <f>O400*H400</f>
        <v>7560</v>
      </c>
      <c r="Q400" s="162">
        <f t="shared" si="39"/>
        <v>0</v>
      </c>
      <c r="R400" s="358">
        <f t="shared" si="38"/>
        <v>5940</v>
      </c>
      <c r="S400" s="95" t="s">
        <v>555</v>
      </c>
    </row>
    <row r="401" spans="2:19" ht="21">
      <c r="B401" s="360"/>
      <c r="C401" s="58"/>
      <c r="D401" s="58"/>
      <c r="E401" s="58"/>
      <c r="F401" s="58"/>
      <c r="G401" s="58"/>
      <c r="H401" s="58"/>
      <c r="I401" s="58"/>
      <c r="J401" s="58"/>
      <c r="K401" s="58"/>
      <c r="L401" s="58"/>
      <c r="M401" s="161"/>
      <c r="N401" s="58"/>
      <c r="O401" s="58"/>
      <c r="P401" s="58"/>
      <c r="Q401" s="162">
        <f t="shared" si="39"/>
        <v>0</v>
      </c>
      <c r="R401" s="358">
        <f t="shared" si="38"/>
        <v>0</v>
      </c>
      <c r="S401" s="95" t="s">
        <v>555</v>
      </c>
    </row>
    <row r="402" spans="2:19">
      <c r="B402" s="359">
        <v>192</v>
      </c>
      <c r="C402" s="28" t="s">
        <v>719</v>
      </c>
      <c r="D402" s="28">
        <v>158</v>
      </c>
      <c r="E402" s="28" t="s">
        <v>133</v>
      </c>
      <c r="F402" s="33" t="s">
        <v>132</v>
      </c>
      <c r="G402" s="29" t="s">
        <v>3</v>
      </c>
      <c r="H402" s="163">
        <v>720</v>
      </c>
      <c r="I402" s="28">
        <v>25</v>
      </c>
      <c r="J402" s="164">
        <f>H402*I402</f>
        <v>18000</v>
      </c>
      <c r="K402" s="30"/>
      <c r="L402" s="162">
        <f>K402*H402</f>
        <v>0</v>
      </c>
      <c r="M402" s="161">
        <f t="shared" si="37"/>
        <v>25</v>
      </c>
      <c r="N402" s="165">
        <f>M402*H402</f>
        <v>18000</v>
      </c>
      <c r="O402" s="31">
        <v>15</v>
      </c>
      <c r="P402" s="162">
        <f>O402*H402</f>
        <v>10800</v>
      </c>
      <c r="Q402" s="162">
        <f t="shared" si="39"/>
        <v>0</v>
      </c>
      <c r="R402" s="358">
        <f t="shared" si="38"/>
        <v>7200</v>
      </c>
      <c r="S402" s="95" t="s">
        <v>555</v>
      </c>
    </row>
    <row r="403" spans="2:19" ht="21">
      <c r="B403" s="360"/>
      <c r="C403" s="58"/>
      <c r="D403" s="58"/>
      <c r="E403" s="58"/>
      <c r="F403" s="58"/>
      <c r="G403" s="58"/>
      <c r="H403" s="58"/>
      <c r="I403" s="58"/>
      <c r="J403" s="58"/>
      <c r="K403" s="58"/>
      <c r="L403" s="58"/>
      <c r="M403" s="161"/>
      <c r="N403" s="58"/>
      <c r="O403" s="58"/>
      <c r="P403" s="58"/>
      <c r="Q403" s="162">
        <f t="shared" si="39"/>
        <v>0</v>
      </c>
      <c r="R403" s="358">
        <f t="shared" si="38"/>
        <v>0</v>
      </c>
      <c r="S403" s="95" t="s">
        <v>555</v>
      </c>
    </row>
    <row r="404" spans="2:19" ht="30">
      <c r="B404" s="359">
        <v>193</v>
      </c>
      <c r="C404" s="28">
        <v>84</v>
      </c>
      <c r="D404" s="28">
        <v>159</v>
      </c>
      <c r="E404" s="28" t="s">
        <v>131</v>
      </c>
      <c r="F404" s="33" t="s">
        <v>130</v>
      </c>
      <c r="G404" s="29" t="s">
        <v>3</v>
      </c>
      <c r="H404" s="163">
        <v>3600</v>
      </c>
      <c r="I404" s="28">
        <v>12</v>
      </c>
      <c r="J404" s="164">
        <f>H404*I404</f>
        <v>43200</v>
      </c>
      <c r="K404" s="30"/>
      <c r="L404" s="162">
        <f>K404*H404</f>
        <v>0</v>
      </c>
      <c r="M404" s="161">
        <f t="shared" si="37"/>
        <v>12</v>
      </c>
      <c r="N404" s="165">
        <f>M404*H404</f>
        <v>43200</v>
      </c>
      <c r="O404" s="31">
        <v>12</v>
      </c>
      <c r="P404" s="162">
        <f t="shared" ref="P404:P410" si="40">O404*H404</f>
        <v>43200</v>
      </c>
      <c r="Q404" s="162">
        <f t="shared" si="39"/>
        <v>0</v>
      </c>
      <c r="R404" s="358">
        <f t="shared" si="38"/>
        <v>0</v>
      </c>
      <c r="S404" s="95" t="s">
        <v>555</v>
      </c>
    </row>
    <row r="405" spans="2:19" ht="21">
      <c r="B405" s="360"/>
      <c r="C405" s="58"/>
      <c r="D405" s="58"/>
      <c r="E405" s="58"/>
      <c r="F405" s="60" t="s">
        <v>543</v>
      </c>
      <c r="G405" s="58"/>
      <c r="H405" s="163">
        <v>3600</v>
      </c>
      <c r="I405" s="58"/>
      <c r="J405" s="58"/>
      <c r="K405" s="58"/>
      <c r="L405" s="58"/>
      <c r="M405" s="161"/>
      <c r="N405" s="165"/>
      <c r="O405" s="30">
        <v>4</v>
      </c>
      <c r="P405" s="162">
        <f t="shared" si="40"/>
        <v>14400</v>
      </c>
      <c r="Q405" s="162">
        <f t="shared" si="39"/>
        <v>14400</v>
      </c>
      <c r="R405" s="358">
        <f t="shared" si="38"/>
        <v>0</v>
      </c>
      <c r="S405" s="95" t="s">
        <v>555</v>
      </c>
    </row>
    <row r="406" spans="2:19" ht="30">
      <c r="B406" s="359">
        <v>194</v>
      </c>
      <c r="C406" s="28">
        <v>85</v>
      </c>
      <c r="D406" s="28">
        <v>160</v>
      </c>
      <c r="E406" s="28" t="s">
        <v>129</v>
      </c>
      <c r="F406" s="33" t="s">
        <v>128</v>
      </c>
      <c r="G406" s="35" t="s">
        <v>99</v>
      </c>
      <c r="H406" s="180">
        <v>270</v>
      </c>
      <c r="I406" s="28">
        <v>55</v>
      </c>
      <c r="J406" s="164">
        <f>H406*I406</f>
        <v>14850</v>
      </c>
      <c r="K406" s="30"/>
      <c r="L406" s="162">
        <f>K406*H406</f>
        <v>0</v>
      </c>
      <c r="M406" s="161">
        <f t="shared" si="37"/>
        <v>55</v>
      </c>
      <c r="N406" s="165">
        <f>M406*H406</f>
        <v>14850</v>
      </c>
      <c r="O406" s="31">
        <v>55</v>
      </c>
      <c r="P406" s="162">
        <f t="shared" si="40"/>
        <v>14850</v>
      </c>
      <c r="Q406" s="162">
        <f t="shared" si="39"/>
        <v>0</v>
      </c>
      <c r="R406" s="358">
        <f t="shared" si="38"/>
        <v>0</v>
      </c>
      <c r="S406" s="95" t="s">
        <v>555</v>
      </c>
    </row>
    <row r="407" spans="2:19" ht="21">
      <c r="B407" s="360"/>
      <c r="C407" s="58"/>
      <c r="D407" s="58"/>
      <c r="E407" s="58"/>
      <c r="F407" s="60" t="s">
        <v>543</v>
      </c>
      <c r="G407" s="58"/>
      <c r="H407" s="180">
        <v>270</v>
      </c>
      <c r="I407" s="58"/>
      <c r="J407" s="58"/>
      <c r="K407" s="58"/>
      <c r="L407" s="58"/>
      <c r="M407" s="161"/>
      <c r="N407" s="165"/>
      <c r="O407" s="176">
        <v>53.234000000000009</v>
      </c>
      <c r="P407" s="162">
        <f t="shared" si="40"/>
        <v>14373.180000000002</v>
      </c>
      <c r="Q407" s="162">
        <f t="shared" si="39"/>
        <v>14373.180000000002</v>
      </c>
      <c r="R407" s="358">
        <f t="shared" si="38"/>
        <v>0</v>
      </c>
      <c r="S407" s="95" t="s">
        <v>555</v>
      </c>
    </row>
    <row r="408" spans="2:19" ht="30">
      <c r="B408" s="359">
        <v>195</v>
      </c>
      <c r="C408" s="28">
        <v>85</v>
      </c>
      <c r="D408" s="28">
        <v>161</v>
      </c>
      <c r="E408" s="28" t="s">
        <v>127</v>
      </c>
      <c r="F408" s="33" t="s">
        <v>126</v>
      </c>
      <c r="G408" s="35" t="s">
        <v>99</v>
      </c>
      <c r="H408" s="180">
        <v>360</v>
      </c>
      <c r="I408" s="28">
        <v>115</v>
      </c>
      <c r="J408" s="164">
        <f>H408*I408</f>
        <v>41400</v>
      </c>
      <c r="K408" s="30"/>
      <c r="L408" s="162">
        <f>K408*H408</f>
        <v>0</v>
      </c>
      <c r="M408" s="161">
        <f t="shared" si="37"/>
        <v>115</v>
      </c>
      <c r="N408" s="165">
        <f>M408*H408</f>
        <v>41400</v>
      </c>
      <c r="O408" s="31">
        <v>115</v>
      </c>
      <c r="P408" s="162">
        <f t="shared" si="40"/>
        <v>41400</v>
      </c>
      <c r="Q408" s="162">
        <f t="shared" si="39"/>
        <v>0</v>
      </c>
      <c r="R408" s="358">
        <f t="shared" si="38"/>
        <v>0</v>
      </c>
      <c r="S408" s="95" t="s">
        <v>555</v>
      </c>
    </row>
    <row r="409" spans="2:19" ht="21">
      <c r="B409" s="360"/>
      <c r="C409" s="58"/>
      <c r="D409" s="58"/>
      <c r="E409" s="58"/>
      <c r="F409" s="60" t="s">
        <v>543</v>
      </c>
      <c r="G409" s="58"/>
      <c r="H409" s="180">
        <v>360</v>
      </c>
      <c r="I409" s="58"/>
      <c r="J409" s="58"/>
      <c r="K409" s="58"/>
      <c r="L409" s="58"/>
      <c r="M409" s="161"/>
      <c r="N409" s="165"/>
      <c r="O409" s="176">
        <v>14.706500000000005</v>
      </c>
      <c r="P409" s="162">
        <f t="shared" si="40"/>
        <v>5294.340000000002</v>
      </c>
      <c r="Q409" s="162">
        <f t="shared" si="39"/>
        <v>5294.340000000002</v>
      </c>
      <c r="R409" s="358">
        <f t="shared" si="38"/>
        <v>0</v>
      </c>
      <c r="S409" s="95" t="s">
        <v>555</v>
      </c>
    </row>
    <row r="410" spans="2:19" ht="30">
      <c r="B410" s="359">
        <v>196</v>
      </c>
      <c r="C410" s="28">
        <v>85</v>
      </c>
      <c r="D410" s="28">
        <v>162</v>
      </c>
      <c r="E410" s="28" t="s">
        <v>125</v>
      </c>
      <c r="F410" s="33" t="s">
        <v>124</v>
      </c>
      <c r="G410" s="35" t="s">
        <v>99</v>
      </c>
      <c r="H410" s="180">
        <v>450</v>
      </c>
      <c r="I410" s="28">
        <v>143</v>
      </c>
      <c r="J410" s="164">
        <f>H410*I410</f>
        <v>64350</v>
      </c>
      <c r="K410" s="30"/>
      <c r="L410" s="162">
        <f>K410*H410</f>
        <v>0</v>
      </c>
      <c r="M410" s="161">
        <f t="shared" si="37"/>
        <v>143</v>
      </c>
      <c r="N410" s="165">
        <f>M410*H410</f>
        <v>64350</v>
      </c>
      <c r="O410" s="31">
        <v>115.5</v>
      </c>
      <c r="P410" s="162">
        <f t="shared" si="40"/>
        <v>51975</v>
      </c>
      <c r="Q410" s="162">
        <f t="shared" si="39"/>
        <v>0</v>
      </c>
      <c r="R410" s="358">
        <f t="shared" si="38"/>
        <v>12375</v>
      </c>
      <c r="S410" s="95" t="s">
        <v>555</v>
      </c>
    </row>
    <row r="411" spans="2:19" ht="21">
      <c r="B411" s="360"/>
      <c r="C411" s="58"/>
      <c r="D411" s="58"/>
      <c r="E411" s="58"/>
      <c r="F411" s="58"/>
      <c r="G411" s="58"/>
      <c r="H411" s="58"/>
      <c r="I411" s="58"/>
      <c r="J411" s="58"/>
      <c r="K411" s="58"/>
      <c r="L411" s="58"/>
      <c r="M411" s="161"/>
      <c r="N411" s="58"/>
      <c r="O411" s="58"/>
      <c r="P411" s="58"/>
      <c r="Q411" s="162">
        <f t="shared" si="39"/>
        <v>0</v>
      </c>
      <c r="R411" s="358">
        <f t="shared" si="38"/>
        <v>0</v>
      </c>
      <c r="S411" s="95" t="s">
        <v>555</v>
      </c>
    </row>
    <row r="412" spans="2:19">
      <c r="B412" s="359">
        <v>197</v>
      </c>
      <c r="C412" s="28">
        <v>86</v>
      </c>
      <c r="D412" s="28">
        <v>163</v>
      </c>
      <c r="E412" s="28" t="s">
        <v>123</v>
      </c>
      <c r="F412" s="33" t="s">
        <v>122</v>
      </c>
      <c r="G412" s="29" t="s">
        <v>3</v>
      </c>
      <c r="H412" s="163">
        <v>1440</v>
      </c>
      <c r="I412" s="28">
        <v>15</v>
      </c>
      <c r="J412" s="164">
        <f>H412*I412</f>
        <v>21600</v>
      </c>
      <c r="K412" s="30"/>
      <c r="L412" s="162">
        <f>K412*H412</f>
        <v>0</v>
      </c>
      <c r="M412" s="161">
        <f t="shared" si="37"/>
        <v>15</v>
      </c>
      <c r="N412" s="165">
        <f>M412*H412</f>
        <v>21600</v>
      </c>
      <c r="O412" s="31">
        <v>15</v>
      </c>
      <c r="P412" s="162">
        <f>O412*H412</f>
        <v>21600</v>
      </c>
      <c r="Q412" s="162">
        <f t="shared" si="39"/>
        <v>0</v>
      </c>
      <c r="R412" s="358">
        <f t="shared" si="38"/>
        <v>0</v>
      </c>
      <c r="S412" s="95" t="s">
        <v>555</v>
      </c>
    </row>
    <row r="413" spans="2:19" ht="21">
      <c r="B413" s="360"/>
      <c r="C413" s="58"/>
      <c r="D413" s="58"/>
      <c r="E413" s="58"/>
      <c r="F413" s="60" t="s">
        <v>543</v>
      </c>
      <c r="G413" s="58"/>
      <c r="H413" s="163">
        <v>1440</v>
      </c>
      <c r="I413" s="58"/>
      <c r="J413" s="58"/>
      <c r="K413" s="58"/>
      <c r="L413" s="58"/>
      <c r="M413" s="161"/>
      <c r="N413" s="165"/>
      <c r="O413" s="30">
        <v>5</v>
      </c>
      <c r="P413" s="162">
        <f>O413*H413</f>
        <v>7200</v>
      </c>
      <c r="Q413" s="162">
        <f t="shared" si="39"/>
        <v>7200</v>
      </c>
      <c r="R413" s="358">
        <f t="shared" si="38"/>
        <v>0</v>
      </c>
      <c r="S413" s="95" t="s">
        <v>555</v>
      </c>
    </row>
    <row r="414" spans="2:19" ht="30">
      <c r="B414" s="359">
        <v>198</v>
      </c>
      <c r="C414" s="28">
        <v>87</v>
      </c>
      <c r="D414" s="28">
        <v>164</v>
      </c>
      <c r="E414" s="28" t="s">
        <v>121</v>
      </c>
      <c r="F414" s="33" t="s">
        <v>120</v>
      </c>
      <c r="G414" s="35" t="s">
        <v>99</v>
      </c>
      <c r="H414" s="180">
        <v>450</v>
      </c>
      <c r="I414" s="28">
        <v>145</v>
      </c>
      <c r="J414" s="164">
        <f>H414*I414</f>
        <v>65250</v>
      </c>
      <c r="K414" s="30"/>
      <c r="L414" s="162">
        <f>K414*H414</f>
        <v>0</v>
      </c>
      <c r="M414" s="161">
        <f t="shared" si="37"/>
        <v>145</v>
      </c>
      <c r="N414" s="165">
        <f>M414*H414</f>
        <v>65250</v>
      </c>
      <c r="O414" s="31">
        <v>84</v>
      </c>
      <c r="P414" s="162">
        <f>O414*H414</f>
        <v>37800</v>
      </c>
      <c r="Q414" s="162">
        <f t="shared" si="39"/>
        <v>0</v>
      </c>
      <c r="R414" s="358">
        <f t="shared" si="38"/>
        <v>27450</v>
      </c>
      <c r="S414" s="95" t="s">
        <v>555</v>
      </c>
    </row>
    <row r="415" spans="2:19" ht="21">
      <c r="B415" s="360"/>
      <c r="C415" s="58"/>
      <c r="D415" s="58"/>
      <c r="E415" s="58"/>
      <c r="F415" s="58"/>
      <c r="G415" s="58"/>
      <c r="H415" s="58"/>
      <c r="I415" s="58"/>
      <c r="J415" s="58"/>
      <c r="K415" s="58"/>
      <c r="L415" s="58"/>
      <c r="M415" s="161"/>
      <c r="N415" s="58"/>
      <c r="O415" s="58"/>
      <c r="P415" s="58"/>
      <c r="Q415" s="162">
        <f t="shared" si="39"/>
        <v>0</v>
      </c>
      <c r="R415" s="358">
        <f t="shared" si="38"/>
        <v>0</v>
      </c>
      <c r="S415" s="95" t="s">
        <v>555</v>
      </c>
    </row>
    <row r="416" spans="2:19" ht="30">
      <c r="B416" s="359">
        <v>199</v>
      </c>
      <c r="C416" s="28">
        <v>87</v>
      </c>
      <c r="D416" s="28">
        <v>165</v>
      </c>
      <c r="E416" s="28" t="s">
        <v>119</v>
      </c>
      <c r="F416" s="33" t="s">
        <v>118</v>
      </c>
      <c r="G416" s="35" t="s">
        <v>99</v>
      </c>
      <c r="H416" s="180">
        <v>540</v>
      </c>
      <c r="I416" s="28">
        <v>145</v>
      </c>
      <c r="J416" s="164">
        <f>H416*I416</f>
        <v>78300</v>
      </c>
      <c r="K416" s="30"/>
      <c r="L416" s="162">
        <f>K416*H416</f>
        <v>0</v>
      </c>
      <c r="M416" s="161">
        <f t="shared" si="37"/>
        <v>145</v>
      </c>
      <c r="N416" s="165">
        <f>M416*H416</f>
        <v>78300</v>
      </c>
      <c r="O416" s="31">
        <v>68.25</v>
      </c>
      <c r="P416" s="162">
        <f>O416*H416</f>
        <v>36855</v>
      </c>
      <c r="Q416" s="162">
        <f t="shared" si="39"/>
        <v>0</v>
      </c>
      <c r="R416" s="358">
        <f t="shared" si="38"/>
        <v>41445</v>
      </c>
      <c r="S416" s="95" t="s">
        <v>555</v>
      </c>
    </row>
    <row r="417" spans="2:19" ht="21">
      <c r="B417" s="360"/>
      <c r="C417" s="58"/>
      <c r="D417" s="58"/>
      <c r="E417" s="58"/>
      <c r="F417" s="58"/>
      <c r="G417" s="58"/>
      <c r="H417" s="58"/>
      <c r="I417" s="58"/>
      <c r="J417" s="58"/>
      <c r="K417" s="58"/>
      <c r="L417" s="58"/>
      <c r="M417" s="161"/>
      <c r="N417" s="58"/>
      <c r="O417" s="58"/>
      <c r="P417" s="58"/>
      <c r="Q417" s="162">
        <f t="shared" si="39"/>
        <v>0</v>
      </c>
      <c r="R417" s="358">
        <f t="shared" si="38"/>
        <v>0</v>
      </c>
      <c r="S417" s="95" t="s">
        <v>555</v>
      </c>
    </row>
    <row r="418" spans="2:19" ht="60">
      <c r="B418" s="359">
        <v>200</v>
      </c>
      <c r="C418" s="28">
        <v>90</v>
      </c>
      <c r="D418" s="28">
        <v>226</v>
      </c>
      <c r="E418" s="28" t="s">
        <v>117</v>
      </c>
      <c r="F418" s="33" t="s">
        <v>116</v>
      </c>
      <c r="G418" s="29" t="s">
        <v>3</v>
      </c>
      <c r="H418" s="163">
        <v>630</v>
      </c>
      <c r="I418" s="28">
        <v>5</v>
      </c>
      <c r="J418" s="164">
        <f>H418*I418</f>
        <v>3150</v>
      </c>
      <c r="K418" s="30"/>
      <c r="L418" s="162">
        <f>K418*H418</f>
        <v>0</v>
      </c>
      <c r="M418" s="161">
        <f t="shared" si="37"/>
        <v>5</v>
      </c>
      <c r="N418" s="165">
        <f>M418*H418</f>
        <v>3150</v>
      </c>
      <c r="O418" s="31">
        <v>5</v>
      </c>
      <c r="P418" s="162">
        <f>O418*H418</f>
        <v>3150</v>
      </c>
      <c r="Q418" s="162">
        <f t="shared" si="39"/>
        <v>0</v>
      </c>
      <c r="R418" s="358">
        <f t="shared" si="38"/>
        <v>0</v>
      </c>
      <c r="S418" s="95" t="s">
        <v>555</v>
      </c>
    </row>
    <row r="419" spans="2:19" ht="21">
      <c r="B419" s="360"/>
      <c r="C419" s="58"/>
      <c r="D419" s="58"/>
      <c r="E419" s="58"/>
      <c r="F419" s="60" t="s">
        <v>543</v>
      </c>
      <c r="G419" s="58"/>
      <c r="H419" s="163">
        <v>630</v>
      </c>
      <c r="I419" s="58"/>
      <c r="J419" s="58"/>
      <c r="K419" s="58"/>
      <c r="L419" s="58"/>
      <c r="M419" s="161"/>
      <c r="N419" s="165"/>
      <c r="O419" s="30">
        <v>1</v>
      </c>
      <c r="P419" s="162">
        <f>O419*H419</f>
        <v>630</v>
      </c>
      <c r="Q419" s="162">
        <f t="shared" si="39"/>
        <v>630</v>
      </c>
      <c r="R419" s="358">
        <f t="shared" si="38"/>
        <v>0</v>
      </c>
      <c r="S419" s="95" t="s">
        <v>555</v>
      </c>
    </row>
    <row r="420" spans="2:19">
      <c r="B420" s="359">
        <v>201</v>
      </c>
      <c r="C420" s="28" t="s">
        <v>720</v>
      </c>
      <c r="D420" s="28">
        <v>166</v>
      </c>
      <c r="E420" s="28" t="s">
        <v>115</v>
      </c>
      <c r="F420" s="33" t="s">
        <v>114</v>
      </c>
      <c r="G420" s="29" t="s">
        <v>3</v>
      </c>
      <c r="H420" s="163">
        <v>2700</v>
      </c>
      <c r="I420" s="28">
        <v>4</v>
      </c>
      <c r="J420" s="164">
        <f>H420*I420</f>
        <v>10800</v>
      </c>
      <c r="K420" s="30"/>
      <c r="L420" s="162">
        <f>K420*H420</f>
        <v>0</v>
      </c>
      <c r="M420" s="161">
        <f t="shared" si="37"/>
        <v>4</v>
      </c>
      <c r="N420" s="165">
        <f>M420*H420</f>
        <v>10800</v>
      </c>
      <c r="O420" s="31">
        <v>0</v>
      </c>
      <c r="P420" s="162">
        <f>O420*H420</f>
        <v>0</v>
      </c>
      <c r="Q420" s="162">
        <f t="shared" si="39"/>
        <v>0</v>
      </c>
      <c r="R420" s="358">
        <f t="shared" si="38"/>
        <v>10800</v>
      </c>
      <c r="S420" s="95" t="s">
        <v>555</v>
      </c>
    </row>
    <row r="421" spans="2:19" ht="21">
      <c r="B421" s="360"/>
      <c r="C421" s="58"/>
      <c r="D421" s="58"/>
      <c r="E421" s="58"/>
      <c r="F421" s="58"/>
      <c r="G421" s="58"/>
      <c r="H421" s="58"/>
      <c r="I421" s="58"/>
      <c r="J421" s="58"/>
      <c r="K421" s="58"/>
      <c r="L421" s="58"/>
      <c r="M421" s="161"/>
      <c r="N421" s="58"/>
      <c r="O421" s="58"/>
      <c r="P421" s="58"/>
      <c r="Q421" s="162">
        <f t="shared" si="39"/>
        <v>0</v>
      </c>
      <c r="R421" s="358">
        <f t="shared" si="38"/>
        <v>0</v>
      </c>
      <c r="S421" s="95" t="s">
        <v>555</v>
      </c>
    </row>
    <row r="422" spans="2:19" ht="30">
      <c r="B422" s="359">
        <v>202</v>
      </c>
      <c r="C422" s="28" t="s">
        <v>721</v>
      </c>
      <c r="D422" s="28">
        <v>227</v>
      </c>
      <c r="E422" s="28" t="s">
        <v>113</v>
      </c>
      <c r="F422" s="33" t="s">
        <v>112</v>
      </c>
      <c r="G422" s="29" t="s">
        <v>3</v>
      </c>
      <c r="H422" s="163">
        <v>3600</v>
      </c>
      <c r="I422" s="28">
        <v>10</v>
      </c>
      <c r="J422" s="164">
        <f>H422*I422</f>
        <v>36000</v>
      </c>
      <c r="K422" s="30"/>
      <c r="L422" s="162">
        <f>K422*H422</f>
        <v>0</v>
      </c>
      <c r="M422" s="161">
        <f t="shared" si="37"/>
        <v>10</v>
      </c>
      <c r="N422" s="165">
        <f>M422*H422</f>
        <v>36000</v>
      </c>
      <c r="O422" s="31">
        <v>0</v>
      </c>
      <c r="P422" s="162">
        <f>O422*H422</f>
        <v>0</v>
      </c>
      <c r="Q422" s="162">
        <f t="shared" si="39"/>
        <v>0</v>
      </c>
      <c r="R422" s="358">
        <f t="shared" si="38"/>
        <v>36000</v>
      </c>
      <c r="S422" s="95" t="s">
        <v>555</v>
      </c>
    </row>
    <row r="423" spans="2:19" ht="21.75" thickBot="1">
      <c r="B423" s="365"/>
      <c r="C423" s="126"/>
      <c r="D423" s="126"/>
      <c r="E423" s="126"/>
      <c r="F423" s="126"/>
      <c r="G423" s="126"/>
      <c r="H423" s="126"/>
      <c r="I423" s="126"/>
      <c r="J423" s="126"/>
      <c r="K423" s="126"/>
      <c r="L423" s="126"/>
      <c r="M423" s="169"/>
      <c r="N423" s="126"/>
      <c r="O423" s="126"/>
      <c r="P423" s="126"/>
      <c r="Q423" s="168">
        <f t="shared" si="39"/>
        <v>0</v>
      </c>
      <c r="R423" s="361">
        <f t="shared" si="38"/>
        <v>0</v>
      </c>
      <c r="S423" s="95" t="s">
        <v>555</v>
      </c>
    </row>
    <row r="424" spans="2:19" ht="21.75" thickBot="1">
      <c r="B424" s="366"/>
      <c r="C424" s="123"/>
      <c r="D424" s="123"/>
      <c r="E424" s="123"/>
      <c r="F424" s="123"/>
      <c r="G424" s="123"/>
      <c r="H424" s="123"/>
      <c r="I424" s="123"/>
      <c r="J424" s="123"/>
      <c r="K424" s="123"/>
      <c r="L424" s="172" t="s">
        <v>545</v>
      </c>
      <c r="M424" s="173"/>
      <c r="N424" s="178" t="s">
        <v>558</v>
      </c>
      <c r="O424" s="123"/>
      <c r="P424" s="174">
        <f>SUM(P386:P423)</f>
        <v>499157.52</v>
      </c>
      <c r="Q424" s="175">
        <f t="shared" si="39"/>
        <v>0</v>
      </c>
      <c r="R424" s="363"/>
      <c r="S424" s="95"/>
    </row>
    <row r="425" spans="2:19" ht="21">
      <c r="B425" s="364"/>
      <c r="C425" s="124"/>
      <c r="D425" s="124"/>
      <c r="E425" s="124"/>
      <c r="F425" s="125" t="s">
        <v>542</v>
      </c>
      <c r="G425" s="124"/>
      <c r="H425" s="124"/>
      <c r="I425" s="124"/>
      <c r="J425" s="124"/>
      <c r="K425" s="124"/>
      <c r="L425" s="124"/>
      <c r="M425" s="159"/>
      <c r="N425" s="124"/>
      <c r="O425" s="124"/>
      <c r="P425" s="124"/>
      <c r="Q425" s="158">
        <f t="shared" si="39"/>
        <v>0</v>
      </c>
      <c r="R425" s="357">
        <f t="shared" ref="R425:R456" si="41">IF(N425&gt;P425,N425-P425,0)</f>
        <v>0</v>
      </c>
      <c r="S425" s="95"/>
    </row>
    <row r="426" spans="2:19">
      <c r="B426" s="359">
        <v>203</v>
      </c>
      <c r="C426" s="28">
        <v>88.1</v>
      </c>
      <c r="D426" s="28">
        <v>167</v>
      </c>
      <c r="E426" s="28" t="s">
        <v>111</v>
      </c>
      <c r="F426" s="33" t="s">
        <v>110</v>
      </c>
      <c r="G426" s="35" t="s">
        <v>99</v>
      </c>
      <c r="H426" s="180">
        <v>1750</v>
      </c>
      <c r="I426" s="28">
        <v>700</v>
      </c>
      <c r="J426" s="164">
        <f>H426*I426</f>
        <v>1225000</v>
      </c>
      <c r="K426" s="30"/>
      <c r="L426" s="162">
        <f>K426*H426</f>
        <v>0</v>
      </c>
      <c r="M426" s="161">
        <f t="shared" ref="M426:M486" si="42">$I426+$K426</f>
        <v>700</v>
      </c>
      <c r="N426" s="165">
        <f>M426*H426</f>
        <v>1225000</v>
      </c>
      <c r="O426" s="31">
        <v>700</v>
      </c>
      <c r="P426" s="162">
        <f t="shared" ref="P426:P438" si="43">O426*H426</f>
        <v>1225000</v>
      </c>
      <c r="Q426" s="162">
        <f t="shared" si="39"/>
        <v>0</v>
      </c>
      <c r="R426" s="358">
        <f t="shared" si="41"/>
        <v>0</v>
      </c>
      <c r="S426" s="95" t="s">
        <v>557</v>
      </c>
    </row>
    <row r="427" spans="2:19" ht="21">
      <c r="B427" s="360"/>
      <c r="C427" s="58"/>
      <c r="D427" s="58"/>
      <c r="E427" s="58"/>
      <c r="F427" s="60" t="s">
        <v>543</v>
      </c>
      <c r="G427" s="58"/>
      <c r="H427" s="180">
        <v>1750</v>
      </c>
      <c r="I427" s="58"/>
      <c r="J427" s="58"/>
      <c r="K427" s="58"/>
      <c r="L427" s="58"/>
      <c r="M427" s="161"/>
      <c r="N427" s="165"/>
      <c r="O427" s="176">
        <v>133</v>
      </c>
      <c r="P427" s="162">
        <f t="shared" si="43"/>
        <v>232750</v>
      </c>
      <c r="Q427" s="162">
        <f t="shared" si="39"/>
        <v>232750</v>
      </c>
      <c r="R427" s="358">
        <f t="shared" si="41"/>
        <v>0</v>
      </c>
      <c r="S427" s="95" t="s">
        <v>557</v>
      </c>
    </row>
    <row r="428" spans="2:19">
      <c r="B428" s="359">
        <v>204</v>
      </c>
      <c r="C428" s="28">
        <v>88.1</v>
      </c>
      <c r="D428" s="28">
        <v>168</v>
      </c>
      <c r="E428" s="28" t="s">
        <v>109</v>
      </c>
      <c r="F428" s="33" t="s">
        <v>108</v>
      </c>
      <c r="G428" s="35" t="s">
        <v>99</v>
      </c>
      <c r="H428" s="180">
        <v>2250</v>
      </c>
      <c r="I428" s="28">
        <v>200</v>
      </c>
      <c r="J428" s="164">
        <f>H428*I428</f>
        <v>450000</v>
      </c>
      <c r="K428" s="30"/>
      <c r="L428" s="162">
        <f>K428*H428</f>
        <v>0</v>
      </c>
      <c r="M428" s="161">
        <f t="shared" si="42"/>
        <v>200</v>
      </c>
      <c r="N428" s="165">
        <f>M428*H428</f>
        <v>450000</v>
      </c>
      <c r="O428" s="31">
        <v>200</v>
      </c>
      <c r="P428" s="162">
        <f t="shared" si="43"/>
        <v>450000</v>
      </c>
      <c r="Q428" s="162">
        <f t="shared" si="39"/>
        <v>0</v>
      </c>
      <c r="R428" s="358">
        <f t="shared" si="41"/>
        <v>0</v>
      </c>
      <c r="S428" s="95" t="s">
        <v>557</v>
      </c>
    </row>
    <row r="429" spans="2:19" ht="21">
      <c r="B429" s="360"/>
      <c r="C429" s="58"/>
      <c r="D429" s="58"/>
      <c r="E429" s="58"/>
      <c r="F429" s="60" t="s">
        <v>543</v>
      </c>
      <c r="G429" s="58"/>
      <c r="H429" s="180">
        <v>2250</v>
      </c>
      <c r="I429" s="58"/>
      <c r="J429" s="58"/>
      <c r="K429" s="58"/>
      <c r="L429" s="58"/>
      <c r="M429" s="161"/>
      <c r="N429" s="165"/>
      <c r="O429" s="30">
        <v>27</v>
      </c>
      <c r="P429" s="162">
        <f t="shared" si="43"/>
        <v>60750</v>
      </c>
      <c r="Q429" s="162">
        <f t="shared" si="39"/>
        <v>60750</v>
      </c>
      <c r="R429" s="358">
        <f t="shared" si="41"/>
        <v>0</v>
      </c>
      <c r="S429" s="95" t="s">
        <v>557</v>
      </c>
    </row>
    <row r="430" spans="2:19">
      <c r="B430" s="359">
        <v>205</v>
      </c>
      <c r="C430" s="28">
        <v>88.1</v>
      </c>
      <c r="D430" s="28">
        <v>169</v>
      </c>
      <c r="E430" s="28" t="s">
        <v>107</v>
      </c>
      <c r="F430" s="33" t="s">
        <v>106</v>
      </c>
      <c r="G430" s="35" t="s">
        <v>99</v>
      </c>
      <c r="H430" s="180">
        <v>2950</v>
      </c>
      <c r="I430" s="28">
        <v>550</v>
      </c>
      <c r="J430" s="164">
        <f>H430*I430</f>
        <v>1622500</v>
      </c>
      <c r="K430" s="30"/>
      <c r="L430" s="162">
        <f>K430*H430</f>
        <v>0</v>
      </c>
      <c r="M430" s="161">
        <f t="shared" si="42"/>
        <v>550</v>
      </c>
      <c r="N430" s="165">
        <f>M430*H430</f>
        <v>1622500</v>
      </c>
      <c r="O430" s="31">
        <v>550</v>
      </c>
      <c r="P430" s="162">
        <f t="shared" si="43"/>
        <v>1622500</v>
      </c>
      <c r="Q430" s="162">
        <f t="shared" si="39"/>
        <v>0</v>
      </c>
      <c r="R430" s="358">
        <f t="shared" si="41"/>
        <v>0</v>
      </c>
      <c r="S430" s="95" t="s">
        <v>557</v>
      </c>
    </row>
    <row r="431" spans="2:19" ht="21">
      <c r="B431" s="360"/>
      <c r="C431" s="58"/>
      <c r="D431" s="58"/>
      <c r="E431" s="58"/>
      <c r="F431" s="60" t="s">
        <v>543</v>
      </c>
      <c r="G431" s="58"/>
      <c r="H431" s="180">
        <v>2950</v>
      </c>
      <c r="I431" s="58"/>
      <c r="J431" s="58"/>
      <c r="K431" s="58"/>
      <c r="L431" s="58"/>
      <c r="M431" s="161"/>
      <c r="N431" s="165"/>
      <c r="O431" s="30">
        <v>14</v>
      </c>
      <c r="P431" s="162">
        <f t="shared" si="43"/>
        <v>41300</v>
      </c>
      <c r="Q431" s="162">
        <f t="shared" si="39"/>
        <v>41300</v>
      </c>
      <c r="R431" s="358">
        <f t="shared" si="41"/>
        <v>0</v>
      </c>
      <c r="S431" s="95" t="s">
        <v>557</v>
      </c>
    </row>
    <row r="432" spans="2:19" ht="30">
      <c r="B432" s="359">
        <v>206</v>
      </c>
      <c r="C432" s="28">
        <v>88.1</v>
      </c>
      <c r="D432" s="28">
        <v>170</v>
      </c>
      <c r="E432" s="28" t="s">
        <v>105</v>
      </c>
      <c r="F432" s="33" t="s">
        <v>104</v>
      </c>
      <c r="G432" s="35" t="s">
        <v>99</v>
      </c>
      <c r="H432" s="180">
        <v>650.00000000000011</v>
      </c>
      <c r="I432" s="28">
        <v>320</v>
      </c>
      <c r="J432" s="164">
        <f>H432*I432</f>
        <v>208000.00000000003</v>
      </c>
      <c r="K432" s="30"/>
      <c r="L432" s="162">
        <f>K432*H432</f>
        <v>0</v>
      </c>
      <c r="M432" s="161">
        <f t="shared" si="42"/>
        <v>320</v>
      </c>
      <c r="N432" s="165">
        <f>M432*H432</f>
        <v>208000.00000000003</v>
      </c>
      <c r="O432" s="31">
        <v>320</v>
      </c>
      <c r="P432" s="162">
        <f t="shared" si="43"/>
        <v>208000.00000000003</v>
      </c>
      <c r="Q432" s="162">
        <f t="shared" si="39"/>
        <v>0</v>
      </c>
      <c r="R432" s="358">
        <f t="shared" si="41"/>
        <v>0</v>
      </c>
      <c r="S432" s="95" t="s">
        <v>557</v>
      </c>
    </row>
    <row r="433" spans="2:19" ht="21">
      <c r="B433" s="360"/>
      <c r="C433" s="58"/>
      <c r="D433" s="58"/>
      <c r="E433" s="58"/>
      <c r="F433" s="60" t="s">
        <v>543</v>
      </c>
      <c r="G433" s="58"/>
      <c r="H433" s="180">
        <v>650.00000000000011</v>
      </c>
      <c r="I433" s="58"/>
      <c r="J433" s="58"/>
      <c r="K433" s="58"/>
      <c r="L433" s="58"/>
      <c r="M433" s="161"/>
      <c r="N433" s="165"/>
      <c r="O433" s="30">
        <v>224</v>
      </c>
      <c r="P433" s="162">
        <f t="shared" si="43"/>
        <v>145600.00000000003</v>
      </c>
      <c r="Q433" s="162">
        <f t="shared" si="39"/>
        <v>145600.00000000003</v>
      </c>
      <c r="R433" s="358">
        <f t="shared" si="41"/>
        <v>0</v>
      </c>
      <c r="S433" s="95" t="s">
        <v>557</v>
      </c>
    </row>
    <row r="434" spans="2:19" ht="30">
      <c r="B434" s="359">
        <v>207</v>
      </c>
      <c r="C434" s="28">
        <v>88.1</v>
      </c>
      <c r="D434" s="28">
        <v>171</v>
      </c>
      <c r="E434" s="28" t="s">
        <v>103</v>
      </c>
      <c r="F434" s="33" t="s">
        <v>102</v>
      </c>
      <c r="G434" s="35" t="s">
        <v>99</v>
      </c>
      <c r="H434" s="180">
        <v>950</v>
      </c>
      <c r="I434" s="28">
        <v>525</v>
      </c>
      <c r="J434" s="164">
        <f>H434*I434</f>
        <v>498750</v>
      </c>
      <c r="K434" s="30"/>
      <c r="L434" s="162">
        <f>K434*H434</f>
        <v>0</v>
      </c>
      <c r="M434" s="161">
        <f t="shared" si="42"/>
        <v>525</v>
      </c>
      <c r="N434" s="165">
        <f>M434*H434</f>
        <v>498750</v>
      </c>
      <c r="O434" s="31">
        <v>525</v>
      </c>
      <c r="P434" s="162">
        <f t="shared" si="43"/>
        <v>498750</v>
      </c>
      <c r="Q434" s="162">
        <f t="shared" si="39"/>
        <v>0</v>
      </c>
      <c r="R434" s="358">
        <f t="shared" si="41"/>
        <v>0</v>
      </c>
      <c r="S434" s="95" t="s">
        <v>557</v>
      </c>
    </row>
    <row r="435" spans="2:19" ht="21">
      <c r="B435" s="360"/>
      <c r="C435" s="58"/>
      <c r="D435" s="58"/>
      <c r="E435" s="58"/>
      <c r="F435" s="60" t="s">
        <v>543</v>
      </c>
      <c r="G435" s="58"/>
      <c r="H435" s="180">
        <v>950</v>
      </c>
      <c r="I435" s="58"/>
      <c r="J435" s="58"/>
      <c r="K435" s="58"/>
      <c r="L435" s="58"/>
      <c r="M435" s="161"/>
      <c r="N435" s="165"/>
      <c r="O435" s="30">
        <v>232</v>
      </c>
      <c r="P435" s="162">
        <f t="shared" si="43"/>
        <v>220400</v>
      </c>
      <c r="Q435" s="162">
        <f t="shared" si="39"/>
        <v>220400</v>
      </c>
      <c r="R435" s="358">
        <f t="shared" si="41"/>
        <v>0</v>
      </c>
      <c r="S435" s="95" t="s">
        <v>557</v>
      </c>
    </row>
    <row r="436" spans="2:19" ht="30">
      <c r="B436" s="359">
        <v>208</v>
      </c>
      <c r="C436" s="28">
        <v>88.1</v>
      </c>
      <c r="D436" s="28">
        <v>172</v>
      </c>
      <c r="E436" s="28" t="s">
        <v>101</v>
      </c>
      <c r="F436" s="33" t="s">
        <v>100</v>
      </c>
      <c r="G436" s="35" t="s">
        <v>99</v>
      </c>
      <c r="H436" s="180">
        <v>1450</v>
      </c>
      <c r="I436" s="28">
        <v>530</v>
      </c>
      <c r="J436" s="164">
        <f>H436*I436</f>
        <v>768500</v>
      </c>
      <c r="K436" s="30"/>
      <c r="L436" s="162">
        <f>K436*H436</f>
        <v>0</v>
      </c>
      <c r="M436" s="161">
        <f t="shared" si="42"/>
        <v>530</v>
      </c>
      <c r="N436" s="165">
        <f>M436*H436</f>
        <v>768500</v>
      </c>
      <c r="O436" s="31">
        <v>530</v>
      </c>
      <c r="P436" s="162">
        <f t="shared" si="43"/>
        <v>768500</v>
      </c>
      <c r="Q436" s="162">
        <f t="shared" si="39"/>
        <v>0</v>
      </c>
      <c r="R436" s="358">
        <f t="shared" si="41"/>
        <v>0</v>
      </c>
      <c r="S436" s="95" t="s">
        <v>557</v>
      </c>
    </row>
    <row r="437" spans="2:19" ht="21">
      <c r="B437" s="360"/>
      <c r="C437" s="58"/>
      <c r="D437" s="58"/>
      <c r="E437" s="58"/>
      <c r="F437" s="60" t="s">
        <v>543</v>
      </c>
      <c r="G437" s="58"/>
      <c r="H437" s="180">
        <v>1450</v>
      </c>
      <c r="I437" s="58"/>
      <c r="J437" s="58"/>
      <c r="K437" s="58"/>
      <c r="L437" s="58"/>
      <c r="M437" s="161"/>
      <c r="N437" s="165"/>
      <c r="O437" s="30">
        <v>65</v>
      </c>
      <c r="P437" s="162">
        <f t="shared" si="43"/>
        <v>94250</v>
      </c>
      <c r="Q437" s="162">
        <f t="shared" si="39"/>
        <v>94250</v>
      </c>
      <c r="R437" s="358">
        <f t="shared" si="41"/>
        <v>0</v>
      </c>
      <c r="S437" s="95" t="s">
        <v>557</v>
      </c>
    </row>
    <row r="438" spans="2:19">
      <c r="B438" s="359">
        <v>209</v>
      </c>
      <c r="C438" s="28">
        <v>88.2</v>
      </c>
      <c r="D438" s="28">
        <v>228</v>
      </c>
      <c r="E438" s="28" t="s">
        <v>98</v>
      </c>
      <c r="F438" s="33" t="s">
        <v>97</v>
      </c>
      <c r="G438" s="29" t="s">
        <v>3</v>
      </c>
      <c r="H438" s="163">
        <v>1500</v>
      </c>
      <c r="I438" s="28">
        <v>40</v>
      </c>
      <c r="J438" s="164">
        <f>H438*I438</f>
        <v>60000</v>
      </c>
      <c r="K438" s="30"/>
      <c r="L438" s="162">
        <f>K438*H438</f>
        <v>0</v>
      </c>
      <c r="M438" s="161">
        <f t="shared" si="42"/>
        <v>40</v>
      </c>
      <c r="N438" s="165">
        <f>M438*H438</f>
        <v>60000</v>
      </c>
      <c r="O438" s="31">
        <v>31</v>
      </c>
      <c r="P438" s="162">
        <f t="shared" si="43"/>
        <v>46500</v>
      </c>
      <c r="Q438" s="162">
        <f t="shared" si="39"/>
        <v>0</v>
      </c>
      <c r="R438" s="358">
        <f t="shared" si="41"/>
        <v>13500</v>
      </c>
      <c r="S438" s="95" t="s">
        <v>557</v>
      </c>
    </row>
    <row r="439" spans="2:19" ht="21">
      <c r="B439" s="360"/>
      <c r="C439" s="58"/>
      <c r="D439" s="58"/>
      <c r="E439" s="58"/>
      <c r="F439" s="58"/>
      <c r="G439" s="58"/>
      <c r="H439" s="58"/>
      <c r="I439" s="58"/>
      <c r="J439" s="58"/>
      <c r="K439" s="58"/>
      <c r="L439" s="58"/>
      <c r="M439" s="161"/>
      <c r="N439" s="58"/>
      <c r="O439" s="58"/>
      <c r="P439" s="58"/>
      <c r="Q439" s="162">
        <f t="shared" si="39"/>
        <v>0</v>
      </c>
      <c r="R439" s="358">
        <f t="shared" si="41"/>
        <v>0</v>
      </c>
      <c r="S439" s="95" t="s">
        <v>557</v>
      </c>
    </row>
    <row r="440" spans="2:19">
      <c r="B440" s="359">
        <v>210</v>
      </c>
      <c r="C440" s="28">
        <v>88.2</v>
      </c>
      <c r="D440" s="28">
        <v>229</v>
      </c>
      <c r="E440" s="28" t="s">
        <v>96</v>
      </c>
      <c r="F440" s="33" t="s">
        <v>95</v>
      </c>
      <c r="G440" s="29" t="s">
        <v>3</v>
      </c>
      <c r="H440" s="163">
        <v>2500</v>
      </c>
      <c r="I440" s="28">
        <v>15</v>
      </c>
      <c r="J440" s="164">
        <f>H440*I440</f>
        <v>37500</v>
      </c>
      <c r="K440" s="30"/>
      <c r="L440" s="162">
        <f>K440*H440</f>
        <v>0</v>
      </c>
      <c r="M440" s="161">
        <f t="shared" si="42"/>
        <v>15</v>
      </c>
      <c r="N440" s="165">
        <f>M440*H440</f>
        <v>37500</v>
      </c>
      <c r="O440" s="31">
        <v>14</v>
      </c>
      <c r="P440" s="162">
        <f>O440*H440</f>
        <v>35000</v>
      </c>
      <c r="Q440" s="162">
        <f t="shared" si="39"/>
        <v>0</v>
      </c>
      <c r="R440" s="358">
        <f t="shared" si="41"/>
        <v>2500</v>
      </c>
      <c r="S440" s="95" t="s">
        <v>557</v>
      </c>
    </row>
    <row r="441" spans="2:19" ht="21">
      <c r="B441" s="360"/>
      <c r="C441" s="58"/>
      <c r="D441" s="58"/>
      <c r="E441" s="58"/>
      <c r="F441" s="58"/>
      <c r="G441" s="58"/>
      <c r="H441" s="58"/>
      <c r="I441" s="58"/>
      <c r="J441" s="58"/>
      <c r="K441" s="58"/>
      <c r="L441" s="58"/>
      <c r="M441" s="161"/>
      <c r="N441" s="58"/>
      <c r="O441" s="58"/>
      <c r="P441" s="58"/>
      <c r="Q441" s="162">
        <f t="shared" si="39"/>
        <v>0</v>
      </c>
      <c r="R441" s="358">
        <f t="shared" si="41"/>
        <v>0</v>
      </c>
      <c r="S441" s="95" t="s">
        <v>557</v>
      </c>
    </row>
    <row r="442" spans="2:19">
      <c r="B442" s="359">
        <v>211</v>
      </c>
      <c r="C442" s="28">
        <v>88.2</v>
      </c>
      <c r="D442" s="28">
        <v>173</v>
      </c>
      <c r="E442" s="28" t="s">
        <v>94</v>
      </c>
      <c r="F442" s="33" t="s">
        <v>93</v>
      </c>
      <c r="G442" s="29" t="s">
        <v>3</v>
      </c>
      <c r="H442" s="163">
        <v>3500</v>
      </c>
      <c r="I442" s="28">
        <v>3</v>
      </c>
      <c r="J442" s="164">
        <f>H442*I442</f>
        <v>10500</v>
      </c>
      <c r="K442" s="30">
        <v>2</v>
      </c>
      <c r="L442" s="162">
        <f>K442*H442</f>
        <v>7000</v>
      </c>
      <c r="M442" s="161">
        <f t="shared" si="42"/>
        <v>5</v>
      </c>
      <c r="N442" s="165">
        <f>M442*H442</f>
        <v>17500</v>
      </c>
      <c r="O442" s="31">
        <v>5</v>
      </c>
      <c r="P442" s="162">
        <f>O442*H442</f>
        <v>17500</v>
      </c>
      <c r="Q442" s="162">
        <f t="shared" si="39"/>
        <v>0</v>
      </c>
      <c r="R442" s="358">
        <f t="shared" si="41"/>
        <v>0</v>
      </c>
      <c r="S442" s="95" t="s">
        <v>557</v>
      </c>
    </row>
    <row r="443" spans="2:19" ht="21">
      <c r="B443" s="360"/>
      <c r="C443" s="58"/>
      <c r="D443" s="58"/>
      <c r="E443" s="58"/>
      <c r="F443" s="60" t="s">
        <v>543</v>
      </c>
      <c r="G443" s="58"/>
      <c r="H443" s="163">
        <v>3500</v>
      </c>
      <c r="I443" s="58"/>
      <c r="J443" s="58"/>
      <c r="K443" s="58"/>
      <c r="L443" s="58"/>
      <c r="M443" s="161"/>
      <c r="N443" s="165"/>
      <c r="O443" s="30">
        <v>4</v>
      </c>
      <c r="P443" s="162">
        <f>O443*H443</f>
        <v>14000</v>
      </c>
      <c r="Q443" s="162">
        <f t="shared" si="39"/>
        <v>14000</v>
      </c>
      <c r="R443" s="358">
        <f t="shared" si="41"/>
        <v>0</v>
      </c>
      <c r="S443" s="95" t="s">
        <v>557</v>
      </c>
    </row>
    <row r="444" spans="2:19">
      <c r="B444" s="359">
        <v>212</v>
      </c>
      <c r="C444" s="28">
        <v>88.2</v>
      </c>
      <c r="D444" s="28">
        <v>174</v>
      </c>
      <c r="E444" s="28" t="s">
        <v>92</v>
      </c>
      <c r="F444" s="33" t="s">
        <v>91</v>
      </c>
      <c r="G444" s="29" t="s">
        <v>3</v>
      </c>
      <c r="H444" s="163">
        <v>4500</v>
      </c>
      <c r="I444" s="28">
        <v>2</v>
      </c>
      <c r="J444" s="164">
        <f>H444*I444</f>
        <v>9000</v>
      </c>
      <c r="K444" s="30">
        <v>3</v>
      </c>
      <c r="L444" s="162">
        <f>K444*H444</f>
        <v>13500</v>
      </c>
      <c r="M444" s="161">
        <f t="shared" si="42"/>
        <v>5</v>
      </c>
      <c r="N444" s="165">
        <f>M444*H444</f>
        <v>22500</v>
      </c>
      <c r="O444" s="31">
        <v>4</v>
      </c>
      <c r="P444" s="162">
        <f>O444*H444</f>
        <v>18000</v>
      </c>
      <c r="Q444" s="162">
        <f t="shared" si="39"/>
        <v>0</v>
      </c>
      <c r="R444" s="358">
        <f t="shared" si="41"/>
        <v>4500</v>
      </c>
      <c r="S444" s="95" t="s">
        <v>557</v>
      </c>
    </row>
    <row r="445" spans="2:19" ht="21">
      <c r="B445" s="360"/>
      <c r="C445" s="58"/>
      <c r="D445" s="58"/>
      <c r="E445" s="58"/>
      <c r="F445" s="58"/>
      <c r="G445" s="58"/>
      <c r="H445" s="58"/>
      <c r="I445" s="58"/>
      <c r="J445" s="58"/>
      <c r="K445" s="58"/>
      <c r="L445" s="58"/>
      <c r="M445" s="161"/>
      <c r="N445" s="58"/>
      <c r="O445" s="58"/>
      <c r="P445" s="58"/>
      <c r="Q445" s="162">
        <f t="shared" si="39"/>
        <v>0</v>
      </c>
      <c r="R445" s="358">
        <f t="shared" si="41"/>
        <v>0</v>
      </c>
      <c r="S445" s="95" t="s">
        <v>557</v>
      </c>
    </row>
    <row r="446" spans="2:19">
      <c r="B446" s="359">
        <v>213</v>
      </c>
      <c r="C446" s="28">
        <v>88.2</v>
      </c>
      <c r="D446" s="28">
        <v>175</v>
      </c>
      <c r="E446" s="28" t="s">
        <v>90</v>
      </c>
      <c r="F446" s="33" t="s">
        <v>89</v>
      </c>
      <c r="G446" s="29" t="s">
        <v>3</v>
      </c>
      <c r="H446" s="163">
        <v>5500.0000000000009</v>
      </c>
      <c r="I446" s="28">
        <v>2</v>
      </c>
      <c r="J446" s="164">
        <f>H446*I446</f>
        <v>11000.000000000002</v>
      </c>
      <c r="K446" s="30">
        <v>1</v>
      </c>
      <c r="L446" s="162">
        <f>K446*H446</f>
        <v>5500.0000000000009</v>
      </c>
      <c r="M446" s="161">
        <f t="shared" si="42"/>
        <v>3</v>
      </c>
      <c r="N446" s="165">
        <f>M446*H446</f>
        <v>16500.000000000004</v>
      </c>
      <c r="O446" s="31">
        <v>3</v>
      </c>
      <c r="P446" s="162">
        <f>O446*H446</f>
        <v>16500.000000000004</v>
      </c>
      <c r="Q446" s="162">
        <f t="shared" si="39"/>
        <v>0</v>
      </c>
      <c r="R446" s="358">
        <f t="shared" si="41"/>
        <v>0</v>
      </c>
      <c r="S446" s="95" t="s">
        <v>557</v>
      </c>
    </row>
    <row r="447" spans="2:19" ht="21">
      <c r="B447" s="360"/>
      <c r="C447" s="58"/>
      <c r="D447" s="58"/>
      <c r="E447" s="58"/>
      <c r="F447" s="60" t="s">
        <v>543</v>
      </c>
      <c r="G447" s="58"/>
      <c r="H447" s="163">
        <v>5500.0000000000009</v>
      </c>
      <c r="I447" s="58"/>
      <c r="J447" s="58"/>
      <c r="K447" s="58"/>
      <c r="L447" s="58"/>
      <c r="M447" s="161"/>
      <c r="N447" s="165"/>
      <c r="O447" s="30">
        <v>7</v>
      </c>
      <c r="P447" s="162">
        <f>O447*H447</f>
        <v>38500.000000000007</v>
      </c>
      <c r="Q447" s="162">
        <f t="shared" si="39"/>
        <v>38500.000000000007</v>
      </c>
      <c r="R447" s="358">
        <f t="shared" si="41"/>
        <v>0</v>
      </c>
      <c r="S447" s="95" t="s">
        <v>557</v>
      </c>
    </row>
    <row r="448" spans="2:19">
      <c r="B448" s="359">
        <v>214</v>
      </c>
      <c r="C448" s="28">
        <v>88.3</v>
      </c>
      <c r="D448" s="28">
        <v>176</v>
      </c>
      <c r="E448" s="28" t="s">
        <v>88</v>
      </c>
      <c r="F448" s="33" t="s">
        <v>87</v>
      </c>
      <c r="G448" s="29" t="s">
        <v>3</v>
      </c>
      <c r="H448" s="163">
        <v>2850</v>
      </c>
      <c r="I448" s="28">
        <f>7*27</f>
        <v>189</v>
      </c>
      <c r="J448" s="164">
        <f>H448*I448</f>
        <v>538650</v>
      </c>
      <c r="K448" s="30"/>
      <c r="L448" s="162">
        <f>K448*H448</f>
        <v>0</v>
      </c>
      <c r="M448" s="161">
        <f t="shared" si="42"/>
        <v>189</v>
      </c>
      <c r="N448" s="165">
        <f>M448*H448</f>
        <v>538650</v>
      </c>
      <c r="O448" s="31">
        <v>189</v>
      </c>
      <c r="P448" s="162">
        <f>O448*H448</f>
        <v>538650</v>
      </c>
      <c r="Q448" s="162">
        <f t="shared" si="39"/>
        <v>0</v>
      </c>
      <c r="R448" s="358">
        <f t="shared" si="41"/>
        <v>0</v>
      </c>
      <c r="S448" s="95" t="s">
        <v>557</v>
      </c>
    </row>
    <row r="449" spans="2:19" ht="21">
      <c r="B449" s="360"/>
      <c r="C449" s="58"/>
      <c r="D449" s="58"/>
      <c r="E449" s="58"/>
      <c r="F449" s="60" t="s">
        <v>543</v>
      </c>
      <c r="G449" s="58"/>
      <c r="H449" s="163">
        <v>2850</v>
      </c>
      <c r="I449" s="58"/>
      <c r="J449" s="58"/>
      <c r="K449" s="58"/>
      <c r="L449" s="58"/>
      <c r="M449" s="161"/>
      <c r="N449" s="165"/>
      <c r="O449" s="30">
        <v>17</v>
      </c>
      <c r="P449" s="162">
        <f>O449*H449</f>
        <v>48450</v>
      </c>
      <c r="Q449" s="162">
        <f t="shared" si="39"/>
        <v>48450</v>
      </c>
      <c r="R449" s="358">
        <f t="shared" si="41"/>
        <v>0</v>
      </c>
      <c r="S449" s="95" t="s">
        <v>557</v>
      </c>
    </row>
    <row r="450" spans="2:19">
      <c r="B450" s="359">
        <v>215</v>
      </c>
      <c r="C450" s="28">
        <v>88.4</v>
      </c>
      <c r="D450" s="28">
        <v>177</v>
      </c>
      <c r="E450" s="28" t="s">
        <v>86</v>
      </c>
      <c r="F450" s="33" t="s">
        <v>85</v>
      </c>
      <c r="G450" s="29" t="s">
        <v>3</v>
      </c>
      <c r="H450" s="163">
        <v>25000</v>
      </c>
      <c r="I450" s="28">
        <v>2</v>
      </c>
      <c r="J450" s="164">
        <f>H450*I450</f>
        <v>50000</v>
      </c>
      <c r="K450" s="30"/>
      <c r="L450" s="162">
        <f>K450*H450</f>
        <v>0</v>
      </c>
      <c r="M450" s="161">
        <f t="shared" si="42"/>
        <v>2</v>
      </c>
      <c r="N450" s="165">
        <f>M450*H450</f>
        <v>50000</v>
      </c>
      <c r="O450" s="31">
        <v>0</v>
      </c>
      <c r="P450" s="162">
        <f>O450*H450</f>
        <v>0</v>
      </c>
      <c r="Q450" s="162">
        <f t="shared" si="39"/>
        <v>0</v>
      </c>
      <c r="R450" s="358">
        <f t="shared" si="41"/>
        <v>50000</v>
      </c>
      <c r="S450" s="95" t="s">
        <v>557</v>
      </c>
    </row>
    <row r="451" spans="2:19" ht="21">
      <c r="B451" s="360"/>
      <c r="C451" s="58"/>
      <c r="D451" s="58"/>
      <c r="E451" s="58"/>
      <c r="F451" s="58"/>
      <c r="G451" s="58"/>
      <c r="H451" s="58"/>
      <c r="I451" s="58"/>
      <c r="J451" s="58"/>
      <c r="K451" s="58"/>
      <c r="L451" s="58"/>
      <c r="M451" s="161"/>
      <c r="N451" s="58"/>
      <c r="O451" s="58"/>
      <c r="P451" s="58"/>
      <c r="Q451" s="162">
        <f t="shared" si="39"/>
        <v>0</v>
      </c>
      <c r="R451" s="358">
        <f t="shared" si="41"/>
        <v>0</v>
      </c>
      <c r="S451" s="95" t="s">
        <v>557</v>
      </c>
    </row>
    <row r="452" spans="2:19">
      <c r="B452" s="359">
        <v>216</v>
      </c>
      <c r="C452" s="28">
        <v>88.4</v>
      </c>
      <c r="D452" s="28">
        <v>178</v>
      </c>
      <c r="E452" s="28" t="s">
        <v>84</v>
      </c>
      <c r="F452" s="33" t="s">
        <v>83</v>
      </c>
      <c r="G452" s="29" t="s">
        <v>3</v>
      </c>
      <c r="H452" s="163">
        <v>30000</v>
      </c>
      <c r="I452" s="28">
        <v>4</v>
      </c>
      <c r="J452" s="164">
        <f>H452*I452</f>
        <v>120000</v>
      </c>
      <c r="K452" s="30"/>
      <c r="L452" s="162">
        <f>K452*H452</f>
        <v>0</v>
      </c>
      <c r="M452" s="161">
        <f t="shared" si="42"/>
        <v>4</v>
      </c>
      <c r="N452" s="165">
        <f>M452*H452</f>
        <v>120000</v>
      </c>
      <c r="O452" s="31">
        <v>4</v>
      </c>
      <c r="P452" s="162">
        <f>O452*H452</f>
        <v>120000</v>
      </c>
      <c r="Q452" s="162">
        <f t="shared" si="39"/>
        <v>0</v>
      </c>
      <c r="R452" s="358">
        <f t="shared" si="41"/>
        <v>0</v>
      </c>
      <c r="S452" s="95" t="s">
        <v>557</v>
      </c>
    </row>
    <row r="453" spans="2:19" ht="21">
      <c r="B453" s="360"/>
      <c r="C453" s="58"/>
      <c r="D453" s="58"/>
      <c r="E453" s="58"/>
      <c r="F453" s="60" t="s">
        <v>543</v>
      </c>
      <c r="G453" s="58"/>
      <c r="H453" s="163">
        <v>30000</v>
      </c>
      <c r="I453" s="58"/>
      <c r="J453" s="58"/>
      <c r="K453" s="58"/>
      <c r="L453" s="58"/>
      <c r="M453" s="161"/>
      <c r="N453" s="165"/>
      <c r="O453" s="30">
        <v>1</v>
      </c>
      <c r="P453" s="162">
        <f>O453*H453</f>
        <v>30000</v>
      </c>
      <c r="Q453" s="162">
        <f t="shared" si="39"/>
        <v>30000</v>
      </c>
      <c r="R453" s="358">
        <f t="shared" si="41"/>
        <v>0</v>
      </c>
      <c r="S453" s="95" t="s">
        <v>557</v>
      </c>
    </row>
    <row r="454" spans="2:19">
      <c r="B454" s="359">
        <v>217</v>
      </c>
      <c r="C454" s="28">
        <v>88.4</v>
      </c>
      <c r="D454" s="28">
        <v>179</v>
      </c>
      <c r="E454" s="28" t="s">
        <v>82</v>
      </c>
      <c r="F454" s="33" t="s">
        <v>81</v>
      </c>
      <c r="G454" s="29" t="s">
        <v>3</v>
      </c>
      <c r="H454" s="163">
        <v>40000</v>
      </c>
      <c r="I454" s="28">
        <v>5</v>
      </c>
      <c r="J454" s="164">
        <f>H454*I454</f>
        <v>200000</v>
      </c>
      <c r="K454" s="30">
        <v>1</v>
      </c>
      <c r="L454" s="162">
        <f>K454*H454</f>
        <v>40000</v>
      </c>
      <c r="M454" s="161">
        <f t="shared" si="42"/>
        <v>6</v>
      </c>
      <c r="N454" s="165">
        <f>M454*H454</f>
        <v>240000</v>
      </c>
      <c r="O454" s="31">
        <v>0</v>
      </c>
      <c r="P454" s="162">
        <f>O454*H454</f>
        <v>0</v>
      </c>
      <c r="Q454" s="162">
        <f t="shared" ref="Q454:Q501" si="44">IF(P454&gt;N454,P454-N454,0)</f>
        <v>0</v>
      </c>
      <c r="R454" s="358">
        <f t="shared" si="41"/>
        <v>240000</v>
      </c>
      <c r="S454" s="95" t="s">
        <v>557</v>
      </c>
    </row>
    <row r="455" spans="2:19" ht="21">
      <c r="B455" s="360"/>
      <c r="C455" s="58"/>
      <c r="D455" s="58"/>
      <c r="E455" s="58"/>
      <c r="F455" s="58"/>
      <c r="G455" s="58"/>
      <c r="H455" s="58"/>
      <c r="I455" s="58"/>
      <c r="J455" s="58"/>
      <c r="K455" s="58"/>
      <c r="L455" s="58"/>
      <c r="M455" s="161"/>
      <c r="N455" s="58"/>
      <c r="O455" s="58"/>
      <c r="P455" s="58"/>
      <c r="Q455" s="162">
        <f t="shared" si="44"/>
        <v>0</v>
      </c>
      <c r="R455" s="358">
        <f t="shared" si="41"/>
        <v>0</v>
      </c>
      <c r="S455" s="95" t="s">
        <v>557</v>
      </c>
    </row>
    <row r="456" spans="2:19">
      <c r="B456" s="359">
        <v>218</v>
      </c>
      <c r="C456" s="28">
        <v>88.4</v>
      </c>
      <c r="D456" s="28">
        <v>180</v>
      </c>
      <c r="E456" s="28" t="s">
        <v>80</v>
      </c>
      <c r="F456" s="33" t="s">
        <v>79</v>
      </c>
      <c r="G456" s="29" t="s">
        <v>3</v>
      </c>
      <c r="H456" s="163">
        <v>50000</v>
      </c>
      <c r="I456" s="28">
        <v>1</v>
      </c>
      <c r="J456" s="164">
        <f>H456*I456</f>
        <v>50000</v>
      </c>
      <c r="K456" s="30"/>
      <c r="L456" s="162">
        <f>K456*H456</f>
        <v>0</v>
      </c>
      <c r="M456" s="161">
        <f t="shared" si="42"/>
        <v>1</v>
      </c>
      <c r="N456" s="165">
        <f>M456*H456</f>
        <v>50000</v>
      </c>
      <c r="O456" s="31">
        <v>1</v>
      </c>
      <c r="P456" s="162">
        <f>O456*H456</f>
        <v>50000</v>
      </c>
      <c r="Q456" s="162">
        <f t="shared" si="44"/>
        <v>0</v>
      </c>
      <c r="R456" s="358">
        <f t="shared" si="41"/>
        <v>0</v>
      </c>
      <c r="S456" s="95" t="s">
        <v>557</v>
      </c>
    </row>
    <row r="457" spans="2:19" ht="21">
      <c r="B457" s="360"/>
      <c r="C457" s="58"/>
      <c r="D457" s="58"/>
      <c r="E457" s="58"/>
      <c r="F457" s="58"/>
      <c r="G457" s="58"/>
      <c r="H457" s="58"/>
      <c r="I457" s="58"/>
      <c r="J457" s="58"/>
      <c r="K457" s="58"/>
      <c r="L457" s="58"/>
      <c r="M457" s="161"/>
      <c r="N457" s="58"/>
      <c r="O457" s="58"/>
      <c r="P457" s="58"/>
      <c r="Q457" s="162">
        <f t="shared" si="44"/>
        <v>0</v>
      </c>
      <c r="R457" s="358">
        <f t="shared" ref="R457:R488" si="45">IF(N457&gt;P457,N457-P457,0)</f>
        <v>0</v>
      </c>
      <c r="S457" s="95" t="s">
        <v>557</v>
      </c>
    </row>
    <row r="458" spans="2:19">
      <c r="B458" s="359">
        <v>219</v>
      </c>
      <c r="C458" s="28">
        <v>88.5</v>
      </c>
      <c r="D458" s="28">
        <v>181</v>
      </c>
      <c r="E458" s="28" t="s">
        <v>78</v>
      </c>
      <c r="F458" s="33" t="s">
        <v>77</v>
      </c>
      <c r="G458" s="29" t="s">
        <v>3</v>
      </c>
      <c r="H458" s="163">
        <v>2250</v>
      </c>
      <c r="I458" s="28">
        <v>27</v>
      </c>
      <c r="J458" s="164">
        <f>H458*I458</f>
        <v>60750</v>
      </c>
      <c r="K458" s="30"/>
      <c r="L458" s="162">
        <f>K458*H458</f>
        <v>0</v>
      </c>
      <c r="M458" s="161">
        <f t="shared" si="42"/>
        <v>27</v>
      </c>
      <c r="N458" s="165">
        <f>M458*H458</f>
        <v>60750</v>
      </c>
      <c r="O458" s="31">
        <v>27</v>
      </c>
      <c r="P458" s="162">
        <f>O458*H458</f>
        <v>60750</v>
      </c>
      <c r="Q458" s="162">
        <f t="shared" si="44"/>
        <v>0</v>
      </c>
      <c r="R458" s="358">
        <f t="shared" si="45"/>
        <v>0</v>
      </c>
      <c r="S458" s="95" t="s">
        <v>557</v>
      </c>
    </row>
    <row r="459" spans="2:19" ht="21">
      <c r="B459" s="360"/>
      <c r="C459" s="58"/>
      <c r="D459" s="58"/>
      <c r="E459" s="58"/>
      <c r="F459" s="60" t="s">
        <v>543</v>
      </c>
      <c r="G459" s="58"/>
      <c r="H459" s="163">
        <v>2250</v>
      </c>
      <c r="I459" s="58"/>
      <c r="J459" s="58"/>
      <c r="K459" s="58"/>
      <c r="L459" s="58"/>
      <c r="M459" s="161"/>
      <c r="N459" s="165"/>
      <c r="O459" s="30">
        <v>16</v>
      </c>
      <c r="P459" s="162">
        <f>O459*H459</f>
        <v>36000</v>
      </c>
      <c r="Q459" s="162">
        <f t="shared" si="44"/>
        <v>36000</v>
      </c>
      <c r="R459" s="358">
        <f t="shared" si="45"/>
        <v>0</v>
      </c>
      <c r="S459" s="95" t="s">
        <v>557</v>
      </c>
    </row>
    <row r="460" spans="2:19">
      <c r="B460" s="359">
        <v>220</v>
      </c>
      <c r="C460" s="28">
        <v>88.5</v>
      </c>
      <c r="D460" s="28">
        <v>182</v>
      </c>
      <c r="E460" s="28" t="s">
        <v>76</v>
      </c>
      <c r="F460" s="33" t="s">
        <v>75</v>
      </c>
      <c r="G460" s="29" t="s">
        <v>3</v>
      </c>
      <c r="H460" s="163">
        <v>1250</v>
      </c>
      <c r="I460" s="28">
        <v>27</v>
      </c>
      <c r="J460" s="164">
        <f>H460*I460</f>
        <v>33750</v>
      </c>
      <c r="K460" s="30"/>
      <c r="L460" s="162">
        <f>K460*H460</f>
        <v>0</v>
      </c>
      <c r="M460" s="161">
        <f t="shared" si="42"/>
        <v>27</v>
      </c>
      <c r="N460" s="165">
        <f>M460*H460</f>
        <v>33750</v>
      </c>
      <c r="O460" s="31">
        <v>27</v>
      </c>
      <c r="P460" s="162">
        <f>O460*H460</f>
        <v>33750</v>
      </c>
      <c r="Q460" s="162">
        <f t="shared" si="44"/>
        <v>0</v>
      </c>
      <c r="R460" s="358">
        <f t="shared" si="45"/>
        <v>0</v>
      </c>
      <c r="S460" s="95" t="s">
        <v>557</v>
      </c>
    </row>
    <row r="461" spans="2:19" ht="21">
      <c r="B461" s="360"/>
      <c r="C461" s="58"/>
      <c r="D461" s="58"/>
      <c r="E461" s="58"/>
      <c r="F461" s="58"/>
      <c r="G461" s="58"/>
      <c r="H461" s="58"/>
      <c r="I461" s="58"/>
      <c r="J461" s="58"/>
      <c r="K461" s="58"/>
      <c r="L461" s="58"/>
      <c r="M461" s="161"/>
      <c r="N461" s="58"/>
      <c r="O461" s="58"/>
      <c r="P461" s="58"/>
      <c r="Q461" s="162">
        <f t="shared" si="44"/>
        <v>0</v>
      </c>
      <c r="R461" s="358">
        <f t="shared" si="45"/>
        <v>0</v>
      </c>
      <c r="S461" s="95" t="s">
        <v>557</v>
      </c>
    </row>
    <row r="462" spans="2:19">
      <c r="B462" s="359">
        <v>221</v>
      </c>
      <c r="C462" s="28">
        <v>88.5</v>
      </c>
      <c r="D462" s="28">
        <v>183</v>
      </c>
      <c r="E462" s="28" t="s">
        <v>74</v>
      </c>
      <c r="F462" s="33" t="s">
        <v>73</v>
      </c>
      <c r="G462" s="29" t="s">
        <v>3</v>
      </c>
      <c r="H462" s="163">
        <v>1650</v>
      </c>
      <c r="I462" s="28">
        <v>27</v>
      </c>
      <c r="J462" s="164">
        <f>H462*I462</f>
        <v>44550</v>
      </c>
      <c r="K462" s="30"/>
      <c r="L462" s="162">
        <f>K462*H462</f>
        <v>0</v>
      </c>
      <c r="M462" s="161">
        <f t="shared" si="42"/>
        <v>27</v>
      </c>
      <c r="N462" s="165">
        <f>M462*H462</f>
        <v>44550</v>
      </c>
      <c r="O462" s="31">
        <v>18</v>
      </c>
      <c r="P462" s="162">
        <f>O462*H462</f>
        <v>29700</v>
      </c>
      <c r="Q462" s="162">
        <f t="shared" si="44"/>
        <v>0</v>
      </c>
      <c r="R462" s="358">
        <f t="shared" si="45"/>
        <v>14850</v>
      </c>
      <c r="S462" s="95" t="s">
        <v>557</v>
      </c>
    </row>
    <row r="463" spans="2:19" ht="21">
      <c r="B463" s="360"/>
      <c r="C463" s="58"/>
      <c r="D463" s="58"/>
      <c r="E463" s="58"/>
      <c r="F463" s="58"/>
      <c r="G463" s="58"/>
      <c r="H463" s="58"/>
      <c r="I463" s="58"/>
      <c r="J463" s="58"/>
      <c r="K463" s="58"/>
      <c r="L463" s="58"/>
      <c r="M463" s="161"/>
      <c r="N463" s="58"/>
      <c r="O463" s="58"/>
      <c r="P463" s="58"/>
      <c r="Q463" s="162">
        <f t="shared" si="44"/>
        <v>0</v>
      </c>
      <c r="R463" s="358">
        <f t="shared" si="45"/>
        <v>0</v>
      </c>
      <c r="S463" s="95" t="s">
        <v>557</v>
      </c>
    </row>
    <row r="464" spans="2:19">
      <c r="B464" s="359">
        <v>222</v>
      </c>
      <c r="C464" s="28">
        <v>88.5</v>
      </c>
      <c r="D464" s="28">
        <v>184</v>
      </c>
      <c r="E464" s="28" t="s">
        <v>72</v>
      </c>
      <c r="F464" s="33" t="s">
        <v>71</v>
      </c>
      <c r="G464" s="29" t="s">
        <v>3</v>
      </c>
      <c r="H464" s="163">
        <v>3450</v>
      </c>
      <c r="I464" s="28">
        <v>27</v>
      </c>
      <c r="J464" s="164">
        <f>H464*I464</f>
        <v>93150</v>
      </c>
      <c r="K464" s="30"/>
      <c r="L464" s="162">
        <f>K464*H464</f>
        <v>0</v>
      </c>
      <c r="M464" s="161">
        <f t="shared" si="42"/>
        <v>27</v>
      </c>
      <c r="N464" s="165">
        <f>M464*H464</f>
        <v>93150</v>
      </c>
      <c r="O464" s="31">
        <v>27</v>
      </c>
      <c r="P464" s="162">
        <f>O464*H464</f>
        <v>93150</v>
      </c>
      <c r="Q464" s="162">
        <f t="shared" si="44"/>
        <v>0</v>
      </c>
      <c r="R464" s="358">
        <f t="shared" si="45"/>
        <v>0</v>
      </c>
      <c r="S464" s="95" t="s">
        <v>557</v>
      </c>
    </row>
    <row r="465" spans="2:19" ht="21">
      <c r="B465" s="360"/>
      <c r="C465" s="58"/>
      <c r="D465" s="58"/>
      <c r="E465" s="58"/>
      <c r="F465" s="60" t="s">
        <v>543</v>
      </c>
      <c r="G465" s="58"/>
      <c r="H465" s="163">
        <v>3450</v>
      </c>
      <c r="I465" s="58"/>
      <c r="J465" s="58"/>
      <c r="K465" s="58"/>
      <c r="L465" s="58"/>
      <c r="M465" s="161"/>
      <c r="N465" s="165"/>
      <c r="O465" s="30">
        <v>19</v>
      </c>
      <c r="P465" s="162">
        <f>O465*H465</f>
        <v>65550</v>
      </c>
      <c r="Q465" s="162">
        <f t="shared" si="44"/>
        <v>65550</v>
      </c>
      <c r="R465" s="358">
        <f t="shared" si="45"/>
        <v>0</v>
      </c>
      <c r="S465" s="95" t="s">
        <v>557</v>
      </c>
    </row>
    <row r="466" spans="2:19">
      <c r="B466" s="359">
        <v>223</v>
      </c>
      <c r="C466" s="28">
        <v>88.5</v>
      </c>
      <c r="D466" s="28">
        <v>185</v>
      </c>
      <c r="E466" s="28" t="s">
        <v>70</v>
      </c>
      <c r="F466" s="33" t="s">
        <v>69</v>
      </c>
      <c r="G466" s="29" t="s">
        <v>3</v>
      </c>
      <c r="H466" s="163">
        <v>750</v>
      </c>
      <c r="I466" s="28">
        <v>27</v>
      </c>
      <c r="J466" s="164">
        <f>H466*I466</f>
        <v>20250</v>
      </c>
      <c r="K466" s="30"/>
      <c r="L466" s="162">
        <f>K466*H466</f>
        <v>0</v>
      </c>
      <c r="M466" s="161">
        <f t="shared" si="42"/>
        <v>27</v>
      </c>
      <c r="N466" s="165">
        <f>M466*H466</f>
        <v>20250</v>
      </c>
      <c r="O466" s="31">
        <v>27</v>
      </c>
      <c r="P466" s="162">
        <f>O466*H466</f>
        <v>20250</v>
      </c>
      <c r="Q466" s="162">
        <f t="shared" si="44"/>
        <v>0</v>
      </c>
      <c r="R466" s="358">
        <f t="shared" si="45"/>
        <v>0</v>
      </c>
      <c r="S466" s="95" t="s">
        <v>557</v>
      </c>
    </row>
    <row r="467" spans="2:19" ht="21">
      <c r="B467" s="360"/>
      <c r="C467" s="58"/>
      <c r="D467" s="58"/>
      <c r="E467" s="58"/>
      <c r="F467" s="58"/>
      <c r="G467" s="58"/>
      <c r="H467" s="58"/>
      <c r="I467" s="58"/>
      <c r="J467" s="58"/>
      <c r="K467" s="58"/>
      <c r="L467" s="58"/>
      <c r="M467" s="161"/>
      <c r="N467" s="58"/>
      <c r="O467" s="58"/>
      <c r="P467" s="58"/>
      <c r="Q467" s="162">
        <f t="shared" si="44"/>
        <v>0</v>
      </c>
      <c r="R467" s="358">
        <f t="shared" si="45"/>
        <v>0</v>
      </c>
      <c r="S467" s="95" t="s">
        <v>557</v>
      </c>
    </row>
    <row r="468" spans="2:19">
      <c r="B468" s="359">
        <v>224</v>
      </c>
      <c r="C468" s="28">
        <v>88.5</v>
      </c>
      <c r="D468" s="28">
        <v>186</v>
      </c>
      <c r="E468" s="28" t="s">
        <v>68</v>
      </c>
      <c r="F468" s="33" t="s">
        <v>67</v>
      </c>
      <c r="G468" s="29" t="s">
        <v>3</v>
      </c>
      <c r="H468" s="163">
        <v>750</v>
      </c>
      <c r="I468" s="28">
        <v>27</v>
      </c>
      <c r="J468" s="164">
        <f>H468*I468</f>
        <v>20250</v>
      </c>
      <c r="K468" s="30"/>
      <c r="L468" s="162">
        <f>K468*H468</f>
        <v>0</v>
      </c>
      <c r="M468" s="161">
        <f t="shared" si="42"/>
        <v>27</v>
      </c>
      <c r="N468" s="165">
        <f>M468*H468</f>
        <v>20250</v>
      </c>
      <c r="O468" s="31">
        <v>27</v>
      </c>
      <c r="P468" s="162">
        <f>O468*H468</f>
        <v>20250</v>
      </c>
      <c r="Q468" s="162">
        <f t="shared" si="44"/>
        <v>0</v>
      </c>
      <c r="R468" s="358">
        <f t="shared" si="45"/>
        <v>0</v>
      </c>
      <c r="S468" s="95" t="s">
        <v>557</v>
      </c>
    </row>
    <row r="469" spans="2:19" ht="21">
      <c r="B469" s="360"/>
      <c r="C469" s="58"/>
      <c r="D469" s="58"/>
      <c r="E469" s="58"/>
      <c r="F469" s="58"/>
      <c r="G469" s="58"/>
      <c r="H469" s="58"/>
      <c r="I469" s="58"/>
      <c r="J469" s="58"/>
      <c r="K469" s="58"/>
      <c r="L469" s="58"/>
      <c r="M469" s="161"/>
      <c r="N469" s="58"/>
      <c r="O469" s="58"/>
      <c r="P469" s="58"/>
      <c r="Q469" s="162">
        <f t="shared" si="44"/>
        <v>0</v>
      </c>
      <c r="R469" s="358">
        <f t="shared" si="45"/>
        <v>0</v>
      </c>
      <c r="S469" s="95" t="s">
        <v>557</v>
      </c>
    </row>
    <row r="470" spans="2:19">
      <c r="B470" s="359">
        <v>225</v>
      </c>
      <c r="C470" s="28">
        <v>88.5</v>
      </c>
      <c r="D470" s="28">
        <v>187</v>
      </c>
      <c r="E470" s="28" t="s">
        <v>66</v>
      </c>
      <c r="F470" s="33" t="s">
        <v>65</v>
      </c>
      <c r="G470" s="29" t="s">
        <v>3</v>
      </c>
      <c r="H470" s="163">
        <v>750</v>
      </c>
      <c r="I470" s="28">
        <v>15</v>
      </c>
      <c r="J470" s="164">
        <f>H470*I470</f>
        <v>11250</v>
      </c>
      <c r="K470" s="30"/>
      <c r="L470" s="162">
        <f>K470*H470</f>
        <v>0</v>
      </c>
      <c r="M470" s="161">
        <f t="shared" si="42"/>
        <v>15</v>
      </c>
      <c r="N470" s="165">
        <f>M470*H470</f>
        <v>11250</v>
      </c>
      <c r="O470" s="31">
        <v>15</v>
      </c>
      <c r="P470" s="162">
        <f>O470*H470</f>
        <v>11250</v>
      </c>
      <c r="Q470" s="162">
        <f t="shared" si="44"/>
        <v>0</v>
      </c>
      <c r="R470" s="358">
        <f t="shared" si="45"/>
        <v>0</v>
      </c>
      <c r="S470" s="95" t="s">
        <v>557</v>
      </c>
    </row>
    <row r="471" spans="2:19" ht="21">
      <c r="B471" s="360"/>
      <c r="C471" s="58"/>
      <c r="D471" s="58"/>
      <c r="E471" s="58"/>
      <c r="F471" s="58"/>
      <c r="G471" s="58"/>
      <c r="H471" s="58"/>
      <c r="I471" s="58"/>
      <c r="J471" s="58"/>
      <c r="K471" s="58"/>
      <c r="L471" s="58"/>
      <c r="M471" s="161"/>
      <c r="N471" s="58"/>
      <c r="O471" s="58"/>
      <c r="P471" s="58"/>
      <c r="Q471" s="162">
        <f t="shared" si="44"/>
        <v>0</v>
      </c>
      <c r="R471" s="358">
        <f t="shared" si="45"/>
        <v>0</v>
      </c>
      <c r="S471" s="95" t="s">
        <v>557</v>
      </c>
    </row>
    <row r="472" spans="2:19">
      <c r="B472" s="359">
        <v>226</v>
      </c>
      <c r="C472" s="28">
        <v>88.5</v>
      </c>
      <c r="D472" s="28">
        <v>188</v>
      </c>
      <c r="E472" s="28" t="s">
        <v>64</v>
      </c>
      <c r="F472" s="33" t="s">
        <v>63</v>
      </c>
      <c r="G472" s="29" t="s">
        <v>3</v>
      </c>
      <c r="H472" s="163">
        <v>550</v>
      </c>
      <c r="I472" s="28">
        <v>27</v>
      </c>
      <c r="J472" s="164">
        <f>H472*I472</f>
        <v>14850</v>
      </c>
      <c r="K472" s="30">
        <v>58</v>
      </c>
      <c r="L472" s="162">
        <f>K472*H472</f>
        <v>31900</v>
      </c>
      <c r="M472" s="161">
        <f t="shared" si="42"/>
        <v>85</v>
      </c>
      <c r="N472" s="165">
        <f>M472*H472</f>
        <v>46750</v>
      </c>
      <c r="O472" s="31">
        <v>85</v>
      </c>
      <c r="P472" s="162">
        <f>O472*H472</f>
        <v>46750</v>
      </c>
      <c r="Q472" s="162">
        <f t="shared" si="44"/>
        <v>0</v>
      </c>
      <c r="R472" s="358">
        <f t="shared" si="45"/>
        <v>0</v>
      </c>
      <c r="S472" s="95" t="s">
        <v>557</v>
      </c>
    </row>
    <row r="473" spans="2:19" ht="21">
      <c r="B473" s="360"/>
      <c r="C473" s="58"/>
      <c r="D473" s="58"/>
      <c r="E473" s="58"/>
      <c r="F473" s="60" t="s">
        <v>543</v>
      </c>
      <c r="G473" s="58"/>
      <c r="H473" s="163">
        <v>550</v>
      </c>
      <c r="I473" s="58"/>
      <c r="J473" s="58"/>
      <c r="K473" s="58"/>
      <c r="L473" s="58"/>
      <c r="M473" s="161"/>
      <c r="N473" s="165"/>
      <c r="O473" s="30">
        <v>30</v>
      </c>
      <c r="P473" s="162">
        <f>O473*H473</f>
        <v>16500</v>
      </c>
      <c r="Q473" s="162">
        <f t="shared" si="44"/>
        <v>16500</v>
      </c>
      <c r="R473" s="358">
        <f t="shared" si="45"/>
        <v>0</v>
      </c>
      <c r="S473" s="95" t="s">
        <v>557</v>
      </c>
    </row>
    <row r="474" spans="2:19">
      <c r="B474" s="359">
        <v>227</v>
      </c>
      <c r="C474" s="28">
        <v>88.6</v>
      </c>
      <c r="D474" s="28">
        <v>189</v>
      </c>
      <c r="E474" s="28" t="s">
        <v>62</v>
      </c>
      <c r="F474" s="33" t="s">
        <v>61</v>
      </c>
      <c r="G474" s="29" t="s">
        <v>3</v>
      </c>
      <c r="H474" s="163">
        <v>35000</v>
      </c>
      <c r="I474" s="28">
        <v>27</v>
      </c>
      <c r="J474" s="164">
        <f>H474*I474</f>
        <v>945000</v>
      </c>
      <c r="K474" s="30"/>
      <c r="L474" s="162">
        <f>K474*H474</f>
        <v>0</v>
      </c>
      <c r="M474" s="161">
        <f t="shared" si="42"/>
        <v>27</v>
      </c>
      <c r="N474" s="165">
        <f>M474*H474</f>
        <v>945000</v>
      </c>
      <c r="O474" s="31">
        <v>27</v>
      </c>
      <c r="P474" s="162">
        <f>O474*H474</f>
        <v>945000</v>
      </c>
      <c r="Q474" s="162">
        <f t="shared" si="44"/>
        <v>0</v>
      </c>
      <c r="R474" s="358">
        <f t="shared" si="45"/>
        <v>0</v>
      </c>
      <c r="S474" s="95" t="s">
        <v>557</v>
      </c>
    </row>
    <row r="475" spans="2:19" ht="21">
      <c r="B475" s="360"/>
      <c r="C475" s="58"/>
      <c r="D475" s="58"/>
      <c r="E475" s="58"/>
      <c r="F475" s="60" t="s">
        <v>543</v>
      </c>
      <c r="G475" s="58"/>
      <c r="H475" s="163">
        <v>35000</v>
      </c>
      <c r="I475" s="58"/>
      <c r="J475" s="58"/>
      <c r="K475" s="58"/>
      <c r="L475" s="58"/>
      <c r="M475" s="161"/>
      <c r="N475" s="165"/>
      <c r="O475" s="30">
        <v>4</v>
      </c>
      <c r="P475" s="162">
        <f>O475*H475</f>
        <v>140000</v>
      </c>
      <c r="Q475" s="162">
        <f t="shared" si="44"/>
        <v>140000</v>
      </c>
      <c r="R475" s="358">
        <f t="shared" si="45"/>
        <v>0</v>
      </c>
      <c r="S475" s="95" t="s">
        <v>557</v>
      </c>
    </row>
    <row r="476" spans="2:19">
      <c r="B476" s="359">
        <v>228</v>
      </c>
      <c r="C476" s="28" t="s">
        <v>722</v>
      </c>
      <c r="D476" s="28">
        <v>190</v>
      </c>
      <c r="E476" s="28" t="s">
        <v>60</v>
      </c>
      <c r="F476" s="33" t="s">
        <v>59</v>
      </c>
      <c r="G476" s="29" t="s">
        <v>3</v>
      </c>
      <c r="H476" s="163">
        <v>9500</v>
      </c>
      <c r="I476" s="28">
        <v>1</v>
      </c>
      <c r="J476" s="164">
        <f>H476*I476</f>
        <v>9500</v>
      </c>
      <c r="K476" s="30"/>
      <c r="L476" s="162">
        <f>K476*H476</f>
        <v>0</v>
      </c>
      <c r="M476" s="161">
        <f t="shared" si="42"/>
        <v>1</v>
      </c>
      <c r="N476" s="165">
        <f>M476*H476</f>
        <v>9500</v>
      </c>
      <c r="O476" s="31">
        <v>0</v>
      </c>
      <c r="P476" s="162">
        <f>O476*H476</f>
        <v>0</v>
      </c>
      <c r="Q476" s="162">
        <f t="shared" si="44"/>
        <v>0</v>
      </c>
      <c r="R476" s="358">
        <f t="shared" si="45"/>
        <v>9500</v>
      </c>
      <c r="S476" s="95" t="s">
        <v>557</v>
      </c>
    </row>
    <row r="477" spans="2:19" ht="21">
      <c r="B477" s="360"/>
      <c r="C477" s="58"/>
      <c r="D477" s="58"/>
      <c r="E477" s="58"/>
      <c r="F477" s="58"/>
      <c r="G477" s="58"/>
      <c r="H477" s="58"/>
      <c r="I477" s="58"/>
      <c r="J477" s="58"/>
      <c r="K477" s="58"/>
      <c r="L477" s="58"/>
      <c r="M477" s="161"/>
      <c r="N477" s="58"/>
      <c r="O477" s="58"/>
      <c r="P477" s="58"/>
      <c r="Q477" s="162">
        <f t="shared" si="44"/>
        <v>0</v>
      </c>
      <c r="R477" s="358">
        <f t="shared" si="45"/>
        <v>0</v>
      </c>
      <c r="S477" s="95" t="s">
        <v>557</v>
      </c>
    </row>
    <row r="478" spans="2:19">
      <c r="B478" s="359">
        <v>229</v>
      </c>
      <c r="C478" s="28" t="s">
        <v>722</v>
      </c>
      <c r="D478" s="28">
        <v>191</v>
      </c>
      <c r="E478" s="28" t="s">
        <v>58</v>
      </c>
      <c r="F478" s="33" t="s">
        <v>57</v>
      </c>
      <c r="G478" s="29" t="s">
        <v>3</v>
      </c>
      <c r="H478" s="163">
        <v>14500.000000000002</v>
      </c>
      <c r="I478" s="28">
        <v>3</v>
      </c>
      <c r="J478" s="164">
        <f>H478*I478</f>
        <v>43500.000000000007</v>
      </c>
      <c r="K478" s="30"/>
      <c r="L478" s="162">
        <f>K478*H478</f>
        <v>0</v>
      </c>
      <c r="M478" s="161">
        <f t="shared" si="42"/>
        <v>3</v>
      </c>
      <c r="N478" s="165">
        <f>M478*H478</f>
        <v>43500.000000000007</v>
      </c>
      <c r="O478" s="31">
        <v>3</v>
      </c>
      <c r="P478" s="162">
        <f>O478*H478</f>
        <v>43500.000000000007</v>
      </c>
      <c r="Q478" s="162">
        <f t="shared" si="44"/>
        <v>0</v>
      </c>
      <c r="R478" s="358">
        <f t="shared" si="45"/>
        <v>0</v>
      </c>
      <c r="S478" s="95" t="s">
        <v>557</v>
      </c>
    </row>
    <row r="479" spans="2:19" ht="21">
      <c r="B479" s="360"/>
      <c r="C479" s="58"/>
      <c r="D479" s="58"/>
      <c r="E479" s="58"/>
      <c r="F479" s="60" t="s">
        <v>543</v>
      </c>
      <c r="G479" s="58"/>
      <c r="H479" s="163">
        <v>14500.000000000002</v>
      </c>
      <c r="I479" s="58"/>
      <c r="J479" s="58"/>
      <c r="K479" s="58"/>
      <c r="L479" s="58"/>
      <c r="M479" s="161"/>
      <c r="N479" s="165"/>
      <c r="O479" s="30">
        <v>2</v>
      </c>
      <c r="P479" s="162">
        <f>O479*H479</f>
        <v>29000.000000000004</v>
      </c>
      <c r="Q479" s="162">
        <f t="shared" si="44"/>
        <v>29000.000000000004</v>
      </c>
      <c r="R479" s="358">
        <f t="shared" si="45"/>
        <v>0</v>
      </c>
      <c r="S479" s="95" t="s">
        <v>557</v>
      </c>
    </row>
    <row r="480" spans="2:19">
      <c r="B480" s="359">
        <v>230</v>
      </c>
      <c r="C480" s="28" t="s">
        <v>722</v>
      </c>
      <c r="D480" s="28">
        <v>192</v>
      </c>
      <c r="E480" s="28" t="s">
        <v>56</v>
      </c>
      <c r="F480" s="33" t="s">
        <v>55</v>
      </c>
      <c r="G480" s="29" t="s">
        <v>3</v>
      </c>
      <c r="H480" s="163">
        <v>22500</v>
      </c>
      <c r="I480" s="28">
        <v>1</v>
      </c>
      <c r="J480" s="164">
        <f>H480*I480</f>
        <v>22500</v>
      </c>
      <c r="K480" s="30">
        <v>5</v>
      </c>
      <c r="L480" s="162">
        <f>K480*H480</f>
        <v>112500</v>
      </c>
      <c r="M480" s="161">
        <f t="shared" si="42"/>
        <v>6</v>
      </c>
      <c r="N480" s="165">
        <f>M480*H480</f>
        <v>135000</v>
      </c>
      <c r="O480" s="31">
        <v>6</v>
      </c>
      <c r="P480" s="162">
        <f>O480*H480</f>
        <v>135000</v>
      </c>
      <c r="Q480" s="162">
        <f t="shared" si="44"/>
        <v>0</v>
      </c>
      <c r="R480" s="358">
        <f t="shared" si="45"/>
        <v>0</v>
      </c>
      <c r="S480" s="95" t="s">
        <v>557</v>
      </c>
    </row>
    <row r="481" spans="2:19" ht="21">
      <c r="B481" s="360"/>
      <c r="C481" s="58"/>
      <c r="D481" s="58"/>
      <c r="E481" s="58"/>
      <c r="F481" s="58"/>
      <c r="G481" s="58"/>
      <c r="H481" s="58"/>
      <c r="I481" s="58"/>
      <c r="J481" s="58"/>
      <c r="K481" s="58"/>
      <c r="L481" s="58"/>
      <c r="M481" s="161"/>
      <c r="N481" s="58"/>
      <c r="O481" s="58"/>
      <c r="P481" s="58"/>
      <c r="Q481" s="162">
        <f t="shared" si="44"/>
        <v>0</v>
      </c>
      <c r="R481" s="358">
        <f t="shared" si="45"/>
        <v>0</v>
      </c>
      <c r="S481" s="95" t="s">
        <v>557</v>
      </c>
    </row>
    <row r="482" spans="2:19">
      <c r="B482" s="359">
        <v>231</v>
      </c>
      <c r="C482" s="28" t="s">
        <v>723</v>
      </c>
      <c r="D482" s="28">
        <v>193</v>
      </c>
      <c r="E482" s="28" t="s">
        <v>54</v>
      </c>
      <c r="F482" s="33" t="s">
        <v>53</v>
      </c>
      <c r="G482" s="29" t="s">
        <v>4</v>
      </c>
      <c r="H482" s="163">
        <v>40000</v>
      </c>
      <c r="I482" s="28">
        <v>1</v>
      </c>
      <c r="J482" s="164">
        <f>H482*I482</f>
        <v>40000</v>
      </c>
      <c r="K482" s="30">
        <v>1</v>
      </c>
      <c r="L482" s="162">
        <f>K482*H482</f>
        <v>40000</v>
      </c>
      <c r="M482" s="161">
        <f t="shared" si="42"/>
        <v>2</v>
      </c>
      <c r="N482" s="165">
        <f>M482*H482</f>
        <v>80000</v>
      </c>
      <c r="O482" s="31">
        <v>2</v>
      </c>
      <c r="P482" s="162">
        <f>O482*H482</f>
        <v>80000</v>
      </c>
      <c r="Q482" s="162">
        <f t="shared" si="44"/>
        <v>0</v>
      </c>
      <c r="R482" s="358">
        <f t="shared" si="45"/>
        <v>0</v>
      </c>
      <c r="S482" s="95" t="s">
        <v>557</v>
      </c>
    </row>
    <row r="483" spans="2:19" ht="21">
      <c r="B483" s="360"/>
      <c r="C483" s="58"/>
      <c r="D483" s="58"/>
      <c r="E483" s="58"/>
      <c r="F483" s="60" t="s">
        <v>543</v>
      </c>
      <c r="G483" s="58"/>
      <c r="H483" s="163">
        <v>40000</v>
      </c>
      <c r="I483" s="58"/>
      <c r="J483" s="58"/>
      <c r="K483" s="58"/>
      <c r="L483" s="58"/>
      <c r="M483" s="161"/>
      <c r="N483" s="165"/>
      <c r="O483" s="30">
        <v>1</v>
      </c>
      <c r="P483" s="162">
        <f>O483*H483</f>
        <v>40000</v>
      </c>
      <c r="Q483" s="162">
        <f t="shared" si="44"/>
        <v>40000</v>
      </c>
      <c r="R483" s="358">
        <f t="shared" si="45"/>
        <v>0</v>
      </c>
      <c r="S483" s="95" t="s">
        <v>557</v>
      </c>
    </row>
    <row r="484" spans="2:19">
      <c r="B484" s="359">
        <v>232</v>
      </c>
      <c r="C484" s="28" t="s">
        <v>724</v>
      </c>
      <c r="D484" s="28">
        <v>194</v>
      </c>
      <c r="E484" s="28" t="s">
        <v>52</v>
      </c>
      <c r="F484" s="33" t="s">
        <v>51</v>
      </c>
      <c r="G484" s="29" t="s">
        <v>4</v>
      </c>
      <c r="H484" s="163">
        <v>14500.000000000002</v>
      </c>
      <c r="I484" s="28">
        <v>1</v>
      </c>
      <c r="J484" s="164">
        <f>H484*I484</f>
        <v>14500.000000000002</v>
      </c>
      <c r="K484" s="30">
        <v>1</v>
      </c>
      <c r="L484" s="162">
        <f>K484*H484</f>
        <v>14500.000000000002</v>
      </c>
      <c r="M484" s="161">
        <f t="shared" si="42"/>
        <v>2</v>
      </c>
      <c r="N484" s="165">
        <f>M484*H484</f>
        <v>29000.000000000004</v>
      </c>
      <c r="O484" s="31">
        <v>2</v>
      </c>
      <c r="P484" s="162">
        <f>O484*H484</f>
        <v>29000.000000000004</v>
      </c>
      <c r="Q484" s="162">
        <f t="shared" si="44"/>
        <v>0</v>
      </c>
      <c r="R484" s="358">
        <f t="shared" si="45"/>
        <v>0</v>
      </c>
      <c r="S484" s="95" t="s">
        <v>557</v>
      </c>
    </row>
    <row r="485" spans="2:19" ht="21">
      <c r="B485" s="360"/>
      <c r="C485" s="58"/>
      <c r="D485" s="58"/>
      <c r="E485" s="58"/>
      <c r="F485" s="58"/>
      <c r="G485" s="58"/>
      <c r="H485" s="58"/>
      <c r="I485" s="58"/>
      <c r="J485" s="58"/>
      <c r="K485" s="58"/>
      <c r="L485" s="58"/>
      <c r="M485" s="161"/>
      <c r="N485" s="58"/>
      <c r="O485" s="58"/>
      <c r="P485" s="58"/>
      <c r="Q485" s="162">
        <f t="shared" si="44"/>
        <v>0</v>
      </c>
      <c r="R485" s="358">
        <f t="shared" si="45"/>
        <v>0</v>
      </c>
      <c r="S485" s="95" t="s">
        <v>557</v>
      </c>
    </row>
    <row r="486" spans="2:19">
      <c r="B486" s="359">
        <v>233</v>
      </c>
      <c r="C486" s="28" t="s">
        <v>725</v>
      </c>
      <c r="D486" s="28">
        <v>195</v>
      </c>
      <c r="E486" s="28" t="s">
        <v>50</v>
      </c>
      <c r="F486" s="33" t="s">
        <v>49</v>
      </c>
      <c r="G486" s="29" t="s">
        <v>4</v>
      </c>
      <c r="H486" s="163">
        <v>185000</v>
      </c>
      <c r="I486" s="28">
        <v>1</v>
      </c>
      <c r="J486" s="164">
        <f>H486*I486</f>
        <v>185000</v>
      </c>
      <c r="K486" s="30">
        <v>1</v>
      </c>
      <c r="L486" s="162">
        <f>K486*H486</f>
        <v>185000</v>
      </c>
      <c r="M486" s="161">
        <f t="shared" si="42"/>
        <v>2</v>
      </c>
      <c r="N486" s="165">
        <f>M486*H486</f>
        <v>370000</v>
      </c>
      <c r="O486" s="31">
        <v>2</v>
      </c>
      <c r="P486" s="162">
        <f>O486*H486</f>
        <v>370000</v>
      </c>
      <c r="Q486" s="162">
        <f t="shared" si="44"/>
        <v>0</v>
      </c>
      <c r="R486" s="358">
        <f t="shared" si="45"/>
        <v>0</v>
      </c>
      <c r="S486" s="95" t="s">
        <v>557</v>
      </c>
    </row>
    <row r="487" spans="2:19" ht="21">
      <c r="B487" s="360"/>
      <c r="C487" s="58"/>
      <c r="D487" s="58"/>
      <c r="E487" s="58"/>
      <c r="F487" s="58"/>
      <c r="G487" s="58"/>
      <c r="H487" s="58"/>
      <c r="I487" s="58"/>
      <c r="J487" s="58"/>
      <c r="K487" s="58"/>
      <c r="L487" s="58"/>
      <c r="M487" s="161"/>
      <c r="N487" s="58"/>
      <c r="O487" s="58"/>
      <c r="P487" s="58"/>
      <c r="Q487" s="162">
        <f t="shared" si="44"/>
        <v>0</v>
      </c>
      <c r="R487" s="358">
        <f t="shared" si="45"/>
        <v>0</v>
      </c>
      <c r="S487" s="95" t="s">
        <v>557</v>
      </c>
    </row>
    <row r="488" spans="2:19" ht="45">
      <c r="B488" s="359">
        <v>234</v>
      </c>
      <c r="C488" s="28">
        <v>88.9</v>
      </c>
      <c r="D488" s="28">
        <v>237</v>
      </c>
      <c r="E488" s="28" t="s">
        <v>48</v>
      </c>
      <c r="F488" s="33" t="s">
        <v>47</v>
      </c>
      <c r="G488" s="29" t="s">
        <v>4</v>
      </c>
      <c r="H488" s="163">
        <v>1895000</v>
      </c>
      <c r="I488" s="28">
        <v>1</v>
      </c>
      <c r="J488" s="164">
        <f>H488*I488</f>
        <v>1895000</v>
      </c>
      <c r="K488" s="30"/>
      <c r="L488" s="162">
        <f>K488*H488</f>
        <v>0</v>
      </c>
      <c r="M488" s="161">
        <f t="shared" ref="M488:M505" si="46">$I488+$K488</f>
        <v>1</v>
      </c>
      <c r="N488" s="165">
        <f>M488*H488</f>
        <v>1895000</v>
      </c>
      <c r="O488" s="31">
        <v>1</v>
      </c>
      <c r="P488" s="162">
        <f>O488*H488</f>
        <v>1895000</v>
      </c>
      <c r="Q488" s="162">
        <f t="shared" si="44"/>
        <v>0</v>
      </c>
      <c r="R488" s="358">
        <f t="shared" si="45"/>
        <v>0</v>
      </c>
      <c r="S488" s="95" t="s">
        <v>557</v>
      </c>
    </row>
    <row r="489" spans="2:19" ht="21">
      <c r="B489" s="360"/>
      <c r="C489" s="58"/>
      <c r="D489" s="58"/>
      <c r="E489" s="58"/>
      <c r="F489" s="58"/>
      <c r="G489" s="58"/>
      <c r="H489" s="58"/>
      <c r="I489" s="58"/>
      <c r="J489" s="58"/>
      <c r="K489" s="58"/>
      <c r="L489" s="58"/>
      <c r="M489" s="161"/>
      <c r="N489" s="58"/>
      <c r="O489" s="58"/>
      <c r="P489" s="58"/>
      <c r="Q489" s="162">
        <f t="shared" si="44"/>
        <v>0</v>
      </c>
      <c r="R489" s="358">
        <f t="shared" ref="R489:R501" si="47">IF(N489&gt;P489,N489-P489,0)</f>
        <v>0</v>
      </c>
      <c r="S489" s="95" t="s">
        <v>557</v>
      </c>
    </row>
    <row r="490" spans="2:19" ht="30">
      <c r="B490" s="359">
        <v>235</v>
      </c>
      <c r="C490" s="28">
        <v>88.1</v>
      </c>
      <c r="D490" s="28">
        <v>196</v>
      </c>
      <c r="E490" s="28" t="s">
        <v>46</v>
      </c>
      <c r="F490" s="33" t="s">
        <v>45</v>
      </c>
      <c r="G490" s="29" t="s">
        <v>4</v>
      </c>
      <c r="H490" s="163">
        <v>795000</v>
      </c>
      <c r="I490" s="28">
        <v>1</v>
      </c>
      <c r="J490" s="164">
        <f>H490*I490</f>
        <v>795000</v>
      </c>
      <c r="K490" s="30"/>
      <c r="L490" s="162">
        <f>K490*H490</f>
        <v>0</v>
      </c>
      <c r="M490" s="161">
        <f t="shared" si="46"/>
        <v>1</v>
      </c>
      <c r="N490" s="165">
        <f>M490*H490</f>
        <v>795000</v>
      </c>
      <c r="O490" s="31">
        <v>1</v>
      </c>
      <c r="P490" s="162">
        <f>O490*H490</f>
        <v>795000</v>
      </c>
      <c r="Q490" s="162">
        <f t="shared" si="44"/>
        <v>0</v>
      </c>
      <c r="R490" s="358">
        <f t="shared" si="47"/>
        <v>0</v>
      </c>
      <c r="S490" s="95" t="s">
        <v>557</v>
      </c>
    </row>
    <row r="491" spans="2:19" ht="21">
      <c r="B491" s="360"/>
      <c r="C491" s="58"/>
      <c r="D491" s="58"/>
      <c r="E491" s="58"/>
      <c r="F491" s="58"/>
      <c r="G491" s="58"/>
      <c r="H491" s="58"/>
      <c r="I491" s="58"/>
      <c r="J491" s="58"/>
      <c r="K491" s="58"/>
      <c r="L491" s="58"/>
      <c r="M491" s="161"/>
      <c r="N491" s="58"/>
      <c r="O491" s="58"/>
      <c r="P491" s="58"/>
      <c r="Q491" s="162">
        <f t="shared" si="44"/>
        <v>0</v>
      </c>
      <c r="R491" s="358">
        <f t="shared" si="47"/>
        <v>0</v>
      </c>
      <c r="S491" s="95" t="s">
        <v>557</v>
      </c>
    </row>
    <row r="492" spans="2:19">
      <c r="B492" s="359">
        <v>236</v>
      </c>
      <c r="C492" s="28">
        <v>88.11</v>
      </c>
      <c r="D492" s="28">
        <v>197</v>
      </c>
      <c r="E492" s="28" t="s">
        <v>44</v>
      </c>
      <c r="F492" s="33" t="s">
        <v>43</v>
      </c>
      <c r="G492" s="29" t="s">
        <v>4</v>
      </c>
      <c r="H492" s="163">
        <v>95000.000000000015</v>
      </c>
      <c r="I492" s="28">
        <v>1</v>
      </c>
      <c r="J492" s="164">
        <f>H492*I492</f>
        <v>95000.000000000015</v>
      </c>
      <c r="K492" s="30"/>
      <c r="L492" s="162">
        <f>K492*H492</f>
        <v>0</v>
      </c>
      <c r="M492" s="161">
        <f t="shared" si="46"/>
        <v>1</v>
      </c>
      <c r="N492" s="165">
        <f>M492*H492</f>
        <v>95000.000000000015</v>
      </c>
      <c r="O492" s="31">
        <v>1</v>
      </c>
      <c r="P492" s="162">
        <f>O492*H492</f>
        <v>95000.000000000015</v>
      </c>
      <c r="Q492" s="162">
        <f t="shared" si="44"/>
        <v>0</v>
      </c>
      <c r="R492" s="358">
        <f t="shared" si="47"/>
        <v>0</v>
      </c>
      <c r="S492" s="95" t="s">
        <v>557</v>
      </c>
    </row>
    <row r="493" spans="2:19" ht="21">
      <c r="B493" s="360"/>
      <c r="C493" s="58"/>
      <c r="D493" s="58"/>
      <c r="E493" s="58"/>
      <c r="F493" s="58"/>
      <c r="G493" s="58"/>
      <c r="H493" s="58"/>
      <c r="I493" s="58"/>
      <c r="J493" s="58"/>
      <c r="K493" s="58"/>
      <c r="L493" s="58"/>
      <c r="M493" s="161"/>
      <c r="N493" s="58"/>
      <c r="O493" s="58"/>
      <c r="P493" s="58"/>
      <c r="Q493" s="162">
        <f t="shared" si="44"/>
        <v>0</v>
      </c>
      <c r="R493" s="358">
        <f t="shared" si="47"/>
        <v>0</v>
      </c>
      <c r="S493" s="95" t="s">
        <v>557</v>
      </c>
    </row>
    <row r="494" spans="2:19">
      <c r="B494" s="359">
        <v>237</v>
      </c>
      <c r="C494" s="28">
        <v>88.12</v>
      </c>
      <c r="D494" s="28">
        <v>198</v>
      </c>
      <c r="E494" s="28" t="s">
        <v>42</v>
      </c>
      <c r="F494" s="33" t="s">
        <v>41</v>
      </c>
      <c r="G494" s="29" t="s">
        <v>4</v>
      </c>
      <c r="H494" s="163">
        <v>145000</v>
      </c>
      <c r="I494" s="28">
        <v>1</v>
      </c>
      <c r="J494" s="164">
        <f>H494*I494</f>
        <v>145000</v>
      </c>
      <c r="K494" s="30"/>
      <c r="L494" s="162">
        <f>K494*H494</f>
        <v>0</v>
      </c>
      <c r="M494" s="161">
        <f t="shared" si="46"/>
        <v>1</v>
      </c>
      <c r="N494" s="165">
        <f>M494*H494</f>
        <v>145000</v>
      </c>
      <c r="O494" s="31">
        <v>1</v>
      </c>
      <c r="P494" s="162">
        <f>O494*H494</f>
        <v>145000</v>
      </c>
      <c r="Q494" s="162">
        <f t="shared" si="44"/>
        <v>0</v>
      </c>
      <c r="R494" s="358">
        <f t="shared" si="47"/>
        <v>0</v>
      </c>
      <c r="S494" s="95" t="s">
        <v>557</v>
      </c>
    </row>
    <row r="495" spans="2:19" ht="21">
      <c r="B495" s="360"/>
      <c r="C495" s="58"/>
      <c r="D495" s="58"/>
      <c r="E495" s="58"/>
      <c r="F495" s="58"/>
      <c r="G495" s="58"/>
      <c r="H495" s="58"/>
      <c r="I495" s="58"/>
      <c r="J495" s="58"/>
      <c r="K495" s="58"/>
      <c r="L495" s="58"/>
      <c r="M495" s="161"/>
      <c r="N495" s="58"/>
      <c r="O495" s="58"/>
      <c r="P495" s="58"/>
      <c r="Q495" s="162">
        <f t="shared" si="44"/>
        <v>0</v>
      </c>
      <c r="R495" s="358">
        <f t="shared" si="47"/>
        <v>0</v>
      </c>
      <c r="S495" s="95" t="s">
        <v>557</v>
      </c>
    </row>
    <row r="496" spans="2:19" ht="45">
      <c r="B496" s="359">
        <v>238</v>
      </c>
      <c r="C496" s="28">
        <v>88.13</v>
      </c>
      <c r="D496" s="28">
        <v>238</v>
      </c>
      <c r="E496" s="28" t="s">
        <v>40</v>
      </c>
      <c r="F496" s="33" t="s">
        <v>39</v>
      </c>
      <c r="G496" s="29" t="s">
        <v>4</v>
      </c>
      <c r="H496" s="163">
        <v>1495000</v>
      </c>
      <c r="I496" s="28">
        <v>2</v>
      </c>
      <c r="J496" s="164">
        <f>H496*I496</f>
        <v>2990000</v>
      </c>
      <c r="K496" s="30"/>
      <c r="L496" s="162">
        <f>K496*H496</f>
        <v>0</v>
      </c>
      <c r="M496" s="161">
        <f t="shared" si="46"/>
        <v>2</v>
      </c>
      <c r="N496" s="165">
        <f>M496*H496</f>
        <v>2990000</v>
      </c>
      <c r="O496" s="31">
        <v>2</v>
      </c>
      <c r="P496" s="162">
        <f>O496*H496</f>
        <v>2990000</v>
      </c>
      <c r="Q496" s="162">
        <f t="shared" si="44"/>
        <v>0</v>
      </c>
      <c r="R496" s="358">
        <f t="shared" si="47"/>
        <v>0</v>
      </c>
      <c r="S496" s="95" t="s">
        <v>557</v>
      </c>
    </row>
    <row r="497" spans="2:21" ht="21">
      <c r="B497" s="360"/>
      <c r="C497" s="58" t="s">
        <v>644</v>
      </c>
      <c r="D497" s="58"/>
      <c r="E497" s="58"/>
      <c r="F497" s="58"/>
      <c r="G497" s="58"/>
      <c r="H497" s="58"/>
      <c r="I497" s="58"/>
      <c r="J497" s="58"/>
      <c r="K497" s="58"/>
      <c r="L497" s="58"/>
      <c r="M497" s="161"/>
      <c r="N497" s="58"/>
      <c r="O497" s="58"/>
      <c r="P497" s="58"/>
      <c r="Q497" s="162">
        <f t="shared" si="44"/>
        <v>0</v>
      </c>
      <c r="R497" s="358">
        <f t="shared" si="47"/>
        <v>0</v>
      </c>
      <c r="S497" s="95" t="s">
        <v>557</v>
      </c>
    </row>
    <row r="498" spans="2:21">
      <c r="B498" s="359">
        <v>239</v>
      </c>
      <c r="C498" s="28"/>
      <c r="D498" s="28">
        <v>235</v>
      </c>
      <c r="E498" s="28" t="s">
        <v>38</v>
      </c>
      <c r="F498" s="39" t="s">
        <v>37</v>
      </c>
      <c r="G498" s="29" t="s">
        <v>36</v>
      </c>
      <c r="H498" s="163">
        <v>100000</v>
      </c>
      <c r="I498" s="28">
        <v>4</v>
      </c>
      <c r="J498" s="164">
        <f>H498*I498</f>
        <v>400000</v>
      </c>
      <c r="K498" s="30"/>
      <c r="L498" s="162">
        <f>K498*H498</f>
        <v>0</v>
      </c>
      <c r="M498" s="161">
        <f t="shared" si="46"/>
        <v>4</v>
      </c>
      <c r="N498" s="165">
        <f>M498*H498</f>
        <v>400000</v>
      </c>
      <c r="O498" s="31">
        <v>4</v>
      </c>
      <c r="P498" s="162">
        <f>O498*H498</f>
        <v>400000</v>
      </c>
      <c r="Q498" s="162">
        <f t="shared" si="44"/>
        <v>0</v>
      </c>
      <c r="R498" s="358">
        <f t="shared" si="47"/>
        <v>0</v>
      </c>
      <c r="S498" s="95" t="s">
        <v>557</v>
      </c>
    </row>
    <row r="499" spans="2:21" ht="21">
      <c r="B499" s="360"/>
      <c r="C499" s="58"/>
      <c r="D499" s="58"/>
      <c r="E499" s="58"/>
      <c r="F499" s="60" t="s">
        <v>543</v>
      </c>
      <c r="G499" s="58"/>
      <c r="H499" s="163">
        <v>100000</v>
      </c>
      <c r="I499" s="58"/>
      <c r="J499" s="58"/>
      <c r="K499" s="58"/>
      <c r="L499" s="58"/>
      <c r="M499" s="161"/>
      <c r="N499" s="165"/>
      <c r="O499" s="30">
        <v>5</v>
      </c>
      <c r="P499" s="162">
        <f>O499*H499</f>
        <v>500000</v>
      </c>
      <c r="Q499" s="162">
        <f t="shared" si="44"/>
        <v>500000</v>
      </c>
      <c r="R499" s="358">
        <f t="shared" si="47"/>
        <v>0</v>
      </c>
      <c r="S499" s="95" t="s">
        <v>557</v>
      </c>
    </row>
    <row r="500" spans="2:21">
      <c r="B500" s="359">
        <v>240</v>
      </c>
      <c r="C500" s="28"/>
      <c r="D500" s="28">
        <v>236</v>
      </c>
      <c r="E500" s="28" t="s">
        <v>35</v>
      </c>
      <c r="F500" s="39" t="s">
        <v>34</v>
      </c>
      <c r="G500" s="29" t="s">
        <v>4</v>
      </c>
      <c r="H500" s="163">
        <v>1213000</v>
      </c>
      <c r="I500" s="28">
        <v>1</v>
      </c>
      <c r="J500" s="164">
        <f>H500*I500</f>
        <v>1213000</v>
      </c>
      <c r="K500" s="30"/>
      <c r="L500" s="162">
        <f>K500*H500</f>
        <v>0</v>
      </c>
      <c r="M500" s="161">
        <f t="shared" si="46"/>
        <v>1</v>
      </c>
      <c r="N500" s="165">
        <f>M500*H500</f>
        <v>1213000</v>
      </c>
      <c r="O500" s="31">
        <v>1</v>
      </c>
      <c r="P500" s="162">
        <f>O500*H500</f>
        <v>1213000</v>
      </c>
      <c r="Q500" s="162">
        <f t="shared" si="44"/>
        <v>0</v>
      </c>
      <c r="R500" s="358">
        <f t="shared" si="47"/>
        <v>0</v>
      </c>
      <c r="S500" s="95" t="s">
        <v>557</v>
      </c>
    </row>
    <row r="501" spans="2:21" ht="21.75" thickBot="1">
      <c r="B501" s="365"/>
      <c r="C501" s="126"/>
      <c r="D501" s="126"/>
      <c r="E501" s="126"/>
      <c r="F501" s="126"/>
      <c r="G501" s="126"/>
      <c r="H501" s="126"/>
      <c r="I501" s="126"/>
      <c r="J501" s="126"/>
      <c r="K501" s="126"/>
      <c r="L501" s="126"/>
      <c r="M501" s="169"/>
      <c r="N501" s="126"/>
      <c r="O501" s="126"/>
      <c r="P501" s="126"/>
      <c r="Q501" s="168">
        <f t="shared" si="44"/>
        <v>0</v>
      </c>
      <c r="R501" s="361">
        <f t="shared" si="47"/>
        <v>0</v>
      </c>
      <c r="S501" s="95"/>
    </row>
    <row r="502" spans="2:21" ht="21.75" thickBot="1">
      <c r="B502" s="366"/>
      <c r="C502" s="123"/>
      <c r="D502" s="123"/>
      <c r="E502" s="123"/>
      <c r="F502" s="123"/>
      <c r="G502" s="123"/>
      <c r="H502" s="123"/>
      <c r="I502" s="123"/>
      <c r="J502" s="123"/>
      <c r="K502" s="123"/>
      <c r="L502" s="172" t="s">
        <v>545</v>
      </c>
      <c r="M502" s="173"/>
      <c r="N502" s="178" t="s">
        <v>558</v>
      </c>
      <c r="O502" s="123"/>
      <c r="P502" s="174">
        <f>SUM(P426:P501)</f>
        <v>16819300</v>
      </c>
      <c r="Q502" s="175"/>
      <c r="R502" s="371"/>
      <c r="S502" s="95"/>
    </row>
    <row r="503" spans="2:21" ht="15.75" thickBot="1">
      <c r="B503" s="372">
        <v>241</v>
      </c>
      <c r="C503" s="96"/>
      <c r="D503" s="96"/>
      <c r="E503" s="96"/>
      <c r="F503" s="132" t="s">
        <v>33</v>
      </c>
      <c r="G503" s="133" t="s">
        <v>4</v>
      </c>
      <c r="H503" s="190">
        <v>100000</v>
      </c>
      <c r="I503" s="96"/>
      <c r="J503" s="191"/>
      <c r="K503" s="192">
        <v>1</v>
      </c>
      <c r="L503" s="193">
        <f>K503*H503</f>
        <v>100000</v>
      </c>
      <c r="M503" s="194">
        <f t="shared" si="46"/>
        <v>1</v>
      </c>
      <c r="N503" s="195">
        <f>M503*H503</f>
        <v>100000</v>
      </c>
      <c r="O503" s="196">
        <v>0</v>
      </c>
      <c r="P503" s="193"/>
      <c r="Q503" s="193">
        <f>IF(P503&gt;N503,P503-N503,0)</f>
        <v>0</v>
      </c>
      <c r="R503" s="373">
        <f>IF(N503&gt;P503,N503-P503,0)</f>
        <v>100000</v>
      </c>
      <c r="S503" s="95" t="s">
        <v>551</v>
      </c>
    </row>
    <row r="504" spans="2:21" ht="21.75" thickBot="1">
      <c r="B504" s="360"/>
      <c r="C504" s="58"/>
      <c r="D504" s="58"/>
      <c r="E504" s="58"/>
      <c r="F504" s="58"/>
      <c r="G504" s="58"/>
      <c r="H504" s="58"/>
      <c r="I504" s="58"/>
      <c r="J504" s="58"/>
      <c r="K504" s="58"/>
      <c r="L504" s="58"/>
      <c r="M504" s="159"/>
      <c r="N504" s="58"/>
      <c r="O504" s="58"/>
      <c r="P504" s="58"/>
      <c r="Q504" s="162">
        <f>IF(P504&gt;N504,P504-N504,0)</f>
        <v>0</v>
      </c>
      <c r="R504" s="358">
        <f>IF(N504&gt;P504,N504-P504,0)</f>
        <v>0</v>
      </c>
      <c r="S504" s="95"/>
    </row>
    <row r="505" spans="2:21" ht="15.75" thickBot="1">
      <c r="B505" s="359">
        <v>242</v>
      </c>
      <c r="C505" s="28"/>
      <c r="D505" s="43"/>
      <c r="E505" s="43"/>
      <c r="F505" s="61" t="s">
        <v>32</v>
      </c>
      <c r="G505" s="62" t="s">
        <v>3</v>
      </c>
      <c r="H505" s="197">
        <v>1195000</v>
      </c>
      <c r="I505" s="30">
        <v>0</v>
      </c>
      <c r="J505" s="164">
        <f>H505*I505</f>
        <v>0</v>
      </c>
      <c r="K505" s="30">
        <v>6</v>
      </c>
      <c r="L505" s="162">
        <f>K505*H505</f>
        <v>7170000</v>
      </c>
      <c r="M505" s="159">
        <f t="shared" si="46"/>
        <v>6</v>
      </c>
      <c r="N505" s="165">
        <f>M505*H505</f>
        <v>7170000</v>
      </c>
      <c r="O505" s="31">
        <v>6</v>
      </c>
      <c r="P505" s="162">
        <f>O505*H505</f>
        <v>7170000</v>
      </c>
      <c r="Q505" s="162">
        <f>IF(P505&gt;N505,P505-N505,0)</f>
        <v>0</v>
      </c>
      <c r="R505" s="358">
        <f>IF(N505&gt;P505,N505-P505,0)</f>
        <v>0</v>
      </c>
      <c r="S505" s="95" t="s">
        <v>571</v>
      </c>
    </row>
    <row r="506" spans="2:21" ht="15.75" thickBot="1">
      <c r="B506" s="369"/>
      <c r="C506" s="120"/>
      <c r="D506" s="41"/>
      <c r="E506" s="41"/>
      <c r="F506" s="134"/>
      <c r="G506" s="135"/>
      <c r="H506" s="198"/>
      <c r="I506" s="40"/>
      <c r="J506" s="167"/>
      <c r="K506" s="40"/>
      <c r="L506" s="168"/>
      <c r="M506" s="199"/>
      <c r="N506" s="170"/>
      <c r="O506" s="171"/>
      <c r="P506" s="168"/>
      <c r="Q506" s="168">
        <f>IF(P506&gt;N506,P506-N506,0)</f>
        <v>0</v>
      </c>
      <c r="R506" s="361">
        <f>IF(N506&gt;P506,N506-P506,0)</f>
        <v>0</v>
      </c>
      <c r="S506" s="95"/>
    </row>
    <row r="507" spans="2:21" ht="22.5" thickTop="1" thickBot="1">
      <c r="B507" s="374"/>
      <c r="C507" s="136"/>
      <c r="D507" s="136"/>
      <c r="E507" s="136"/>
      <c r="F507" s="136"/>
      <c r="G507" s="136"/>
      <c r="H507" s="200" t="s">
        <v>616</v>
      </c>
      <c r="I507" s="200"/>
      <c r="J507" s="201">
        <f>SUM(J6:J506)</f>
        <v>175773220.80000001</v>
      </c>
      <c r="K507" s="200"/>
      <c r="L507" s="201">
        <f>SUM(L6:L506)</f>
        <v>39541980</v>
      </c>
      <c r="M507" s="202"/>
      <c r="N507" s="201">
        <f>SUM(N6:N506)</f>
        <v>215315200.80000001</v>
      </c>
      <c r="O507" s="200"/>
      <c r="P507" s="203">
        <f>P502+P424+P384+P302+P294+P276+P260+P116+P82</f>
        <v>222651437.961</v>
      </c>
      <c r="Q507" s="204">
        <f>SUM(Q5:Q506)</f>
        <v>33221464.684</v>
      </c>
      <c r="R507" s="375">
        <f>SUM(R5:R506)</f>
        <v>25885227.523000002</v>
      </c>
      <c r="S507" s="95"/>
      <c r="U507" s="21">
        <f>P507-N507</f>
        <v>7336237.1609999835</v>
      </c>
    </row>
    <row r="508" spans="2:21" ht="21.75" thickTop="1">
      <c r="B508" s="376"/>
      <c r="C508" s="338"/>
      <c r="D508" s="338"/>
      <c r="E508" s="338"/>
      <c r="F508" s="338"/>
      <c r="G508" s="338"/>
      <c r="H508" s="339"/>
      <c r="I508" s="339"/>
      <c r="J508" s="340"/>
      <c r="K508" s="339"/>
      <c r="L508" s="340"/>
      <c r="M508" s="341"/>
      <c r="N508" s="340"/>
      <c r="O508" s="339"/>
      <c r="P508" s="342"/>
      <c r="Q508" s="343"/>
      <c r="R508" s="377"/>
      <c r="S508" s="95"/>
      <c r="U508" s="21"/>
    </row>
    <row r="509" spans="2:21" ht="21">
      <c r="B509" s="378"/>
      <c r="C509" s="344"/>
      <c r="D509" s="344"/>
      <c r="E509" s="344"/>
      <c r="F509" s="344"/>
      <c r="G509" s="344"/>
      <c r="H509" s="345"/>
      <c r="I509" s="345"/>
      <c r="J509" s="346"/>
      <c r="K509" s="345"/>
      <c r="L509" s="346"/>
      <c r="M509" s="347"/>
      <c r="N509" s="346"/>
      <c r="O509" s="345"/>
      <c r="P509" s="348"/>
      <c r="Q509" s="349"/>
      <c r="R509" s="379"/>
      <c r="S509" s="95"/>
      <c r="U509" s="21"/>
    </row>
    <row r="510" spans="2:21" ht="21">
      <c r="B510" s="378"/>
      <c r="C510" s="344"/>
      <c r="D510" s="344"/>
      <c r="E510" s="344"/>
      <c r="F510" s="344"/>
      <c r="G510" s="344"/>
      <c r="H510" s="345"/>
      <c r="I510" s="345"/>
      <c r="J510" s="346"/>
      <c r="K510" s="345"/>
      <c r="L510" s="346"/>
      <c r="M510" s="347"/>
      <c r="N510" s="346"/>
      <c r="O510" s="345"/>
      <c r="P510" s="348"/>
      <c r="Q510" s="349"/>
      <c r="R510" s="379"/>
      <c r="S510" s="95"/>
      <c r="U510" s="21"/>
    </row>
    <row r="511" spans="2:21" ht="21.75" thickBot="1">
      <c r="B511" s="378"/>
      <c r="C511" s="344"/>
      <c r="D511" s="344"/>
      <c r="E511" s="344"/>
      <c r="F511" s="344"/>
      <c r="G511" s="344"/>
      <c r="H511" s="345"/>
      <c r="I511" s="345"/>
      <c r="J511" s="346"/>
      <c r="K511" s="345"/>
      <c r="L511" s="346"/>
      <c r="M511" s="347"/>
      <c r="N511" s="346"/>
      <c r="O511" s="345"/>
      <c r="P511" s="348"/>
      <c r="Q511" s="349"/>
      <c r="R511" s="379"/>
      <c r="S511" s="95"/>
      <c r="U511" s="21"/>
    </row>
    <row r="512" spans="2:21" ht="33" thickTop="1" thickBot="1">
      <c r="B512" s="390" t="s">
        <v>31</v>
      </c>
      <c r="C512" s="391"/>
      <c r="D512" s="392"/>
      <c r="E512" s="392"/>
      <c r="F512" s="393" t="s">
        <v>30</v>
      </c>
      <c r="G512" s="393" t="s">
        <v>29</v>
      </c>
      <c r="H512" s="391" t="s">
        <v>28</v>
      </c>
      <c r="I512" s="393" t="s">
        <v>27</v>
      </c>
      <c r="J512" s="393" t="s">
        <v>26</v>
      </c>
      <c r="K512" s="394"/>
      <c r="L512" s="394"/>
      <c r="M512" s="393" t="s">
        <v>27</v>
      </c>
      <c r="N512" s="393" t="s">
        <v>26</v>
      </c>
      <c r="O512" s="393" t="s">
        <v>27</v>
      </c>
      <c r="P512" s="393" t="s">
        <v>26</v>
      </c>
      <c r="Q512" s="395">
        <f t="shared" ref="Q512:Q531" si="48">IF(P512&gt;N512,P512-N512,0)</f>
        <v>0</v>
      </c>
      <c r="R512" s="396">
        <f t="shared" ref="R512:R531" si="49">IF(N512&gt;P512,N512-P512,0)</f>
        <v>0</v>
      </c>
      <c r="S512" s="95"/>
    </row>
    <row r="513" spans="2:19" ht="21" customHeight="1">
      <c r="B513" s="380"/>
      <c r="C513" s="138"/>
      <c r="D513" s="139"/>
      <c r="E513" s="139"/>
      <c r="F513" s="140" t="s">
        <v>546</v>
      </c>
      <c r="G513" s="26"/>
      <c r="H513" s="138"/>
      <c r="I513" s="26"/>
      <c r="J513" s="26"/>
      <c r="K513" s="205"/>
      <c r="L513" s="205"/>
      <c r="M513" s="159"/>
      <c r="N513" s="205"/>
      <c r="O513" s="26"/>
      <c r="P513" s="26"/>
      <c r="Q513" s="158">
        <f t="shared" si="48"/>
        <v>0</v>
      </c>
      <c r="R513" s="357">
        <f t="shared" si="49"/>
        <v>0</v>
      </c>
      <c r="S513" s="95"/>
    </row>
    <row r="514" spans="2:19" ht="85.15" customHeight="1">
      <c r="B514" s="368">
        <v>1</v>
      </c>
      <c r="C514" s="30"/>
      <c r="D514" s="43"/>
      <c r="E514" s="43"/>
      <c r="F514" s="39" t="s">
        <v>25</v>
      </c>
      <c r="G514" s="30" t="s">
        <v>0</v>
      </c>
      <c r="H514" s="197">
        <v>1014</v>
      </c>
      <c r="I514" s="30"/>
      <c r="J514" s="197"/>
      <c r="K514" s="43"/>
      <c r="L514" s="43"/>
      <c r="M514" s="161"/>
      <c r="N514" s="206"/>
      <c r="O514" s="30">
        <v>262.74</v>
      </c>
      <c r="P514" s="197">
        <f t="shared" ref="P514:P531" si="50">O514*H514</f>
        <v>266418.36</v>
      </c>
      <c r="Q514" s="162">
        <f t="shared" si="48"/>
        <v>266418.36</v>
      </c>
      <c r="R514" s="358">
        <f t="shared" si="49"/>
        <v>0</v>
      </c>
      <c r="S514" s="95" t="s">
        <v>572</v>
      </c>
    </row>
    <row r="515" spans="2:19" ht="115.9" customHeight="1">
      <c r="B515" s="368">
        <v>2</v>
      </c>
      <c r="C515" s="30"/>
      <c r="D515" s="43"/>
      <c r="E515" s="43"/>
      <c r="F515" s="39" t="s">
        <v>24</v>
      </c>
      <c r="G515" s="28" t="s">
        <v>23</v>
      </c>
      <c r="H515" s="163">
        <v>11740</v>
      </c>
      <c r="I515" s="30"/>
      <c r="J515" s="197"/>
      <c r="K515" s="43"/>
      <c r="L515" s="43"/>
      <c r="M515" s="161"/>
      <c r="N515" s="206"/>
      <c r="O515" s="30">
        <v>28.01</v>
      </c>
      <c r="P515" s="197">
        <f t="shared" si="50"/>
        <v>328837.40000000002</v>
      </c>
      <c r="Q515" s="162">
        <f t="shared" si="48"/>
        <v>328837.40000000002</v>
      </c>
      <c r="R515" s="358">
        <f t="shared" si="49"/>
        <v>0</v>
      </c>
      <c r="S515" s="95" t="s">
        <v>572</v>
      </c>
    </row>
    <row r="516" spans="2:19" ht="101.45" customHeight="1">
      <c r="B516" s="368">
        <v>3</v>
      </c>
      <c r="C516" s="30"/>
      <c r="D516" s="43"/>
      <c r="E516" s="43"/>
      <c r="F516" s="39" t="s">
        <v>22</v>
      </c>
      <c r="G516" s="28" t="s">
        <v>0</v>
      </c>
      <c r="H516" s="163">
        <v>1460</v>
      </c>
      <c r="I516" s="30"/>
      <c r="J516" s="197"/>
      <c r="K516" s="43"/>
      <c r="L516" s="43"/>
      <c r="M516" s="161"/>
      <c r="N516" s="206"/>
      <c r="O516" s="30">
        <v>882.44</v>
      </c>
      <c r="P516" s="197">
        <f t="shared" si="50"/>
        <v>1288362.4000000001</v>
      </c>
      <c r="Q516" s="162">
        <f t="shared" si="48"/>
        <v>1288362.4000000001</v>
      </c>
      <c r="R516" s="358">
        <f t="shared" si="49"/>
        <v>0</v>
      </c>
      <c r="S516" s="95" t="s">
        <v>572</v>
      </c>
    </row>
    <row r="517" spans="2:19" ht="184.9" customHeight="1">
      <c r="B517" s="368">
        <v>4</v>
      </c>
      <c r="C517" s="30"/>
      <c r="D517" s="43"/>
      <c r="E517" s="43"/>
      <c r="F517" s="44" t="s">
        <v>15</v>
      </c>
      <c r="G517" s="28" t="s">
        <v>0</v>
      </c>
      <c r="H517" s="163">
        <v>4665</v>
      </c>
      <c r="I517" s="30"/>
      <c r="J517" s="197"/>
      <c r="K517" s="43"/>
      <c r="L517" s="207"/>
      <c r="M517" s="161"/>
      <c r="N517" s="206"/>
      <c r="O517" s="30">
        <v>119.38500000000001</v>
      </c>
      <c r="P517" s="197">
        <f t="shared" si="50"/>
        <v>556931.02500000002</v>
      </c>
      <c r="Q517" s="162">
        <f t="shared" si="48"/>
        <v>556931.02500000002</v>
      </c>
      <c r="R517" s="358">
        <f t="shared" si="49"/>
        <v>0</v>
      </c>
      <c r="S517" s="95" t="s">
        <v>572</v>
      </c>
    </row>
    <row r="518" spans="2:19" ht="173.45" customHeight="1">
      <c r="B518" s="368">
        <v>5</v>
      </c>
      <c r="C518" s="30"/>
      <c r="D518" s="43"/>
      <c r="E518" s="43"/>
      <c r="F518" s="61" t="s">
        <v>14</v>
      </c>
      <c r="G518" s="28" t="s">
        <v>3</v>
      </c>
      <c r="H518" s="163">
        <v>270276</v>
      </c>
      <c r="I518" s="30"/>
      <c r="J518" s="197"/>
      <c r="K518" s="43"/>
      <c r="L518" s="207"/>
      <c r="M518" s="161"/>
      <c r="N518" s="206"/>
      <c r="O518" s="30">
        <v>2</v>
      </c>
      <c r="P518" s="197">
        <f t="shared" si="50"/>
        <v>540552</v>
      </c>
      <c r="Q518" s="162">
        <f t="shared" si="48"/>
        <v>540552</v>
      </c>
      <c r="R518" s="358">
        <f t="shared" si="49"/>
        <v>0</v>
      </c>
      <c r="S518" s="95" t="s">
        <v>572</v>
      </c>
    </row>
    <row r="519" spans="2:19" ht="40.15" customHeight="1">
      <c r="B519" s="368">
        <v>6</v>
      </c>
      <c r="C519" s="30"/>
      <c r="D519" s="43"/>
      <c r="E519" s="43"/>
      <c r="F519" s="39" t="s">
        <v>9</v>
      </c>
      <c r="G519" s="28" t="s">
        <v>0</v>
      </c>
      <c r="H519" s="163">
        <v>3640</v>
      </c>
      <c r="I519" s="30"/>
      <c r="J519" s="197"/>
      <c r="K519" s="30"/>
      <c r="L519" s="208"/>
      <c r="M519" s="161"/>
      <c r="N519" s="206"/>
      <c r="O519" s="30">
        <v>16</v>
      </c>
      <c r="P519" s="197">
        <f t="shared" si="50"/>
        <v>58240</v>
      </c>
      <c r="Q519" s="162">
        <f t="shared" si="48"/>
        <v>58240</v>
      </c>
      <c r="R519" s="358">
        <f t="shared" si="49"/>
        <v>0</v>
      </c>
      <c r="S519" s="95" t="s">
        <v>572</v>
      </c>
    </row>
    <row r="520" spans="2:19" ht="100.15" customHeight="1">
      <c r="B520" s="368">
        <v>7</v>
      </c>
      <c r="C520" s="30"/>
      <c r="D520" s="43"/>
      <c r="E520" s="43"/>
      <c r="F520" s="97" t="s">
        <v>8</v>
      </c>
      <c r="G520" s="28" t="s">
        <v>3</v>
      </c>
      <c r="H520" s="163">
        <v>84133</v>
      </c>
      <c r="I520" s="30"/>
      <c r="J520" s="197"/>
      <c r="K520" s="30"/>
      <c r="L520" s="208"/>
      <c r="M520" s="161"/>
      <c r="N520" s="206"/>
      <c r="O520" s="30">
        <v>1</v>
      </c>
      <c r="P520" s="197">
        <f t="shared" si="50"/>
        <v>84133</v>
      </c>
      <c r="Q520" s="162">
        <f t="shared" si="48"/>
        <v>84133</v>
      </c>
      <c r="R520" s="358">
        <f t="shared" si="49"/>
        <v>0</v>
      </c>
      <c r="S520" s="95" t="s">
        <v>572</v>
      </c>
    </row>
    <row r="521" spans="2:19" ht="144" customHeight="1">
      <c r="B521" s="368">
        <v>8</v>
      </c>
      <c r="C521" s="30"/>
      <c r="D521" s="43"/>
      <c r="E521" s="43"/>
      <c r="F521" s="44" t="s">
        <v>2</v>
      </c>
      <c r="G521" s="28" t="s">
        <v>0</v>
      </c>
      <c r="H521" s="163">
        <v>7450</v>
      </c>
      <c r="I521" s="43"/>
      <c r="J521" s="209"/>
      <c r="K521" s="43"/>
      <c r="L521" s="43"/>
      <c r="M521" s="161"/>
      <c r="N521" s="206"/>
      <c r="O521" s="210">
        <v>297.52</v>
      </c>
      <c r="P521" s="197">
        <f t="shared" si="50"/>
        <v>2216524</v>
      </c>
      <c r="Q521" s="162">
        <f t="shared" si="48"/>
        <v>2216524</v>
      </c>
      <c r="R521" s="358">
        <f t="shared" si="49"/>
        <v>0</v>
      </c>
      <c r="S521" s="95" t="s">
        <v>572</v>
      </c>
    </row>
    <row r="522" spans="2:19" ht="157.15" customHeight="1">
      <c r="B522" s="368">
        <v>9</v>
      </c>
      <c r="C522" s="30"/>
      <c r="D522" s="43"/>
      <c r="E522" s="43"/>
      <c r="F522" s="44" t="s">
        <v>1</v>
      </c>
      <c r="G522" s="28" t="s">
        <v>0</v>
      </c>
      <c r="H522" s="163">
        <v>7450</v>
      </c>
      <c r="I522" s="43"/>
      <c r="J522" s="209"/>
      <c r="K522" s="43"/>
      <c r="L522" s="43"/>
      <c r="M522" s="161"/>
      <c r="N522" s="206"/>
      <c r="O522" s="210">
        <v>163.08000000000001</v>
      </c>
      <c r="P522" s="197">
        <f t="shared" si="50"/>
        <v>1214946</v>
      </c>
      <c r="Q522" s="162">
        <f t="shared" si="48"/>
        <v>1214946</v>
      </c>
      <c r="R522" s="358">
        <f t="shared" si="49"/>
        <v>0</v>
      </c>
      <c r="S522" s="95" t="s">
        <v>572</v>
      </c>
    </row>
    <row r="523" spans="2:19" ht="235.9" customHeight="1">
      <c r="B523" s="368">
        <v>10</v>
      </c>
      <c r="C523" s="30"/>
      <c r="D523" s="43"/>
      <c r="E523" s="43"/>
      <c r="F523" s="66" t="s">
        <v>529</v>
      </c>
      <c r="G523" s="29" t="s">
        <v>0</v>
      </c>
      <c r="H523" s="211">
        <v>6350</v>
      </c>
      <c r="I523" s="30"/>
      <c r="J523" s="197"/>
      <c r="K523" s="30"/>
      <c r="L523" s="208"/>
      <c r="M523" s="161"/>
      <c r="N523" s="206"/>
      <c r="O523" s="30">
        <v>110</v>
      </c>
      <c r="P523" s="197">
        <f t="shared" si="50"/>
        <v>698500</v>
      </c>
      <c r="Q523" s="162">
        <f t="shared" si="48"/>
        <v>698500</v>
      </c>
      <c r="R523" s="358">
        <f t="shared" si="49"/>
        <v>0</v>
      </c>
      <c r="S523" s="95" t="s">
        <v>572</v>
      </c>
    </row>
    <row r="524" spans="2:19" ht="249.6" customHeight="1">
      <c r="B524" s="368">
        <v>11</v>
      </c>
      <c r="C524" s="30"/>
      <c r="D524" s="43"/>
      <c r="E524" s="43"/>
      <c r="F524" s="39" t="s">
        <v>530</v>
      </c>
      <c r="G524" s="29" t="s">
        <v>0</v>
      </c>
      <c r="H524" s="211">
        <v>5700</v>
      </c>
      <c r="I524" s="30"/>
      <c r="J524" s="197"/>
      <c r="K524" s="30"/>
      <c r="L524" s="208"/>
      <c r="M524" s="161"/>
      <c r="N524" s="206"/>
      <c r="O524" s="30">
        <v>62</v>
      </c>
      <c r="P524" s="197">
        <f t="shared" si="50"/>
        <v>353400</v>
      </c>
      <c r="Q524" s="162">
        <f t="shared" si="48"/>
        <v>353400</v>
      </c>
      <c r="R524" s="358">
        <f t="shared" si="49"/>
        <v>0</v>
      </c>
      <c r="S524" s="95" t="s">
        <v>572</v>
      </c>
    </row>
    <row r="525" spans="2:19" ht="30.6" customHeight="1">
      <c r="B525" s="368">
        <v>12</v>
      </c>
      <c r="C525" s="30"/>
      <c r="D525" s="43"/>
      <c r="E525" s="43"/>
      <c r="F525" s="39" t="s">
        <v>532</v>
      </c>
      <c r="G525" s="29" t="s">
        <v>0</v>
      </c>
      <c r="H525" s="211">
        <v>7300</v>
      </c>
      <c r="I525" s="30"/>
      <c r="J525" s="197"/>
      <c r="K525" s="30"/>
      <c r="L525" s="208"/>
      <c r="M525" s="161"/>
      <c r="N525" s="206"/>
      <c r="O525" s="30">
        <v>65</v>
      </c>
      <c r="P525" s="197">
        <f t="shared" si="50"/>
        <v>474500</v>
      </c>
      <c r="Q525" s="162">
        <f t="shared" si="48"/>
        <v>474500</v>
      </c>
      <c r="R525" s="358">
        <f t="shared" si="49"/>
        <v>0</v>
      </c>
      <c r="S525" s="95" t="s">
        <v>572</v>
      </c>
    </row>
    <row r="526" spans="2:19" ht="31.9" customHeight="1">
      <c r="B526" s="368">
        <v>13</v>
      </c>
      <c r="C526" s="30"/>
      <c r="D526" s="43"/>
      <c r="E526" s="43"/>
      <c r="F526" s="39" t="s">
        <v>533</v>
      </c>
      <c r="G526" s="29" t="s">
        <v>99</v>
      </c>
      <c r="H526" s="211">
        <v>900</v>
      </c>
      <c r="I526" s="30"/>
      <c r="J526" s="197"/>
      <c r="K526" s="30"/>
      <c r="L526" s="208"/>
      <c r="M526" s="161"/>
      <c r="N526" s="206"/>
      <c r="O526" s="30">
        <v>40</v>
      </c>
      <c r="P526" s="197">
        <f t="shared" si="50"/>
        <v>36000</v>
      </c>
      <c r="Q526" s="162">
        <f t="shared" si="48"/>
        <v>36000</v>
      </c>
      <c r="R526" s="358">
        <f t="shared" si="49"/>
        <v>0</v>
      </c>
      <c r="S526" s="95" t="s">
        <v>572</v>
      </c>
    </row>
    <row r="527" spans="2:19" ht="21" customHeight="1">
      <c r="B527" s="368">
        <v>14</v>
      </c>
      <c r="C527" s="30"/>
      <c r="D527" s="43"/>
      <c r="E527" s="43"/>
      <c r="F527" s="39" t="s">
        <v>527</v>
      </c>
      <c r="G527" s="29" t="s">
        <v>3</v>
      </c>
      <c r="H527" s="211">
        <v>12000</v>
      </c>
      <c r="I527" s="30"/>
      <c r="J527" s="197"/>
      <c r="K527" s="30"/>
      <c r="L527" s="208"/>
      <c r="M527" s="161"/>
      <c r="N527" s="206"/>
      <c r="O527" s="30">
        <v>3</v>
      </c>
      <c r="P527" s="197">
        <f t="shared" si="50"/>
        <v>36000</v>
      </c>
      <c r="Q527" s="162">
        <f t="shared" si="48"/>
        <v>36000</v>
      </c>
      <c r="R527" s="358">
        <f t="shared" si="49"/>
        <v>0</v>
      </c>
      <c r="S527" s="95" t="s">
        <v>572</v>
      </c>
    </row>
    <row r="528" spans="2:19" ht="178.15" customHeight="1">
      <c r="B528" s="368">
        <v>15</v>
      </c>
      <c r="C528" s="30"/>
      <c r="D528" s="43"/>
      <c r="E528" s="43"/>
      <c r="F528" s="46" t="s">
        <v>751</v>
      </c>
      <c r="G528" s="29" t="s">
        <v>4</v>
      </c>
      <c r="H528" s="163">
        <v>6240000</v>
      </c>
      <c r="I528" s="30"/>
      <c r="J528" s="197"/>
      <c r="K528" s="30"/>
      <c r="L528" s="208"/>
      <c r="M528" s="161"/>
      <c r="N528" s="206"/>
      <c r="O528" s="30">
        <v>1</v>
      </c>
      <c r="P528" s="197">
        <f t="shared" si="50"/>
        <v>6240000</v>
      </c>
      <c r="Q528" s="162">
        <f t="shared" si="48"/>
        <v>6240000</v>
      </c>
      <c r="R528" s="358">
        <f t="shared" si="49"/>
        <v>0</v>
      </c>
      <c r="S528" s="95" t="s">
        <v>572</v>
      </c>
    </row>
    <row r="529" spans="2:19" ht="191.45" customHeight="1">
      <c r="B529" s="368">
        <v>16</v>
      </c>
      <c r="C529" s="30"/>
      <c r="D529" s="43"/>
      <c r="E529" s="43"/>
      <c r="F529" s="39" t="s">
        <v>525</v>
      </c>
      <c r="G529" s="29" t="s">
        <v>4</v>
      </c>
      <c r="H529" s="163">
        <v>12611958</v>
      </c>
      <c r="I529" s="30"/>
      <c r="J529" s="197"/>
      <c r="K529" s="30"/>
      <c r="L529" s="208"/>
      <c r="M529" s="161"/>
      <c r="N529" s="206"/>
      <c r="O529" s="30">
        <v>1</v>
      </c>
      <c r="P529" s="197">
        <f t="shared" si="50"/>
        <v>12611958</v>
      </c>
      <c r="Q529" s="162">
        <f t="shared" si="48"/>
        <v>12611958</v>
      </c>
      <c r="R529" s="358">
        <f t="shared" si="49"/>
        <v>0</v>
      </c>
      <c r="S529" s="95" t="s">
        <v>572</v>
      </c>
    </row>
    <row r="530" spans="2:19" ht="255" customHeight="1">
      <c r="B530" s="368">
        <v>17</v>
      </c>
      <c r="C530" s="30"/>
      <c r="D530" s="43"/>
      <c r="E530" s="43"/>
      <c r="F530" s="39" t="s">
        <v>620</v>
      </c>
      <c r="G530" s="29" t="s">
        <v>0</v>
      </c>
      <c r="H530" s="163">
        <v>2550</v>
      </c>
      <c r="I530" s="30"/>
      <c r="J530" s="197"/>
      <c r="K530" s="30"/>
      <c r="L530" s="208"/>
      <c r="M530" s="161"/>
      <c r="N530" s="206"/>
      <c r="O530" s="30">
        <v>342</v>
      </c>
      <c r="P530" s="197">
        <f t="shared" si="50"/>
        <v>872100</v>
      </c>
      <c r="Q530" s="162">
        <f t="shared" si="48"/>
        <v>872100</v>
      </c>
      <c r="R530" s="358">
        <f t="shared" si="49"/>
        <v>0</v>
      </c>
      <c r="S530" s="86" t="s">
        <v>572</v>
      </c>
    </row>
    <row r="531" spans="2:19" ht="171.6" customHeight="1" thickBot="1">
      <c r="B531" s="381">
        <v>18</v>
      </c>
      <c r="C531" s="40"/>
      <c r="D531" s="41"/>
      <c r="E531" s="41"/>
      <c r="F531" s="141" t="s">
        <v>621</v>
      </c>
      <c r="G531" s="122" t="s">
        <v>99</v>
      </c>
      <c r="H531" s="166">
        <v>250</v>
      </c>
      <c r="I531" s="40"/>
      <c r="J531" s="198"/>
      <c r="K531" s="40"/>
      <c r="L531" s="212"/>
      <c r="M531" s="169"/>
      <c r="N531" s="213"/>
      <c r="O531" s="40">
        <v>120</v>
      </c>
      <c r="P531" s="198">
        <f t="shared" si="50"/>
        <v>30000</v>
      </c>
      <c r="Q531" s="168">
        <f t="shared" si="48"/>
        <v>30000</v>
      </c>
      <c r="R531" s="361">
        <f t="shared" si="49"/>
        <v>0</v>
      </c>
      <c r="S531" s="86" t="s">
        <v>572</v>
      </c>
    </row>
    <row r="532" spans="2:19" ht="19.899999999999999" customHeight="1" thickBot="1">
      <c r="B532" s="382"/>
      <c r="C532" s="75"/>
      <c r="D532" s="78"/>
      <c r="E532" s="78"/>
      <c r="F532" s="270"/>
      <c r="G532" s="131"/>
      <c r="H532" s="177"/>
      <c r="I532" s="75"/>
      <c r="J532" s="214"/>
      <c r="K532" s="75"/>
      <c r="L532" s="215" t="s">
        <v>617</v>
      </c>
      <c r="M532" s="216"/>
      <c r="N532" s="217" t="s">
        <v>544</v>
      </c>
      <c r="O532" s="148"/>
      <c r="P532" s="218">
        <f>SUM(P514:P531)</f>
        <v>27907402.185000002</v>
      </c>
      <c r="Q532" s="175"/>
      <c r="R532" s="371"/>
      <c r="S532" s="86"/>
    </row>
    <row r="533" spans="2:19" ht="21" customHeight="1">
      <c r="B533" s="383"/>
      <c r="C533" s="54"/>
      <c r="D533" s="142"/>
      <c r="E533" s="142"/>
      <c r="F533" s="271" t="s">
        <v>547</v>
      </c>
      <c r="G533" s="47"/>
      <c r="H533" s="156"/>
      <c r="I533" s="142"/>
      <c r="J533" s="219"/>
      <c r="K533" s="142"/>
      <c r="L533" s="142"/>
      <c r="M533" s="159"/>
      <c r="N533" s="220"/>
      <c r="O533" s="221"/>
      <c r="P533" s="222"/>
      <c r="Q533" s="158">
        <f>IF(P533&gt;N533,P533-N533,0)</f>
        <v>0</v>
      </c>
      <c r="R533" s="357">
        <f t="shared" ref="R533:R541" si="51">IF(N533&gt;P533,N533-P533,0)</f>
        <v>0</v>
      </c>
    </row>
    <row r="534" spans="2:19" ht="59.45" customHeight="1">
      <c r="B534" s="368">
        <v>19</v>
      </c>
      <c r="C534" s="30"/>
      <c r="D534" s="43"/>
      <c r="E534" s="43"/>
      <c r="F534" s="46" t="s">
        <v>20</v>
      </c>
      <c r="G534" s="28" t="s">
        <v>3</v>
      </c>
      <c r="H534" s="163">
        <v>42150</v>
      </c>
      <c r="I534" s="30"/>
      <c r="J534" s="197"/>
      <c r="K534" s="43"/>
      <c r="L534" s="43"/>
      <c r="M534" s="161"/>
      <c r="N534" s="206"/>
      <c r="O534" s="30">
        <v>2</v>
      </c>
      <c r="P534" s="197">
        <f t="shared" ref="P534:P541" si="52">O534*H534</f>
        <v>84300</v>
      </c>
      <c r="Q534" s="162">
        <f>IF(P534&gt;N534,P534-N534,0)</f>
        <v>84300</v>
      </c>
      <c r="R534" s="358">
        <f t="shared" si="51"/>
        <v>0</v>
      </c>
      <c r="S534" s="95" t="s">
        <v>575</v>
      </c>
    </row>
    <row r="535" spans="2:19" ht="61.15" customHeight="1">
      <c r="B535" s="368">
        <v>20</v>
      </c>
      <c r="C535" s="30"/>
      <c r="D535" s="43"/>
      <c r="E535" s="43"/>
      <c r="F535" s="46" t="s">
        <v>19</v>
      </c>
      <c r="G535" s="28" t="s">
        <v>3</v>
      </c>
      <c r="H535" s="163">
        <v>60008</v>
      </c>
      <c r="I535" s="30"/>
      <c r="J535" s="197"/>
      <c r="K535" s="43"/>
      <c r="L535" s="43"/>
      <c r="M535" s="161"/>
      <c r="N535" s="206"/>
      <c r="O535" s="30">
        <v>6</v>
      </c>
      <c r="P535" s="197">
        <f t="shared" si="52"/>
        <v>360048</v>
      </c>
      <c r="Q535" s="162">
        <f t="shared" ref="Q535:Q553" si="53">IF(P535&gt;N535,P535-N535,0)</f>
        <v>360048</v>
      </c>
      <c r="R535" s="358">
        <f t="shared" si="51"/>
        <v>0</v>
      </c>
      <c r="S535" s="95" t="s">
        <v>575</v>
      </c>
    </row>
    <row r="536" spans="2:19" ht="75.599999999999994" customHeight="1">
      <c r="B536" s="368">
        <v>21</v>
      </c>
      <c r="C536" s="30"/>
      <c r="D536" s="43"/>
      <c r="E536" s="43"/>
      <c r="F536" s="46" t="s">
        <v>18</v>
      </c>
      <c r="G536" s="28" t="s">
        <v>3</v>
      </c>
      <c r="H536" s="163">
        <v>22201</v>
      </c>
      <c r="I536" s="30"/>
      <c r="J536" s="197"/>
      <c r="K536" s="43"/>
      <c r="L536" s="43"/>
      <c r="M536" s="161"/>
      <c r="N536" s="206"/>
      <c r="O536" s="30">
        <v>2</v>
      </c>
      <c r="P536" s="197">
        <f t="shared" si="52"/>
        <v>44402</v>
      </c>
      <c r="Q536" s="162">
        <f t="shared" si="53"/>
        <v>44402</v>
      </c>
      <c r="R536" s="358">
        <f t="shared" si="51"/>
        <v>0</v>
      </c>
      <c r="S536" s="95" t="s">
        <v>575</v>
      </c>
    </row>
    <row r="537" spans="2:19" ht="75" customHeight="1">
      <c r="B537" s="368">
        <v>22</v>
      </c>
      <c r="C537" s="30"/>
      <c r="D537" s="43"/>
      <c r="E537" s="43"/>
      <c r="F537" s="46" t="s">
        <v>17</v>
      </c>
      <c r="G537" s="28" t="s">
        <v>4</v>
      </c>
      <c r="H537" s="163">
        <v>48103</v>
      </c>
      <c r="I537" s="30"/>
      <c r="J537" s="197"/>
      <c r="K537" s="43"/>
      <c r="L537" s="43"/>
      <c r="M537" s="161"/>
      <c r="N537" s="206"/>
      <c r="O537" s="30">
        <v>1</v>
      </c>
      <c r="P537" s="197">
        <f t="shared" si="52"/>
        <v>48103</v>
      </c>
      <c r="Q537" s="162">
        <f t="shared" si="53"/>
        <v>48103</v>
      </c>
      <c r="R537" s="358">
        <f t="shared" si="51"/>
        <v>0</v>
      </c>
      <c r="S537" s="95" t="s">
        <v>575</v>
      </c>
    </row>
    <row r="538" spans="2:19" ht="339.6" customHeight="1">
      <c r="B538" s="368">
        <v>23</v>
      </c>
      <c r="C538" s="30"/>
      <c r="D538" s="43"/>
      <c r="E538" s="43"/>
      <c r="F538" s="46" t="s">
        <v>16</v>
      </c>
      <c r="G538" s="28" t="s">
        <v>4</v>
      </c>
      <c r="H538" s="163">
        <v>222013</v>
      </c>
      <c r="I538" s="30"/>
      <c r="J538" s="197"/>
      <c r="K538" s="43"/>
      <c r="L538" s="43"/>
      <c r="M538" s="161"/>
      <c r="N538" s="206"/>
      <c r="O538" s="30">
        <v>1</v>
      </c>
      <c r="P538" s="197">
        <f t="shared" si="52"/>
        <v>222013</v>
      </c>
      <c r="Q538" s="162">
        <f t="shared" si="53"/>
        <v>222013</v>
      </c>
      <c r="R538" s="358">
        <f t="shared" si="51"/>
        <v>0</v>
      </c>
      <c r="S538" s="95" t="s">
        <v>575</v>
      </c>
    </row>
    <row r="539" spans="2:19" ht="88.15" customHeight="1">
      <c r="B539" s="368">
        <v>24</v>
      </c>
      <c r="C539" s="30"/>
      <c r="D539" s="43"/>
      <c r="E539" s="43"/>
      <c r="F539" s="46" t="s">
        <v>7</v>
      </c>
      <c r="G539" s="29" t="s">
        <v>4</v>
      </c>
      <c r="H539" s="163">
        <v>48103</v>
      </c>
      <c r="I539" s="30"/>
      <c r="J539" s="197"/>
      <c r="K539" s="30"/>
      <c r="L539" s="208"/>
      <c r="M539" s="161"/>
      <c r="N539" s="206"/>
      <c r="O539" s="30">
        <v>1</v>
      </c>
      <c r="P539" s="197">
        <f t="shared" si="52"/>
        <v>48103</v>
      </c>
      <c r="Q539" s="162">
        <f t="shared" si="53"/>
        <v>48103</v>
      </c>
      <c r="R539" s="358">
        <f t="shared" si="51"/>
        <v>0</v>
      </c>
      <c r="S539" s="95" t="s">
        <v>575</v>
      </c>
    </row>
    <row r="540" spans="2:19" ht="87.6" customHeight="1">
      <c r="B540" s="368">
        <v>25</v>
      </c>
      <c r="C540" s="30"/>
      <c r="D540" s="43"/>
      <c r="E540" s="43"/>
      <c r="F540" s="46" t="s">
        <v>6</v>
      </c>
      <c r="G540" s="29" t="s">
        <v>4</v>
      </c>
      <c r="H540" s="163">
        <v>17401</v>
      </c>
      <c r="I540" s="30"/>
      <c r="J540" s="197"/>
      <c r="K540" s="30"/>
      <c r="L540" s="208"/>
      <c r="M540" s="161"/>
      <c r="N540" s="206"/>
      <c r="O540" s="30">
        <v>1</v>
      </c>
      <c r="P540" s="197">
        <f t="shared" si="52"/>
        <v>17401</v>
      </c>
      <c r="Q540" s="162">
        <f t="shared" si="53"/>
        <v>17401</v>
      </c>
      <c r="R540" s="358">
        <f t="shared" si="51"/>
        <v>0</v>
      </c>
      <c r="S540" s="95" t="s">
        <v>575</v>
      </c>
    </row>
    <row r="541" spans="2:19" ht="354.6" customHeight="1" thickBot="1">
      <c r="B541" s="381">
        <v>26</v>
      </c>
      <c r="C541" s="40"/>
      <c r="D541" s="41"/>
      <c r="E541" s="41"/>
      <c r="F541" s="272" t="s">
        <v>5</v>
      </c>
      <c r="G541" s="122" t="s">
        <v>4</v>
      </c>
      <c r="H541" s="166">
        <v>222013</v>
      </c>
      <c r="I541" s="40"/>
      <c r="J541" s="198"/>
      <c r="K541" s="40"/>
      <c r="L541" s="212"/>
      <c r="M541" s="169"/>
      <c r="N541" s="213"/>
      <c r="O541" s="40">
        <v>1</v>
      </c>
      <c r="P541" s="198">
        <f t="shared" si="52"/>
        <v>222013</v>
      </c>
      <c r="Q541" s="168">
        <f t="shared" si="53"/>
        <v>222013</v>
      </c>
      <c r="R541" s="361">
        <f t="shared" si="51"/>
        <v>0</v>
      </c>
      <c r="S541" s="95" t="s">
        <v>575</v>
      </c>
    </row>
    <row r="542" spans="2:19" ht="19.899999999999999" customHeight="1" thickBot="1">
      <c r="B542" s="382"/>
      <c r="C542" s="75"/>
      <c r="D542" s="78"/>
      <c r="E542" s="78"/>
      <c r="F542" s="273"/>
      <c r="G542" s="131"/>
      <c r="H542" s="177"/>
      <c r="I542" s="75"/>
      <c r="J542" s="214"/>
      <c r="K542" s="75"/>
      <c r="L542" s="215" t="s">
        <v>617</v>
      </c>
      <c r="M542" s="216"/>
      <c r="N542" s="217" t="s">
        <v>544</v>
      </c>
      <c r="O542" s="148"/>
      <c r="P542" s="218">
        <f>SUM(P534:P541)</f>
        <v>1046383</v>
      </c>
      <c r="Q542" s="175">
        <f t="shared" si="53"/>
        <v>0</v>
      </c>
      <c r="R542" s="371"/>
      <c r="S542" s="95"/>
    </row>
    <row r="543" spans="2:19" ht="21" customHeight="1">
      <c r="B543" s="383"/>
      <c r="C543" s="54"/>
      <c r="D543" s="142"/>
      <c r="E543" s="142"/>
      <c r="F543" s="140" t="s">
        <v>548</v>
      </c>
      <c r="G543" s="53"/>
      <c r="H543" s="156"/>
      <c r="I543" s="54"/>
      <c r="J543" s="222"/>
      <c r="K543" s="54"/>
      <c r="L543" s="223"/>
      <c r="M543" s="159"/>
      <c r="N543" s="220"/>
      <c r="O543" s="54"/>
      <c r="P543" s="222"/>
      <c r="Q543" s="158">
        <f t="shared" si="53"/>
        <v>0</v>
      </c>
      <c r="R543" s="357">
        <f>IF(N543&gt;P543,N543-P543,0)</f>
        <v>0</v>
      </c>
      <c r="S543" s="95"/>
    </row>
    <row r="544" spans="2:19">
      <c r="B544" s="368">
        <v>27</v>
      </c>
      <c r="C544" s="30"/>
      <c r="D544" s="43"/>
      <c r="E544" s="43"/>
      <c r="F544" s="44" t="s">
        <v>12</v>
      </c>
      <c r="G544" s="28" t="s">
        <v>4</v>
      </c>
      <c r="H544" s="163">
        <v>155378</v>
      </c>
      <c r="I544" s="30"/>
      <c r="J544" s="197"/>
      <c r="K544" s="43"/>
      <c r="L544" s="207"/>
      <c r="M544" s="161"/>
      <c r="N544" s="206"/>
      <c r="O544" s="30">
        <v>1</v>
      </c>
      <c r="P544" s="197">
        <f>O544*H544</f>
        <v>155378</v>
      </c>
      <c r="Q544" s="162">
        <f t="shared" si="53"/>
        <v>155378</v>
      </c>
      <c r="R544" s="358">
        <f>IF(N544&gt;P544,N544-P544,0)</f>
        <v>0</v>
      </c>
      <c r="S544" s="95" t="s">
        <v>574</v>
      </c>
    </row>
    <row r="545" spans="2:19" ht="15.75" thickBot="1">
      <c r="B545" s="381">
        <v>28</v>
      </c>
      <c r="C545" s="40"/>
      <c r="D545" s="41"/>
      <c r="E545" s="41"/>
      <c r="F545" s="274" t="s">
        <v>11</v>
      </c>
      <c r="G545" s="122" t="s">
        <v>4</v>
      </c>
      <c r="H545" s="166">
        <v>460242</v>
      </c>
      <c r="I545" s="40"/>
      <c r="J545" s="198"/>
      <c r="K545" s="41"/>
      <c r="L545" s="224"/>
      <c r="M545" s="169"/>
      <c r="N545" s="213"/>
      <c r="O545" s="40">
        <v>1</v>
      </c>
      <c r="P545" s="198">
        <f>O545*H545</f>
        <v>460242</v>
      </c>
      <c r="Q545" s="168">
        <f t="shared" si="53"/>
        <v>460242</v>
      </c>
      <c r="R545" s="361">
        <f>IF(N545&gt;P545,N545-P545,0)</f>
        <v>0</v>
      </c>
      <c r="S545" s="95" t="s">
        <v>574</v>
      </c>
    </row>
    <row r="546" spans="2:19" ht="19.899999999999999" customHeight="1" thickBot="1">
      <c r="B546" s="382"/>
      <c r="C546" s="75"/>
      <c r="D546" s="78"/>
      <c r="E546" s="78"/>
      <c r="F546" s="275"/>
      <c r="G546" s="131"/>
      <c r="H546" s="177"/>
      <c r="I546" s="75"/>
      <c r="J546" s="214"/>
      <c r="K546" s="78"/>
      <c r="L546" s="215" t="s">
        <v>617</v>
      </c>
      <c r="M546" s="216"/>
      <c r="N546" s="217" t="s">
        <v>544</v>
      </c>
      <c r="O546" s="75"/>
      <c r="P546" s="218">
        <f>SUM(P544:P545)</f>
        <v>615620</v>
      </c>
      <c r="Q546" s="175">
        <f t="shared" si="53"/>
        <v>0</v>
      </c>
      <c r="R546" s="371"/>
      <c r="S546" s="95"/>
    </row>
    <row r="547" spans="2:19" ht="21" customHeight="1">
      <c r="B547" s="383"/>
      <c r="C547" s="54"/>
      <c r="D547" s="142"/>
      <c r="E547" s="142"/>
      <c r="F547" s="276" t="s">
        <v>549</v>
      </c>
      <c r="G547" s="47"/>
      <c r="H547" s="156"/>
      <c r="I547" s="54"/>
      <c r="J547" s="222"/>
      <c r="K547" s="54"/>
      <c r="L547" s="223"/>
      <c r="M547" s="159"/>
      <c r="N547" s="220"/>
      <c r="O547" s="54"/>
      <c r="P547" s="222"/>
      <c r="Q547" s="158">
        <f t="shared" si="53"/>
        <v>0</v>
      </c>
      <c r="R547" s="357">
        <f>IF(N547&gt;P547,N547-P547,0)</f>
        <v>0</v>
      </c>
      <c r="S547" s="95"/>
    </row>
    <row r="548" spans="2:19" ht="42.6" customHeight="1">
      <c r="B548" s="368">
        <v>29</v>
      </c>
      <c r="C548" s="30"/>
      <c r="D548" s="43"/>
      <c r="E548" s="43"/>
      <c r="F548" s="277" t="s">
        <v>10</v>
      </c>
      <c r="G548" s="28" t="s">
        <v>3</v>
      </c>
      <c r="H548" s="163">
        <v>629358</v>
      </c>
      <c r="I548" s="30"/>
      <c r="J548" s="197"/>
      <c r="K548" s="30"/>
      <c r="L548" s="208"/>
      <c r="M548" s="161"/>
      <c r="N548" s="206"/>
      <c r="O548" s="30">
        <v>2</v>
      </c>
      <c r="P548" s="197">
        <f>O548*H548</f>
        <v>1258716</v>
      </c>
      <c r="Q548" s="162">
        <f t="shared" si="53"/>
        <v>1258716</v>
      </c>
      <c r="R548" s="358">
        <f>IF(N548&gt;P548,N548-P548,0)</f>
        <v>0</v>
      </c>
      <c r="S548" s="95" t="s">
        <v>573</v>
      </c>
    </row>
    <row r="549" spans="2:19" ht="103.15" customHeight="1">
      <c r="B549" s="368">
        <v>30</v>
      </c>
      <c r="C549" s="30"/>
      <c r="D549" s="43"/>
      <c r="E549" s="43"/>
      <c r="F549" s="278" t="s">
        <v>21</v>
      </c>
      <c r="G549" s="28" t="s">
        <v>3</v>
      </c>
      <c r="H549" s="225">
        <v>4814994</v>
      </c>
      <c r="I549" s="30"/>
      <c r="J549" s="197"/>
      <c r="K549" s="30"/>
      <c r="L549" s="208"/>
      <c r="M549" s="161"/>
      <c r="N549" s="206"/>
      <c r="O549" s="30">
        <v>1</v>
      </c>
      <c r="P549" s="197">
        <f>O549*H549</f>
        <v>4814994</v>
      </c>
      <c r="Q549" s="162">
        <f t="shared" si="53"/>
        <v>4814994</v>
      </c>
      <c r="R549" s="358">
        <v>0</v>
      </c>
      <c r="S549" s="95" t="s">
        <v>573</v>
      </c>
    </row>
    <row r="550" spans="2:19" ht="133.9" customHeight="1" thickBot="1">
      <c r="B550" s="381">
        <v>31</v>
      </c>
      <c r="C550" s="40"/>
      <c r="D550" s="41"/>
      <c r="E550" s="41"/>
      <c r="F550" s="279" t="s">
        <v>524</v>
      </c>
      <c r="G550" s="122" t="s">
        <v>3</v>
      </c>
      <c r="H550" s="166">
        <v>9540000</v>
      </c>
      <c r="I550" s="40"/>
      <c r="J550" s="198"/>
      <c r="K550" s="40"/>
      <c r="L550" s="212"/>
      <c r="M550" s="169"/>
      <c r="N550" s="213"/>
      <c r="O550" s="40">
        <v>1</v>
      </c>
      <c r="P550" s="198">
        <f>O550*H550</f>
        <v>9540000</v>
      </c>
      <c r="Q550" s="168">
        <f t="shared" si="53"/>
        <v>9540000</v>
      </c>
      <c r="R550" s="361">
        <f>IF(N550&gt;P550,N550-P550,0)</f>
        <v>0</v>
      </c>
      <c r="S550" s="95" t="s">
        <v>573</v>
      </c>
    </row>
    <row r="551" spans="2:19" ht="19.899999999999999" customHeight="1" thickBot="1">
      <c r="B551" s="382"/>
      <c r="C551" s="75"/>
      <c r="D551" s="78"/>
      <c r="E551" s="78"/>
      <c r="F551" s="280"/>
      <c r="G551" s="131"/>
      <c r="H551" s="177"/>
      <c r="I551" s="75"/>
      <c r="J551" s="214"/>
      <c r="K551" s="75"/>
      <c r="L551" s="215" t="s">
        <v>617</v>
      </c>
      <c r="M551" s="216"/>
      <c r="N551" s="217" t="s">
        <v>544</v>
      </c>
      <c r="O551" s="75"/>
      <c r="P551" s="218">
        <f>SUM(P548:P550)</f>
        <v>15613710</v>
      </c>
      <c r="Q551" s="175">
        <f t="shared" si="53"/>
        <v>0</v>
      </c>
      <c r="R551" s="371"/>
      <c r="S551" s="95"/>
    </row>
    <row r="552" spans="2:19" ht="21" customHeight="1">
      <c r="B552" s="383"/>
      <c r="C552" s="54"/>
      <c r="D552" s="142"/>
      <c r="E552" s="142"/>
      <c r="F552" s="281" t="s">
        <v>550</v>
      </c>
      <c r="G552" s="53"/>
      <c r="H552" s="156"/>
      <c r="I552" s="54"/>
      <c r="J552" s="222"/>
      <c r="K552" s="54"/>
      <c r="L552" s="223"/>
      <c r="M552" s="159"/>
      <c r="N552" s="220"/>
      <c r="O552" s="54"/>
      <c r="P552" s="222"/>
      <c r="Q552" s="158">
        <f t="shared" si="53"/>
        <v>0</v>
      </c>
      <c r="R552" s="357">
        <f>IF(N552&gt;P552,N552-P552,0)</f>
        <v>0</v>
      </c>
      <c r="S552" s="95"/>
    </row>
    <row r="553" spans="2:19" ht="19.899999999999999" customHeight="1" thickBot="1">
      <c r="B553" s="384">
        <v>32</v>
      </c>
      <c r="C553" s="45"/>
      <c r="D553" s="42"/>
      <c r="E553" s="42"/>
      <c r="F553" s="282" t="s">
        <v>13</v>
      </c>
      <c r="G553" s="98" t="s">
        <v>3</v>
      </c>
      <c r="H553" s="226">
        <v>6176</v>
      </c>
      <c r="I553" s="45"/>
      <c r="J553" s="227"/>
      <c r="K553" s="42"/>
      <c r="L553" s="228"/>
      <c r="M553" s="229"/>
      <c r="N553" s="230"/>
      <c r="O553" s="45">
        <v>31</v>
      </c>
      <c r="P553" s="227">
        <f>O553*H553</f>
        <v>191456</v>
      </c>
      <c r="Q553" s="231">
        <f t="shared" si="53"/>
        <v>191456</v>
      </c>
      <c r="R553" s="385">
        <f>IF(N553&gt;P553,N553-P553,0)</f>
        <v>0</v>
      </c>
      <c r="S553" s="95" t="s">
        <v>576</v>
      </c>
    </row>
    <row r="554" spans="2:19" ht="19.899999999999999" customHeight="1" thickBot="1">
      <c r="B554" s="382"/>
      <c r="C554" s="75"/>
      <c r="D554" s="78"/>
      <c r="E554" s="78"/>
      <c r="F554" s="270"/>
      <c r="G554" s="129"/>
      <c r="H554" s="177"/>
      <c r="I554" s="75"/>
      <c r="J554" s="214"/>
      <c r="K554" s="78"/>
      <c r="L554" s="215" t="s">
        <v>617</v>
      </c>
      <c r="M554" s="216"/>
      <c r="N554" s="217" t="s">
        <v>544</v>
      </c>
      <c r="O554" s="75"/>
      <c r="P554" s="218">
        <f>SUM(P553)</f>
        <v>191456</v>
      </c>
      <c r="Q554" s="175"/>
      <c r="R554" s="371"/>
      <c r="S554" s="95"/>
    </row>
    <row r="555" spans="2:19" ht="19.899999999999999" customHeight="1" thickBot="1">
      <c r="B555" s="386"/>
      <c r="C555" s="143"/>
      <c r="D555" s="143"/>
      <c r="E555" s="143"/>
      <c r="F555" s="283"/>
      <c r="G555" s="144"/>
      <c r="H555" s="232"/>
      <c r="I555" s="143"/>
      <c r="J555" s="233"/>
      <c r="K555" s="143"/>
      <c r="L555" s="234" t="s">
        <v>616</v>
      </c>
      <c r="M555" s="235"/>
      <c r="N555" s="236" t="s">
        <v>544</v>
      </c>
      <c r="O555" s="235"/>
      <c r="P555" s="237">
        <f>P554+P551+P546+P542+P532</f>
        <v>45374571.185000002</v>
      </c>
      <c r="Q555" s="234">
        <f>SUM(Q514:Q554)</f>
        <v>45374571.185000002</v>
      </c>
      <c r="R555" s="387">
        <f>SUM(R514:R554)</f>
        <v>0</v>
      </c>
      <c r="S555" s="95"/>
    </row>
    <row r="556" spans="2:19" ht="19.899999999999999" customHeight="1" thickTop="1" thickBot="1">
      <c r="B556" s="388"/>
      <c r="C556" s="145"/>
      <c r="D556" s="145"/>
      <c r="E556" s="145"/>
      <c r="F556" s="146" t="s">
        <v>619</v>
      </c>
      <c r="G556" s="146"/>
      <c r="H556" s="238" t="s">
        <v>618</v>
      </c>
      <c r="I556" s="239"/>
      <c r="J556" s="240">
        <f>J507</f>
        <v>175773220.80000001</v>
      </c>
      <c r="K556" s="239"/>
      <c r="L556" s="240">
        <f>L507</f>
        <v>39541980</v>
      </c>
      <c r="M556" s="239"/>
      <c r="N556" s="240">
        <f>N507</f>
        <v>215315200.80000001</v>
      </c>
      <c r="O556" s="239"/>
      <c r="P556" s="241">
        <f>P555+P507</f>
        <v>268026009.146</v>
      </c>
      <c r="Q556" s="242">
        <f>Q555+Q507</f>
        <v>78596035.869000003</v>
      </c>
      <c r="R556" s="389">
        <f>R555+R507</f>
        <v>25885227.523000002</v>
      </c>
      <c r="S556" s="95"/>
    </row>
    <row r="557" spans="2:19" ht="19.899999999999999" customHeight="1" thickTop="1">
      <c r="B557" s="250"/>
      <c r="C557" s="309"/>
      <c r="D557" s="251"/>
      <c r="E557" s="251"/>
      <c r="F557" s="252"/>
      <c r="G557" s="252"/>
      <c r="H557" s="253"/>
      <c r="I557" s="251"/>
      <c r="J557" s="254"/>
      <c r="K557" s="251"/>
      <c r="L557" s="251"/>
      <c r="M557" s="251"/>
      <c r="N557" s="434" t="s">
        <v>622</v>
      </c>
      <c r="O557" s="434"/>
      <c r="P557" s="255">
        <f>P556-N556</f>
        <v>52710808.345999986</v>
      </c>
      <c r="Q557" s="251"/>
      <c r="R557" s="256"/>
    </row>
    <row r="558" spans="2:19">
      <c r="B558" s="257"/>
      <c r="C558" s="310"/>
      <c r="D558" s="43"/>
      <c r="E558" s="43"/>
      <c r="F558" s="61"/>
      <c r="G558" s="61"/>
      <c r="H558" s="258"/>
      <c r="I558" s="43"/>
      <c r="J558" s="209"/>
      <c r="K558" s="43"/>
      <c r="L558" s="207"/>
      <c r="M558" s="43"/>
      <c r="N558" s="43" t="s">
        <v>531</v>
      </c>
      <c r="O558" s="43"/>
      <c r="P558" s="207">
        <f>P556</f>
        <v>268026009.146</v>
      </c>
      <c r="Q558" s="43"/>
      <c r="R558" s="259"/>
    </row>
    <row r="559" spans="2:19">
      <c r="B559" s="257"/>
      <c r="C559" s="310"/>
      <c r="D559" s="43"/>
      <c r="E559" s="43"/>
      <c r="F559" s="61"/>
      <c r="G559" s="61"/>
      <c r="H559" s="258"/>
      <c r="I559" s="43"/>
      <c r="J559" s="209"/>
      <c r="K559" s="43"/>
      <c r="L559" s="207"/>
      <c r="M559" s="43"/>
      <c r="N559" s="43" t="s">
        <v>528</v>
      </c>
      <c r="O559" s="43"/>
      <c r="P559" s="207">
        <f>P558/1.18</f>
        <v>227140685.71694916</v>
      </c>
      <c r="Q559" s="43"/>
      <c r="R559" s="259"/>
    </row>
    <row r="560" spans="2:19" ht="15.75" thickBot="1">
      <c r="B560" s="260"/>
      <c r="C560" s="311"/>
      <c r="D560" s="261"/>
      <c r="E560" s="261"/>
      <c r="F560" s="262"/>
      <c r="G560" s="262"/>
      <c r="H560" s="263"/>
      <c r="I560" s="261"/>
      <c r="J560" s="264"/>
      <c r="K560" s="261"/>
      <c r="L560" s="265"/>
      <c r="M560" s="261"/>
      <c r="N560" s="261"/>
      <c r="O560" s="261"/>
      <c r="P560" s="265"/>
      <c r="Q560" s="261"/>
      <c r="R560" s="266"/>
    </row>
    <row r="561" spans="6:12" ht="15.75" thickTop="1">
      <c r="G561" s="6"/>
      <c r="L561" s="109"/>
    </row>
    <row r="562" spans="6:12">
      <c r="G562" s="6"/>
      <c r="L562" s="109"/>
    </row>
    <row r="563" spans="6:12">
      <c r="G563" s="6"/>
      <c r="L563" s="109"/>
    </row>
    <row r="564" spans="6:12">
      <c r="G564" s="6"/>
      <c r="L564" s="109"/>
    </row>
    <row r="565" spans="6:12">
      <c r="G565" s="6"/>
      <c r="L565" s="109"/>
    </row>
    <row r="566" spans="6:12">
      <c r="G566" s="6"/>
      <c r="L566" s="109"/>
    </row>
    <row r="567" spans="6:12">
      <c r="G567" s="6"/>
      <c r="L567" s="109"/>
    </row>
    <row r="568" spans="6:12" ht="15.75">
      <c r="F568" s="22"/>
      <c r="G568" s="6"/>
      <c r="L568" s="109"/>
    </row>
    <row r="569" spans="6:12">
      <c r="G569" s="6"/>
      <c r="L569" s="109"/>
    </row>
    <row r="570" spans="6:12">
      <c r="G570" s="6"/>
      <c r="L570" s="109"/>
    </row>
    <row r="571" spans="6:12">
      <c r="G571" s="6"/>
      <c r="L571" s="109"/>
    </row>
    <row r="572" spans="6:12">
      <c r="G572" s="6"/>
      <c r="L572" s="109"/>
    </row>
    <row r="573" spans="6:12">
      <c r="G573" s="6"/>
      <c r="L573" s="109"/>
    </row>
    <row r="574" spans="6:12">
      <c r="G574" s="6"/>
      <c r="L574" s="109"/>
    </row>
    <row r="575" spans="6:12">
      <c r="G575" s="6"/>
      <c r="L575" s="109"/>
    </row>
    <row r="576" spans="6:12">
      <c r="G576" s="6"/>
      <c r="L576" s="109"/>
    </row>
    <row r="577" spans="2:20">
      <c r="G577" s="6"/>
      <c r="L577" s="109"/>
    </row>
    <row r="578" spans="2:20">
      <c r="G578" s="6"/>
      <c r="L578" s="109"/>
    </row>
    <row r="579" spans="2:20">
      <c r="G579" s="6"/>
      <c r="L579" s="109"/>
    </row>
    <row r="580" spans="2:20">
      <c r="G580" s="6"/>
      <c r="L580" s="109"/>
    </row>
    <row r="581" spans="2:20" s="1" customFormat="1">
      <c r="B581"/>
      <c r="C581"/>
      <c r="D581"/>
      <c r="E581"/>
      <c r="F581" s="6"/>
      <c r="G581" s="6"/>
      <c r="H581" s="4"/>
      <c r="I581" s="3"/>
      <c r="J581" s="106"/>
      <c r="K581" s="108"/>
      <c r="L581" s="109"/>
      <c r="M581" s="2"/>
      <c r="N581" s="2"/>
      <c r="S581"/>
      <c r="T581"/>
    </row>
    <row r="582" spans="2:20" s="1" customFormat="1">
      <c r="B582"/>
      <c r="C582"/>
      <c r="D582"/>
      <c r="E582"/>
      <c r="F582" s="6"/>
      <c r="G582" s="6"/>
      <c r="H582" s="4"/>
      <c r="I582" s="3"/>
      <c r="J582" s="106"/>
      <c r="K582" s="108"/>
      <c r="L582" s="109"/>
      <c r="M582" s="2"/>
      <c r="N582" s="2"/>
      <c r="S582"/>
      <c r="T582"/>
    </row>
    <row r="583" spans="2:20" s="1" customFormat="1">
      <c r="B583"/>
      <c r="C583"/>
      <c r="D583"/>
      <c r="E583"/>
      <c r="F583" s="6"/>
      <c r="G583" s="6"/>
      <c r="H583" s="4"/>
      <c r="I583" s="3"/>
      <c r="J583" s="106"/>
      <c r="K583" s="108"/>
      <c r="L583" s="109"/>
      <c r="M583" s="2"/>
      <c r="N583" s="2"/>
      <c r="S583"/>
      <c r="T583"/>
    </row>
    <row r="584" spans="2:20" s="1" customFormat="1">
      <c r="B584"/>
      <c r="C584"/>
      <c r="D584"/>
      <c r="E584"/>
      <c r="F584" s="6"/>
      <c r="G584" s="6"/>
      <c r="H584" s="4"/>
      <c r="I584" s="3"/>
      <c r="J584" s="106"/>
      <c r="K584" s="108"/>
      <c r="L584" s="109"/>
      <c r="M584" s="2"/>
      <c r="N584" s="2"/>
      <c r="S584"/>
      <c r="T584"/>
    </row>
    <row r="585" spans="2:20" s="1" customFormat="1">
      <c r="B585"/>
      <c r="C585"/>
      <c r="D585"/>
      <c r="E585"/>
      <c r="F585" s="6"/>
      <c r="G585" s="6"/>
      <c r="H585" s="4"/>
      <c r="I585" s="3"/>
      <c r="J585" s="106"/>
      <c r="K585" s="108"/>
      <c r="L585" s="109"/>
      <c r="M585" s="2"/>
      <c r="N585" s="2"/>
      <c r="S585"/>
      <c r="T585"/>
    </row>
    <row r="586" spans="2:20" s="1" customFormat="1">
      <c r="B586"/>
      <c r="C586"/>
      <c r="D586"/>
      <c r="E586"/>
      <c r="F586" s="6"/>
      <c r="G586" s="6"/>
      <c r="H586" s="4"/>
      <c r="I586" s="3"/>
      <c r="J586" s="106"/>
      <c r="K586" s="108"/>
      <c r="L586" s="109"/>
      <c r="M586" s="2"/>
      <c r="N586" s="2"/>
      <c r="S586"/>
      <c r="T586"/>
    </row>
    <row r="587" spans="2:20" s="1" customFormat="1">
      <c r="B587"/>
      <c r="C587"/>
      <c r="D587"/>
      <c r="E587"/>
      <c r="F587" s="6"/>
      <c r="G587" s="6"/>
      <c r="H587" s="4"/>
      <c r="I587" s="3"/>
      <c r="J587" s="106"/>
      <c r="K587" s="108"/>
      <c r="L587" s="109"/>
      <c r="M587" s="2"/>
      <c r="N587" s="2"/>
      <c r="S587"/>
      <c r="T587"/>
    </row>
    <row r="588" spans="2:20" s="1" customFormat="1">
      <c r="B588"/>
      <c r="C588"/>
      <c r="D588"/>
      <c r="E588"/>
      <c r="F588" s="6"/>
      <c r="G588" s="6"/>
      <c r="H588" s="4"/>
      <c r="I588" s="3"/>
      <c r="J588" s="106"/>
      <c r="K588" s="108"/>
      <c r="L588" s="109"/>
      <c r="M588" s="2"/>
      <c r="N588" s="2"/>
      <c r="S588"/>
      <c r="T588"/>
    </row>
    <row r="589" spans="2:20" s="1" customFormat="1">
      <c r="B589"/>
      <c r="C589"/>
      <c r="D589"/>
      <c r="E589"/>
      <c r="F589" s="6"/>
      <c r="G589" s="6"/>
      <c r="H589" s="4"/>
      <c r="I589" s="3"/>
      <c r="J589" s="106"/>
      <c r="K589" s="108"/>
      <c r="L589" s="109"/>
      <c r="M589" s="2"/>
      <c r="N589" s="2"/>
      <c r="S589"/>
      <c r="T589"/>
    </row>
    <row r="590" spans="2:20" s="1" customFormat="1">
      <c r="B590"/>
      <c r="C590"/>
      <c r="D590"/>
      <c r="E590"/>
      <c r="F590" s="6"/>
      <c r="G590" s="6"/>
      <c r="H590" s="4"/>
      <c r="I590" s="3"/>
      <c r="J590" s="106"/>
      <c r="K590" s="108"/>
      <c r="L590" s="109"/>
      <c r="M590" s="2"/>
      <c r="N590" s="2"/>
      <c r="S590"/>
      <c r="T590"/>
    </row>
    <row r="591" spans="2:20" s="1" customFormat="1">
      <c r="B591"/>
      <c r="C591"/>
      <c r="D591"/>
      <c r="E591"/>
      <c r="F591" s="6"/>
      <c r="G591" s="6"/>
      <c r="H591" s="4"/>
      <c r="I591" s="3"/>
      <c r="J591" s="106"/>
      <c r="K591" s="108"/>
      <c r="L591" s="109"/>
      <c r="M591" s="2"/>
      <c r="N591" s="2"/>
      <c r="S591"/>
      <c r="T591"/>
    </row>
    <row r="592" spans="2:20" s="1" customFormat="1">
      <c r="B592"/>
      <c r="C592"/>
      <c r="D592"/>
      <c r="E592"/>
      <c r="F592" s="6"/>
      <c r="G592" s="6"/>
      <c r="H592" s="4"/>
      <c r="I592" s="3"/>
      <c r="J592" s="106"/>
      <c r="K592" s="108"/>
      <c r="L592" s="109"/>
      <c r="M592" s="2"/>
      <c r="N592" s="2"/>
      <c r="S592"/>
      <c r="T592"/>
    </row>
    <row r="593" spans="2:20" s="1" customFormat="1">
      <c r="B593"/>
      <c r="C593"/>
      <c r="D593"/>
      <c r="E593"/>
      <c r="F593" s="6"/>
      <c r="G593" s="6"/>
      <c r="H593" s="4"/>
      <c r="I593" s="3"/>
      <c r="J593" s="106"/>
      <c r="K593" s="108"/>
      <c r="L593" s="109"/>
      <c r="M593" s="2"/>
      <c r="N593" s="2"/>
      <c r="S593"/>
      <c r="T593"/>
    </row>
    <row r="594" spans="2:20" s="1" customFormat="1">
      <c r="B594"/>
      <c r="C594"/>
      <c r="D594"/>
      <c r="E594"/>
      <c r="F594" s="6"/>
      <c r="G594" s="6"/>
      <c r="H594" s="4"/>
      <c r="I594" s="3"/>
      <c r="J594" s="106"/>
      <c r="K594" s="108"/>
      <c r="L594" s="108"/>
      <c r="M594" s="2"/>
      <c r="N594" s="2"/>
      <c r="S594"/>
      <c r="T594"/>
    </row>
    <row r="595" spans="2:20" s="1" customFormat="1">
      <c r="B595"/>
      <c r="C595"/>
      <c r="D595"/>
      <c r="E595"/>
      <c r="F595" s="6"/>
      <c r="G595" s="6"/>
      <c r="H595" s="4"/>
      <c r="I595" s="3"/>
      <c r="J595" s="106"/>
      <c r="K595" s="108"/>
      <c r="L595" s="108"/>
      <c r="M595" s="2"/>
      <c r="N595" s="2"/>
      <c r="S595"/>
      <c r="T595"/>
    </row>
    <row r="596" spans="2:20" s="1" customFormat="1" ht="15.75">
      <c r="B596"/>
      <c r="C596"/>
      <c r="D596"/>
      <c r="E596"/>
      <c r="F596" s="20"/>
      <c r="G596" s="20"/>
      <c r="H596" s="100"/>
      <c r="I596" s="101"/>
      <c r="J596" s="106"/>
      <c r="K596" s="108"/>
      <c r="L596" s="108"/>
      <c r="M596" s="2"/>
      <c r="N596" s="2"/>
      <c r="S596"/>
      <c r="T596"/>
    </row>
    <row r="597" spans="2:20" s="1" customFormat="1">
      <c r="B597" s="15"/>
      <c r="C597" s="15"/>
      <c r="D597"/>
      <c r="E597"/>
      <c r="F597" s="6"/>
      <c r="G597" s="6"/>
      <c r="H597" s="102"/>
      <c r="I597" s="103"/>
      <c r="J597" s="107"/>
      <c r="K597" s="108"/>
      <c r="L597" s="110"/>
      <c r="M597" s="19"/>
      <c r="N597" s="12"/>
      <c r="S597"/>
      <c r="T597"/>
    </row>
    <row r="598" spans="2:20" s="1" customFormat="1">
      <c r="B598" s="15"/>
      <c r="C598" s="15"/>
      <c r="D598"/>
      <c r="E598"/>
      <c r="F598" s="6"/>
      <c r="G598" s="6"/>
      <c r="H598" s="102"/>
      <c r="I598" s="103"/>
      <c r="J598" s="107"/>
      <c r="K598" s="108"/>
      <c r="L598" s="110"/>
      <c r="M598" s="19"/>
      <c r="N598" s="12"/>
      <c r="S598"/>
      <c r="T598"/>
    </row>
    <row r="599" spans="2:20" s="1" customFormat="1">
      <c r="B599" s="15"/>
      <c r="C599" s="15"/>
      <c r="D599"/>
      <c r="E599"/>
      <c r="F599" s="6"/>
      <c r="G599" s="6"/>
      <c r="H599" s="102"/>
      <c r="I599" s="103"/>
      <c r="J599" s="107"/>
      <c r="K599" s="108"/>
      <c r="L599" s="110"/>
      <c r="M599" s="19"/>
      <c r="N599" s="12"/>
      <c r="S599"/>
      <c r="T599"/>
    </row>
    <row r="600" spans="2:20" s="1" customFormat="1">
      <c r="B600" s="15"/>
      <c r="C600" s="15"/>
      <c r="D600"/>
      <c r="E600"/>
      <c r="F600" s="6"/>
      <c r="G600" s="6"/>
      <c r="H600" s="102"/>
      <c r="I600" s="103"/>
      <c r="J600" s="107"/>
      <c r="K600" s="108"/>
      <c r="L600" s="110"/>
      <c r="M600" s="19"/>
      <c r="N600" s="12"/>
      <c r="S600"/>
      <c r="T600"/>
    </row>
    <row r="601" spans="2:20" s="1" customFormat="1">
      <c r="B601" s="15"/>
      <c r="C601" s="15"/>
      <c r="D601"/>
      <c r="E601"/>
      <c r="F601" s="6"/>
      <c r="G601" s="6"/>
      <c r="H601" s="102"/>
      <c r="I601" s="103"/>
      <c r="J601" s="107"/>
      <c r="K601" s="108"/>
      <c r="L601" s="110"/>
      <c r="M601" s="19"/>
      <c r="N601" s="12"/>
      <c r="S601"/>
      <c r="T601"/>
    </row>
    <row r="602" spans="2:20" s="1" customFormat="1">
      <c r="B602" s="15"/>
      <c r="C602" s="15"/>
      <c r="D602"/>
      <c r="E602"/>
      <c r="F602" s="6"/>
      <c r="G602" s="6"/>
      <c r="H602" s="102"/>
      <c r="I602" s="103"/>
      <c r="J602" s="107"/>
      <c r="K602" s="108"/>
      <c r="L602" s="110"/>
      <c r="M602" s="19"/>
      <c r="N602" s="12"/>
      <c r="S602"/>
      <c r="T602"/>
    </row>
    <row r="603" spans="2:20" s="1" customFormat="1">
      <c r="B603" s="15"/>
      <c r="C603" s="15"/>
      <c r="D603"/>
      <c r="E603"/>
      <c r="F603" s="6"/>
      <c r="G603" s="6"/>
      <c r="H603" s="102"/>
      <c r="I603" s="103"/>
      <c r="J603" s="107"/>
      <c r="K603" s="108"/>
      <c r="L603" s="110"/>
      <c r="M603" s="19"/>
      <c r="N603" s="12"/>
      <c r="S603"/>
      <c r="T603"/>
    </row>
    <row r="604" spans="2:20" s="1" customFormat="1">
      <c r="B604" s="15"/>
      <c r="C604" s="15"/>
      <c r="D604"/>
      <c r="E604"/>
      <c r="F604" s="6"/>
      <c r="G604" s="6"/>
      <c r="H604" s="102"/>
      <c r="I604" s="103"/>
      <c r="J604" s="107"/>
      <c r="K604" s="108"/>
      <c r="L604" s="110"/>
      <c r="M604" s="19"/>
      <c r="N604" s="12"/>
      <c r="S604"/>
      <c r="T604"/>
    </row>
    <row r="605" spans="2:20" s="1" customFormat="1">
      <c r="B605" s="15"/>
      <c r="C605" s="15"/>
      <c r="D605"/>
      <c r="E605"/>
      <c r="F605" s="6"/>
      <c r="G605" s="6"/>
      <c r="H605" s="102"/>
      <c r="I605" s="103"/>
      <c r="J605" s="107"/>
      <c r="K605" s="108"/>
      <c r="L605" s="110"/>
      <c r="M605" s="19"/>
      <c r="N605" s="12"/>
      <c r="S605"/>
      <c r="T605"/>
    </row>
    <row r="606" spans="2:20" s="1" customFormat="1">
      <c r="B606" s="15"/>
      <c r="C606" s="15"/>
      <c r="D606"/>
      <c r="E606"/>
      <c r="F606" s="6"/>
      <c r="G606" s="6"/>
      <c r="H606" s="102"/>
      <c r="I606" s="103"/>
      <c r="J606" s="107"/>
      <c r="K606" s="108"/>
      <c r="L606" s="110"/>
      <c r="M606" s="19"/>
      <c r="N606" s="12"/>
      <c r="S606"/>
      <c r="T606"/>
    </row>
    <row r="607" spans="2:20" s="1" customFormat="1">
      <c r="B607" s="15"/>
      <c r="C607" s="15"/>
      <c r="D607"/>
      <c r="E607"/>
      <c r="F607" s="6"/>
      <c r="G607" s="6"/>
      <c r="H607" s="102"/>
      <c r="I607" s="103"/>
      <c r="J607" s="107"/>
      <c r="K607" s="108"/>
      <c r="L607" s="110"/>
      <c r="M607" s="19"/>
      <c r="N607" s="12"/>
      <c r="S607"/>
      <c r="T607"/>
    </row>
    <row r="608" spans="2:20" s="1" customFormat="1">
      <c r="B608" s="15"/>
      <c r="C608" s="15"/>
      <c r="D608"/>
      <c r="E608"/>
      <c r="F608" s="6"/>
      <c r="G608" s="6"/>
      <c r="H608" s="102"/>
      <c r="I608" s="103"/>
      <c r="J608" s="107"/>
      <c r="K608" s="108"/>
      <c r="L608" s="110"/>
      <c r="M608" s="19"/>
      <c r="N608" s="12"/>
      <c r="S608"/>
      <c r="T608"/>
    </row>
    <row r="609" spans="2:20" s="1" customFormat="1" ht="15.75">
      <c r="B609" s="15"/>
      <c r="C609" s="15"/>
      <c r="D609"/>
      <c r="E609"/>
      <c r="F609" s="18"/>
      <c r="G609" s="18"/>
      <c r="H609" s="104"/>
      <c r="I609" s="101"/>
      <c r="J609" s="107"/>
      <c r="K609" s="108"/>
      <c r="L609" s="110"/>
      <c r="M609" s="2"/>
      <c r="N609" s="12"/>
      <c r="S609"/>
      <c r="T609"/>
    </row>
    <row r="610" spans="2:20" s="1" customFormat="1">
      <c r="B610" s="15"/>
      <c r="C610" s="15"/>
      <c r="D610"/>
      <c r="E610"/>
      <c r="F610" s="6"/>
      <c r="G610" s="6"/>
      <c r="H610" s="102"/>
      <c r="I610" s="101"/>
      <c r="J610" s="107"/>
      <c r="K610" s="108"/>
      <c r="L610" s="110"/>
      <c r="M610" s="2"/>
      <c r="N610" s="12"/>
      <c r="S610"/>
      <c r="T610"/>
    </row>
    <row r="611" spans="2:20" s="1" customFormat="1">
      <c r="B611" s="15"/>
      <c r="C611" s="15"/>
      <c r="D611"/>
      <c r="E611"/>
      <c r="F611" s="6"/>
      <c r="G611" s="6"/>
      <c r="H611" s="102"/>
      <c r="I611" s="101"/>
      <c r="J611" s="107"/>
      <c r="K611" s="108"/>
      <c r="L611" s="110"/>
      <c r="M611" s="2"/>
      <c r="N611" s="2"/>
      <c r="S611"/>
      <c r="T611"/>
    </row>
    <row r="612" spans="2:20" s="1" customFormat="1">
      <c r="B612" s="15"/>
      <c r="C612" s="15"/>
      <c r="D612"/>
      <c r="E612"/>
      <c r="F612" s="6"/>
      <c r="G612" s="6"/>
      <c r="H612" s="102"/>
      <c r="I612" s="101"/>
      <c r="J612" s="107"/>
      <c r="K612" s="108"/>
      <c r="L612" s="110"/>
      <c r="M612" s="2"/>
      <c r="N612" s="2"/>
      <c r="S612"/>
      <c r="T612"/>
    </row>
    <row r="613" spans="2:20" s="1" customFormat="1">
      <c r="B613" s="15"/>
      <c r="C613" s="15"/>
      <c r="D613"/>
      <c r="E613"/>
      <c r="F613" s="6"/>
      <c r="G613" s="6"/>
      <c r="H613" s="102"/>
      <c r="I613" s="101"/>
      <c r="J613" s="13"/>
      <c r="K613" s="108"/>
      <c r="L613" s="110"/>
      <c r="M613" s="17"/>
      <c r="N613" s="2"/>
      <c r="S613"/>
      <c r="T613"/>
    </row>
    <row r="614" spans="2:20" s="1" customFormat="1">
      <c r="B614" s="15"/>
      <c r="C614" s="15"/>
      <c r="D614"/>
      <c r="E614"/>
      <c r="F614" s="6"/>
      <c r="G614" s="6"/>
      <c r="H614" s="102"/>
      <c r="I614" s="101"/>
      <c r="J614" s="13"/>
      <c r="K614" s="108"/>
      <c r="L614" s="110"/>
      <c r="M614" s="17"/>
      <c r="N614" s="2"/>
      <c r="S614"/>
      <c r="T614"/>
    </row>
    <row r="615" spans="2:20" s="1" customFormat="1">
      <c r="B615" s="15"/>
      <c r="C615" s="15"/>
      <c r="D615"/>
      <c r="E615"/>
      <c r="F615" s="6"/>
      <c r="G615" s="6"/>
      <c r="H615" s="102"/>
      <c r="I615" s="101"/>
      <c r="J615" s="13"/>
      <c r="K615" s="108"/>
      <c r="L615" s="110"/>
      <c r="M615" s="17"/>
      <c r="N615" s="2"/>
      <c r="S615"/>
      <c r="T615"/>
    </row>
    <row r="616" spans="2:20" s="1" customFormat="1">
      <c r="B616" s="15"/>
      <c r="C616" s="15"/>
      <c r="D616"/>
      <c r="E616"/>
      <c r="F616" s="14"/>
      <c r="G616" s="14"/>
      <c r="H616" s="105"/>
      <c r="I616" s="103"/>
      <c r="J616" s="8"/>
      <c r="K616" s="111"/>
      <c r="L616" s="111"/>
      <c r="M616" s="16"/>
      <c r="N616" s="2"/>
      <c r="S616"/>
      <c r="T616"/>
    </row>
    <row r="617" spans="2:20" s="1" customFormat="1">
      <c r="B617" s="15"/>
      <c r="C617" s="15"/>
      <c r="D617"/>
      <c r="E617"/>
      <c r="F617" s="14"/>
      <c r="G617" s="14"/>
      <c r="H617" s="105"/>
      <c r="I617" s="103"/>
      <c r="J617" s="8"/>
      <c r="K617" s="111"/>
      <c r="L617" s="111"/>
      <c r="M617" s="12"/>
      <c r="N617" s="2"/>
      <c r="S617"/>
      <c r="T617"/>
    </row>
    <row r="618" spans="2:20" s="1" customFormat="1">
      <c r="B618"/>
      <c r="C618"/>
      <c r="D618"/>
      <c r="E618"/>
      <c r="F618" s="6"/>
      <c r="G618" s="11"/>
      <c r="H618" s="4"/>
      <c r="I618" s="3"/>
      <c r="J618" s="106"/>
      <c r="K618" s="108"/>
      <c r="L618" s="108"/>
      <c r="M618" s="2"/>
      <c r="N618" s="2"/>
      <c r="S618"/>
      <c r="T618"/>
    </row>
    <row r="619" spans="2:20" s="1" customFormat="1">
      <c r="B619"/>
      <c r="C619"/>
      <c r="D619"/>
      <c r="E619"/>
      <c r="F619" s="6"/>
      <c r="G619" s="6"/>
      <c r="H619" s="102"/>
      <c r="I619" s="101"/>
      <c r="J619" s="106"/>
      <c r="K619" s="108"/>
      <c r="L619" s="110"/>
      <c r="M619" s="2"/>
      <c r="N619" s="2"/>
      <c r="S619"/>
      <c r="T619"/>
    </row>
    <row r="620" spans="2:20" s="1" customFormat="1">
      <c r="B620"/>
      <c r="C620"/>
      <c r="D620"/>
      <c r="E620"/>
      <c r="F620" s="6"/>
      <c r="G620" s="6"/>
      <c r="H620" s="102"/>
      <c r="I620" s="101"/>
      <c r="J620" s="106"/>
      <c r="K620" s="108"/>
      <c r="L620" s="110"/>
      <c r="M620" s="2"/>
      <c r="N620" s="2"/>
      <c r="S620"/>
      <c r="T620"/>
    </row>
    <row r="621" spans="2:20" s="1" customFormat="1">
      <c r="B621"/>
      <c r="C621"/>
      <c r="D621"/>
      <c r="E621"/>
      <c r="F621" s="6"/>
      <c r="G621" s="6"/>
      <c r="H621" s="102"/>
      <c r="I621" s="101"/>
      <c r="J621" s="106"/>
      <c r="K621" s="108"/>
      <c r="L621" s="108"/>
      <c r="M621" s="2"/>
      <c r="N621" s="2"/>
      <c r="S621"/>
      <c r="T621"/>
    </row>
    <row r="622" spans="2:20" s="1" customFormat="1">
      <c r="B622"/>
      <c r="C622"/>
      <c r="D622"/>
      <c r="E622"/>
      <c r="F622" s="6"/>
      <c r="G622" s="6"/>
      <c r="H622" s="102"/>
      <c r="I622" s="101"/>
      <c r="J622" s="106"/>
      <c r="K622" s="108"/>
      <c r="L622" s="108"/>
      <c r="M622" s="2"/>
      <c r="N622" s="2"/>
      <c r="S622"/>
      <c r="T622"/>
    </row>
    <row r="623" spans="2:20" s="1" customFormat="1">
      <c r="B623"/>
      <c r="C623"/>
      <c r="D623"/>
      <c r="E623"/>
      <c r="F623" s="6"/>
      <c r="G623" s="6"/>
      <c r="H623" s="4"/>
      <c r="I623" s="3"/>
      <c r="J623" s="106"/>
      <c r="K623" s="108"/>
      <c r="L623" s="108"/>
      <c r="M623" s="2"/>
      <c r="N623" s="2"/>
      <c r="S623"/>
      <c r="T623"/>
    </row>
    <row r="624" spans="2:20" s="1" customFormat="1">
      <c r="B624"/>
      <c r="C624"/>
      <c r="D624"/>
      <c r="E624"/>
      <c r="F624" s="6"/>
      <c r="G624" s="6"/>
      <c r="H624" s="4"/>
      <c r="I624" s="3"/>
      <c r="J624" s="106"/>
      <c r="K624" s="108"/>
      <c r="L624" s="108"/>
      <c r="M624" s="2"/>
      <c r="N624" s="2"/>
      <c r="S624"/>
      <c r="T624"/>
    </row>
    <row r="625" spans="2:20" s="1" customFormat="1">
      <c r="B625"/>
      <c r="C625"/>
      <c r="D625"/>
      <c r="E625"/>
      <c r="F625" s="6"/>
      <c r="G625" s="6"/>
      <c r="H625" s="4"/>
      <c r="I625" s="3"/>
      <c r="J625" s="106"/>
      <c r="K625" s="108"/>
      <c r="L625" s="108"/>
      <c r="M625" s="2"/>
      <c r="N625" s="2"/>
      <c r="S625"/>
      <c r="T625"/>
    </row>
    <row r="626" spans="2:20" s="1" customFormat="1">
      <c r="B626"/>
      <c r="C626"/>
      <c r="D626"/>
      <c r="E626"/>
      <c r="F626" s="6"/>
      <c r="G626" s="6"/>
      <c r="H626" s="4"/>
      <c r="I626" s="3"/>
      <c r="J626" s="106"/>
      <c r="K626" s="108"/>
      <c r="L626" s="108"/>
      <c r="M626" s="2"/>
      <c r="N626" s="2"/>
      <c r="S626"/>
      <c r="T626"/>
    </row>
    <row r="627" spans="2:20" s="1" customFormat="1">
      <c r="B627"/>
      <c r="C627"/>
      <c r="D627"/>
      <c r="E627"/>
      <c r="F627" s="6"/>
      <c r="G627" s="6"/>
      <c r="H627" s="4"/>
      <c r="I627" s="3"/>
      <c r="J627" s="106"/>
      <c r="K627" s="108"/>
      <c r="L627" s="108"/>
      <c r="M627" s="2"/>
      <c r="N627" s="2"/>
      <c r="S627"/>
      <c r="T627"/>
    </row>
    <row r="628" spans="2:20" s="1" customFormat="1">
      <c r="B628"/>
      <c r="C628"/>
      <c r="D628"/>
      <c r="E628"/>
      <c r="F628" s="6"/>
      <c r="G628" s="6"/>
      <c r="H628" s="4"/>
      <c r="I628" s="3"/>
      <c r="J628" s="106"/>
      <c r="K628" s="108"/>
      <c r="L628" s="108"/>
      <c r="M628" s="2"/>
      <c r="N628" s="2"/>
      <c r="S628"/>
      <c r="T628"/>
    </row>
    <row r="629" spans="2:20" s="1" customFormat="1">
      <c r="B629"/>
      <c r="C629"/>
      <c r="D629"/>
      <c r="E629"/>
      <c r="F629" s="6"/>
      <c r="G629" s="6"/>
      <c r="H629" s="4"/>
      <c r="I629" s="3"/>
      <c r="J629" s="106"/>
      <c r="K629" s="108"/>
      <c r="L629" s="108"/>
      <c r="M629" s="2"/>
      <c r="N629" s="2"/>
      <c r="S629"/>
      <c r="T629"/>
    </row>
    <row r="630" spans="2:20" s="1" customFormat="1">
      <c r="B630"/>
      <c r="C630"/>
      <c r="D630"/>
      <c r="E630"/>
      <c r="F630" s="6"/>
      <c r="G630" s="6"/>
      <c r="H630" s="4"/>
      <c r="I630" s="3"/>
      <c r="J630" s="106"/>
      <c r="K630" s="108"/>
      <c r="L630" s="108"/>
      <c r="M630" s="2"/>
      <c r="N630" s="2"/>
      <c r="S630"/>
      <c r="T630"/>
    </row>
    <row r="631" spans="2:20" s="1" customFormat="1">
      <c r="B631"/>
      <c r="C631"/>
      <c r="D631"/>
      <c r="E631"/>
      <c r="F631" s="6"/>
      <c r="G631" s="6"/>
      <c r="H631" s="4"/>
      <c r="I631" s="3"/>
      <c r="J631" s="106"/>
      <c r="K631" s="108"/>
      <c r="L631" s="108"/>
      <c r="M631" s="2"/>
      <c r="N631" s="2"/>
      <c r="S631"/>
      <c r="T631"/>
    </row>
    <row r="632" spans="2:20" s="1" customFormat="1">
      <c r="B632"/>
      <c r="C632"/>
      <c r="D632"/>
      <c r="E632"/>
      <c r="F632" s="6"/>
      <c r="G632" s="6"/>
      <c r="H632" s="4"/>
      <c r="I632" s="3"/>
      <c r="J632" s="106"/>
      <c r="K632" s="108"/>
      <c r="L632" s="108"/>
      <c r="M632" s="2"/>
      <c r="N632" s="2"/>
      <c r="S632"/>
      <c r="T632"/>
    </row>
    <row r="633" spans="2:20" s="1" customFormat="1">
      <c r="B633"/>
      <c r="C633"/>
      <c r="D633"/>
      <c r="E633"/>
      <c r="F633" s="6"/>
      <c r="G633" s="6"/>
      <c r="H633" s="4"/>
      <c r="I633" s="3"/>
      <c r="J633" s="106"/>
      <c r="K633" s="108"/>
      <c r="L633" s="108"/>
      <c r="M633" s="2"/>
      <c r="N633" s="2"/>
      <c r="S633"/>
      <c r="T633"/>
    </row>
    <row r="634" spans="2:20" s="1" customFormat="1">
      <c r="B634"/>
      <c r="C634"/>
      <c r="D634"/>
      <c r="E634"/>
      <c r="F634" s="6"/>
      <c r="G634" s="6"/>
      <c r="H634" s="4"/>
      <c r="I634" s="3"/>
      <c r="J634" s="106"/>
      <c r="K634" s="108"/>
      <c r="L634" s="108"/>
      <c r="M634" s="2"/>
      <c r="N634" s="2"/>
      <c r="S634"/>
      <c r="T634"/>
    </row>
    <row r="635" spans="2:20" s="1" customFormat="1">
      <c r="B635"/>
      <c r="C635"/>
      <c r="D635"/>
      <c r="E635"/>
      <c r="F635" s="6"/>
      <c r="G635" s="6"/>
      <c r="H635" s="4"/>
      <c r="I635" s="3"/>
      <c r="J635" s="106"/>
      <c r="K635" s="108"/>
      <c r="L635" s="108"/>
      <c r="M635" s="2"/>
      <c r="N635" s="2"/>
      <c r="S635"/>
      <c r="T635"/>
    </row>
    <row r="636" spans="2:20" s="1" customFormat="1">
      <c r="B636"/>
      <c r="C636"/>
      <c r="D636"/>
      <c r="E636"/>
      <c r="F636" s="6"/>
      <c r="G636" s="6"/>
      <c r="H636" s="4"/>
      <c r="I636" s="3"/>
      <c r="J636" s="106"/>
      <c r="K636" s="108"/>
      <c r="L636" s="108"/>
      <c r="M636" s="2"/>
      <c r="N636" s="2"/>
      <c r="S636"/>
      <c r="T636"/>
    </row>
    <row r="637" spans="2:20" s="1" customFormat="1">
      <c r="B637"/>
      <c r="C637"/>
      <c r="D637"/>
      <c r="E637"/>
      <c r="F637" s="6"/>
      <c r="G637" s="6"/>
      <c r="H637" s="4"/>
      <c r="I637" s="3"/>
      <c r="J637" s="106"/>
      <c r="K637" s="108"/>
      <c r="L637" s="108"/>
      <c r="M637" s="2"/>
      <c r="N637" s="2"/>
      <c r="S637"/>
      <c r="T637"/>
    </row>
    <row r="638" spans="2:20" s="1" customFormat="1">
      <c r="B638"/>
      <c r="C638"/>
      <c r="D638"/>
      <c r="E638"/>
      <c r="F638" s="6"/>
      <c r="G638" s="6"/>
      <c r="H638" s="4"/>
      <c r="I638" s="3"/>
      <c r="J638" s="106"/>
      <c r="K638" s="108"/>
      <c r="L638" s="108"/>
      <c r="M638" s="2"/>
      <c r="N638" s="2"/>
      <c r="S638"/>
      <c r="T638"/>
    </row>
    <row r="639" spans="2:20" s="1" customFormat="1">
      <c r="B639"/>
      <c r="C639"/>
      <c r="D639"/>
      <c r="E639"/>
      <c r="F639" s="6"/>
      <c r="G639" s="6"/>
      <c r="H639" s="4"/>
      <c r="I639" s="3"/>
      <c r="J639" s="106"/>
      <c r="K639" s="108"/>
      <c r="L639" s="108"/>
      <c r="M639" s="2"/>
      <c r="N639" s="2"/>
      <c r="S639"/>
      <c r="T639"/>
    </row>
    <row r="640" spans="2:20" s="1" customFormat="1">
      <c r="B640"/>
      <c r="C640"/>
      <c r="D640"/>
      <c r="E640"/>
      <c r="F640" s="6"/>
      <c r="G640" s="6"/>
      <c r="H640" s="4"/>
      <c r="I640" s="3"/>
      <c r="J640" s="106"/>
      <c r="K640" s="108"/>
      <c r="L640" s="108"/>
      <c r="M640" s="2"/>
      <c r="N640" s="2"/>
      <c r="S640"/>
      <c r="T640"/>
    </row>
    <row r="641" spans="2:20" s="1" customFormat="1">
      <c r="B641"/>
      <c r="C641"/>
      <c r="D641"/>
      <c r="E641"/>
      <c r="F641" s="6"/>
      <c r="G641" s="6"/>
      <c r="H641" s="4"/>
      <c r="I641" s="3"/>
      <c r="J641" s="106"/>
      <c r="K641" s="108"/>
      <c r="L641" s="108"/>
      <c r="M641" s="2"/>
      <c r="N641" s="2"/>
      <c r="S641"/>
      <c r="T641"/>
    </row>
    <row r="642" spans="2:20" s="1" customFormat="1">
      <c r="B642"/>
      <c r="C642"/>
      <c r="D642"/>
      <c r="E642"/>
      <c r="F642" s="6"/>
      <c r="G642" s="6"/>
      <c r="H642" s="4"/>
      <c r="I642" s="3"/>
      <c r="J642" s="106"/>
      <c r="K642" s="108"/>
      <c r="L642" s="108"/>
      <c r="M642" s="2"/>
      <c r="N642" s="2"/>
      <c r="S642"/>
      <c r="T642"/>
    </row>
    <row r="643" spans="2:20" s="1" customFormat="1">
      <c r="B643"/>
      <c r="C643"/>
      <c r="D643"/>
      <c r="E643"/>
      <c r="F643" s="6"/>
      <c r="G643" s="6"/>
      <c r="H643" s="4"/>
      <c r="I643" s="3"/>
      <c r="J643" s="106"/>
      <c r="K643" s="108"/>
      <c r="L643" s="108"/>
      <c r="M643" s="2"/>
      <c r="N643" s="2"/>
      <c r="S643"/>
      <c r="T643"/>
    </row>
    <row r="644" spans="2:20" s="1" customFormat="1">
      <c r="B644"/>
      <c r="C644"/>
      <c r="D644"/>
      <c r="E644"/>
      <c r="F644" s="6"/>
      <c r="G644" s="6"/>
      <c r="H644" s="4"/>
      <c r="I644" s="3"/>
      <c r="J644" s="106"/>
      <c r="K644" s="108"/>
      <c r="L644" s="108"/>
      <c r="M644" s="2"/>
      <c r="N644" s="2"/>
      <c r="S644"/>
      <c r="T644"/>
    </row>
    <row r="645" spans="2:20" s="1" customFormat="1">
      <c r="B645"/>
      <c r="C645"/>
      <c r="D645"/>
      <c r="E645"/>
      <c r="F645" s="6"/>
      <c r="G645" s="6"/>
      <c r="H645" s="4"/>
      <c r="I645" s="3"/>
      <c r="J645" s="106"/>
      <c r="K645" s="108"/>
      <c r="L645" s="108"/>
      <c r="M645" s="2"/>
      <c r="N645" s="2"/>
      <c r="S645"/>
      <c r="T645"/>
    </row>
    <row r="646" spans="2:20" s="1" customFormat="1">
      <c r="B646"/>
      <c r="C646"/>
      <c r="D646"/>
      <c r="E646"/>
      <c r="F646" s="6"/>
      <c r="G646" s="6"/>
      <c r="H646" s="4"/>
      <c r="I646" s="3"/>
      <c r="J646" s="106"/>
      <c r="K646" s="108"/>
      <c r="L646" s="108"/>
      <c r="M646" s="2"/>
      <c r="N646" s="2"/>
      <c r="S646"/>
      <c r="T646"/>
    </row>
    <row r="647" spans="2:20" s="1" customFormat="1">
      <c r="B647"/>
      <c r="C647"/>
      <c r="D647"/>
      <c r="E647"/>
      <c r="F647" s="6"/>
      <c r="G647" s="6"/>
      <c r="H647" s="4"/>
      <c r="I647" s="3"/>
      <c r="J647" s="106"/>
      <c r="K647" s="108"/>
      <c r="L647" s="108"/>
      <c r="M647" s="2"/>
      <c r="N647" s="2"/>
      <c r="S647"/>
      <c r="T647"/>
    </row>
    <row r="648" spans="2:20" s="1" customFormat="1">
      <c r="B648"/>
      <c r="C648"/>
      <c r="D648"/>
      <c r="E648"/>
      <c r="F648" s="6"/>
      <c r="G648" s="6"/>
      <c r="H648" s="4"/>
      <c r="I648" s="3"/>
      <c r="J648" s="106"/>
      <c r="K648" s="108"/>
      <c r="L648" s="108"/>
      <c r="M648" s="2"/>
      <c r="N648" s="2"/>
      <c r="S648"/>
      <c r="T648"/>
    </row>
    <row r="649" spans="2:20" s="1" customFormat="1">
      <c r="B649"/>
      <c r="C649"/>
      <c r="D649"/>
      <c r="E649"/>
      <c r="F649" s="6"/>
      <c r="G649" s="6"/>
      <c r="H649" s="4"/>
      <c r="I649" s="3"/>
      <c r="J649" s="106"/>
      <c r="K649" s="108"/>
      <c r="L649" s="108"/>
      <c r="M649" s="2"/>
      <c r="N649" s="2"/>
      <c r="S649"/>
      <c r="T649"/>
    </row>
    <row r="650" spans="2:20" s="1" customFormat="1">
      <c r="B650"/>
      <c r="C650"/>
      <c r="D650"/>
      <c r="E650"/>
      <c r="F650" s="6"/>
      <c r="G650" s="6"/>
      <c r="H650" s="4"/>
      <c r="I650" s="3"/>
      <c r="J650" s="106"/>
      <c r="K650" s="108"/>
      <c r="L650" s="108"/>
      <c r="M650" s="2"/>
      <c r="N650" s="2"/>
      <c r="S650"/>
      <c r="T650"/>
    </row>
    <row r="651" spans="2:20" s="1" customFormat="1">
      <c r="B651"/>
      <c r="C651"/>
      <c r="D651"/>
      <c r="E651"/>
      <c r="F651" s="6"/>
      <c r="G651" s="6"/>
      <c r="H651" s="4"/>
      <c r="I651" s="3"/>
      <c r="J651" s="106"/>
      <c r="K651" s="108"/>
      <c r="L651" s="108"/>
      <c r="M651" s="2"/>
      <c r="N651" s="2"/>
      <c r="S651"/>
      <c r="T651"/>
    </row>
    <row r="652" spans="2:20" s="1" customFormat="1">
      <c r="B652"/>
      <c r="C652"/>
      <c r="D652"/>
      <c r="E652"/>
      <c r="F652" s="6"/>
      <c r="G652" s="6"/>
      <c r="H652" s="4"/>
      <c r="I652" s="3"/>
      <c r="J652" s="106"/>
      <c r="K652" s="108"/>
      <c r="L652" s="108"/>
      <c r="M652" s="2"/>
      <c r="N652" s="2"/>
      <c r="S652"/>
      <c r="T652"/>
    </row>
    <row r="653" spans="2:20" s="1" customFormat="1">
      <c r="B653"/>
      <c r="C653"/>
      <c r="D653"/>
      <c r="E653"/>
      <c r="F653" s="6"/>
      <c r="G653" s="6"/>
      <c r="H653" s="4"/>
      <c r="I653" s="3"/>
      <c r="J653" s="106"/>
      <c r="K653" s="108"/>
      <c r="L653" s="108"/>
      <c r="M653" s="2"/>
      <c r="N653" s="2"/>
      <c r="S653"/>
      <c r="T653"/>
    </row>
    <row r="654" spans="2:20" s="1" customFormat="1">
      <c r="B654"/>
      <c r="C654"/>
      <c r="D654"/>
      <c r="E654"/>
      <c r="F654" s="6"/>
      <c r="G654" s="6"/>
      <c r="H654" s="4"/>
      <c r="I654" s="3"/>
      <c r="J654" s="106"/>
      <c r="K654" s="108"/>
      <c r="L654" s="108"/>
      <c r="M654" s="2"/>
      <c r="N654" s="2"/>
      <c r="S654"/>
      <c r="T654"/>
    </row>
    <row r="655" spans="2:20" s="1" customFormat="1">
      <c r="B655"/>
      <c r="C655"/>
      <c r="D655"/>
      <c r="E655"/>
      <c r="F655" s="6"/>
      <c r="G655" s="6"/>
      <c r="H655" s="4"/>
      <c r="I655" s="3"/>
      <c r="J655" s="106"/>
      <c r="K655" s="108"/>
      <c r="L655" s="108"/>
      <c r="M655" s="2"/>
      <c r="N655" s="2"/>
      <c r="S655"/>
      <c r="T655"/>
    </row>
    <row r="656" spans="2:20" s="1" customFormat="1">
      <c r="B656"/>
      <c r="C656"/>
      <c r="D656"/>
      <c r="E656"/>
      <c r="F656" s="6"/>
      <c r="G656" s="6"/>
      <c r="H656" s="4"/>
      <c r="I656" s="3"/>
      <c r="J656" s="106"/>
      <c r="K656" s="108"/>
      <c r="L656" s="108"/>
      <c r="M656" s="2"/>
      <c r="N656" s="2"/>
      <c r="S656"/>
      <c r="T656"/>
    </row>
    <row r="657" spans="2:20" s="1" customFormat="1">
      <c r="B657"/>
      <c r="C657"/>
      <c r="D657"/>
      <c r="E657"/>
      <c r="F657" s="6"/>
      <c r="G657" s="6"/>
      <c r="H657" s="4"/>
      <c r="I657" s="3"/>
      <c r="J657" s="106"/>
      <c r="K657" s="108"/>
      <c r="L657" s="108"/>
      <c r="M657" s="2"/>
      <c r="N657" s="2"/>
      <c r="S657"/>
      <c r="T657"/>
    </row>
    <row r="658" spans="2:20" s="1" customFormat="1">
      <c r="B658"/>
      <c r="C658"/>
      <c r="D658"/>
      <c r="E658"/>
      <c r="F658" s="6"/>
      <c r="G658" s="6"/>
      <c r="H658" s="4"/>
      <c r="I658" s="3"/>
      <c r="J658" s="106"/>
      <c r="K658" s="108"/>
      <c r="L658" s="108"/>
      <c r="M658" s="2"/>
      <c r="N658" s="2"/>
      <c r="S658"/>
      <c r="T658"/>
    </row>
    <row r="659" spans="2:20" s="1" customFormat="1">
      <c r="B659"/>
      <c r="C659"/>
      <c r="D659"/>
      <c r="E659"/>
      <c r="F659" s="6"/>
      <c r="G659" s="6"/>
      <c r="H659" s="4"/>
      <c r="I659" s="3"/>
      <c r="J659" s="106"/>
      <c r="K659" s="108"/>
      <c r="L659" s="108"/>
      <c r="M659" s="2"/>
      <c r="N659" s="2"/>
      <c r="S659"/>
      <c r="T659"/>
    </row>
    <row r="660" spans="2:20" s="1" customFormat="1">
      <c r="B660"/>
      <c r="C660"/>
      <c r="D660"/>
      <c r="E660"/>
      <c r="F660" s="6"/>
      <c r="G660" s="6"/>
      <c r="H660" s="4"/>
      <c r="I660" s="3"/>
      <c r="J660" s="106"/>
      <c r="K660" s="108"/>
      <c r="L660" s="108"/>
      <c r="M660" s="2"/>
      <c r="N660" s="2"/>
      <c r="S660"/>
      <c r="T660"/>
    </row>
    <row r="661" spans="2:20" s="1" customFormat="1">
      <c r="B661"/>
      <c r="C661"/>
      <c r="D661"/>
      <c r="E661"/>
      <c r="F661" s="6"/>
      <c r="G661" s="6"/>
      <c r="H661" s="4"/>
      <c r="I661" s="3"/>
      <c r="J661" s="106"/>
      <c r="K661" s="108"/>
      <c r="L661" s="108"/>
      <c r="M661" s="2"/>
      <c r="N661" s="2"/>
      <c r="S661"/>
      <c r="T661"/>
    </row>
    <row r="662" spans="2:20" s="1" customFormat="1">
      <c r="B662"/>
      <c r="C662"/>
      <c r="D662"/>
      <c r="E662"/>
      <c r="F662" s="6"/>
      <c r="G662" s="6"/>
      <c r="H662" s="4"/>
      <c r="I662" s="3"/>
      <c r="J662" s="106"/>
      <c r="K662" s="108"/>
      <c r="L662" s="108"/>
      <c r="M662" s="2"/>
      <c r="N662" s="2"/>
      <c r="S662"/>
      <c r="T662"/>
    </row>
    <row r="663" spans="2:20" s="1" customFormat="1">
      <c r="B663"/>
      <c r="C663"/>
      <c r="D663"/>
      <c r="E663"/>
      <c r="F663" s="6"/>
      <c r="G663" s="6"/>
      <c r="H663" s="4"/>
      <c r="I663" s="3"/>
      <c r="J663" s="106"/>
      <c r="K663" s="108"/>
      <c r="L663" s="108"/>
      <c r="M663" s="2"/>
      <c r="N663" s="2"/>
      <c r="S663"/>
      <c r="T663"/>
    </row>
    <row r="664" spans="2:20" s="1" customFormat="1">
      <c r="B664"/>
      <c r="C664"/>
      <c r="D664"/>
      <c r="E664"/>
      <c r="F664" s="6"/>
      <c r="G664" s="6"/>
      <c r="H664" s="4"/>
      <c r="I664" s="3"/>
      <c r="J664" s="106"/>
      <c r="K664" s="108"/>
      <c r="L664" s="108"/>
      <c r="M664" s="2"/>
      <c r="N664" s="2"/>
      <c r="S664"/>
      <c r="T664"/>
    </row>
    <row r="665" spans="2:20" s="1" customFormat="1">
      <c r="B665"/>
      <c r="C665"/>
      <c r="D665"/>
      <c r="E665"/>
      <c r="F665" s="6"/>
      <c r="G665" s="6"/>
      <c r="H665" s="4"/>
      <c r="I665" s="3"/>
      <c r="J665" s="106"/>
      <c r="K665" s="108"/>
      <c r="L665" s="108"/>
      <c r="M665" s="2"/>
      <c r="N665" s="2"/>
      <c r="S665"/>
      <c r="T665"/>
    </row>
    <row r="666" spans="2:20" s="1" customFormat="1">
      <c r="B666"/>
      <c r="C666"/>
      <c r="D666"/>
      <c r="E666"/>
      <c r="F666" s="6"/>
      <c r="G666" s="6"/>
      <c r="H666" s="4"/>
      <c r="I666" s="3"/>
      <c r="J666" s="106"/>
      <c r="K666" s="108"/>
      <c r="L666" s="108"/>
      <c r="M666" s="2"/>
      <c r="N666" s="2"/>
      <c r="S666"/>
      <c r="T666"/>
    </row>
    <row r="667" spans="2:20" s="1" customFormat="1">
      <c r="B667"/>
      <c r="C667"/>
      <c r="D667"/>
      <c r="E667"/>
      <c r="F667" s="6"/>
      <c r="G667" s="6"/>
      <c r="H667" s="4"/>
      <c r="I667" s="3"/>
      <c r="J667" s="106"/>
      <c r="K667" s="108"/>
      <c r="L667" s="108"/>
      <c r="M667" s="2"/>
      <c r="N667" s="2"/>
      <c r="S667"/>
      <c r="T667"/>
    </row>
    <row r="668" spans="2:20" s="1" customFormat="1">
      <c r="B668"/>
      <c r="C668"/>
      <c r="D668"/>
      <c r="E668"/>
      <c r="F668" s="6"/>
      <c r="G668" s="6"/>
      <c r="H668" s="4"/>
      <c r="I668" s="3"/>
      <c r="J668" s="106"/>
      <c r="K668" s="108"/>
      <c r="L668" s="108"/>
      <c r="M668" s="2"/>
      <c r="N668" s="2"/>
      <c r="S668"/>
      <c r="T668"/>
    </row>
    <row r="669" spans="2:20" s="1" customFormat="1">
      <c r="B669"/>
      <c r="C669"/>
      <c r="D669"/>
      <c r="E669"/>
      <c r="F669" s="6"/>
      <c r="G669" s="6"/>
      <c r="H669" s="4"/>
      <c r="I669" s="3"/>
      <c r="J669" s="106"/>
      <c r="K669" s="108"/>
      <c r="L669" s="108"/>
      <c r="M669" s="2"/>
      <c r="N669" s="2"/>
      <c r="S669"/>
      <c r="T669"/>
    </row>
    <row r="670" spans="2:20" s="1" customFormat="1">
      <c r="B670"/>
      <c r="C670"/>
      <c r="D670"/>
      <c r="E670"/>
      <c r="F670" s="6"/>
      <c r="G670" s="6"/>
      <c r="H670" s="4"/>
      <c r="I670" s="3"/>
      <c r="J670" s="106"/>
      <c r="K670" s="108"/>
      <c r="L670" s="108"/>
      <c r="M670" s="2"/>
      <c r="N670" s="2"/>
      <c r="S670"/>
      <c r="T670"/>
    </row>
    <row r="671" spans="2:20" s="1" customFormat="1">
      <c r="B671"/>
      <c r="C671"/>
      <c r="D671"/>
      <c r="E671"/>
      <c r="F671" s="6"/>
      <c r="G671" s="6"/>
      <c r="H671" s="4"/>
      <c r="I671" s="3"/>
      <c r="J671" s="106"/>
      <c r="K671" s="108"/>
      <c r="L671" s="108"/>
      <c r="M671" s="2"/>
      <c r="N671" s="2"/>
      <c r="S671"/>
      <c r="T671"/>
    </row>
    <row r="672" spans="2:20" s="1" customFormat="1">
      <c r="B672"/>
      <c r="C672"/>
      <c r="D672"/>
      <c r="E672"/>
      <c r="F672" s="6"/>
      <c r="G672" s="6"/>
      <c r="H672" s="4"/>
      <c r="I672" s="3"/>
      <c r="J672" s="106"/>
      <c r="K672" s="108"/>
      <c r="L672" s="108"/>
      <c r="M672" s="2"/>
      <c r="N672" s="2"/>
      <c r="S672"/>
      <c r="T672"/>
    </row>
    <row r="673" spans="2:20" s="1" customFormat="1">
      <c r="B673"/>
      <c r="C673"/>
      <c r="D673"/>
      <c r="E673"/>
      <c r="F673" s="6"/>
      <c r="G673" s="6"/>
      <c r="H673" s="4"/>
      <c r="I673" s="3"/>
      <c r="J673" s="106"/>
      <c r="K673" s="108"/>
      <c r="L673" s="108"/>
      <c r="M673" s="2"/>
      <c r="N673" s="2"/>
      <c r="S673"/>
      <c r="T673"/>
    </row>
    <row r="674" spans="2:20" s="1" customFormat="1">
      <c r="B674"/>
      <c r="C674"/>
      <c r="D674"/>
      <c r="E674"/>
      <c r="F674" s="6"/>
      <c r="G674" s="6"/>
      <c r="H674" s="4"/>
      <c r="I674" s="3"/>
      <c r="J674" s="106"/>
      <c r="K674" s="108"/>
      <c r="L674" s="108"/>
      <c r="M674" s="2"/>
      <c r="N674" s="2"/>
      <c r="S674"/>
      <c r="T674"/>
    </row>
    <row r="675" spans="2:20" s="1" customFormat="1">
      <c r="B675"/>
      <c r="C675"/>
      <c r="D675"/>
      <c r="E675"/>
      <c r="F675" s="6"/>
      <c r="G675" s="6"/>
      <c r="H675" s="4"/>
      <c r="I675" s="3"/>
      <c r="J675" s="106"/>
      <c r="K675" s="108"/>
      <c r="L675" s="108"/>
      <c r="M675" s="2"/>
      <c r="N675" s="2"/>
      <c r="S675"/>
      <c r="T675"/>
    </row>
    <row r="676" spans="2:20" s="1" customFormat="1">
      <c r="B676"/>
      <c r="C676"/>
      <c r="D676"/>
      <c r="E676"/>
      <c r="F676" s="6"/>
      <c r="G676" s="6"/>
      <c r="H676" s="4"/>
      <c r="I676" s="3"/>
      <c r="J676" s="106"/>
      <c r="K676" s="108"/>
      <c r="L676" s="108"/>
      <c r="M676" s="2"/>
      <c r="N676" s="2"/>
      <c r="S676"/>
      <c r="T676"/>
    </row>
    <row r="677" spans="2:20" s="1" customFormat="1">
      <c r="B677"/>
      <c r="C677"/>
      <c r="D677"/>
      <c r="E677"/>
      <c r="F677" s="6"/>
      <c r="G677" s="6"/>
      <c r="H677" s="4"/>
      <c r="I677" s="3"/>
      <c r="J677" s="106"/>
      <c r="K677" s="108"/>
      <c r="L677" s="108"/>
      <c r="M677" s="2"/>
      <c r="N677" s="2"/>
      <c r="S677"/>
      <c r="T677"/>
    </row>
    <row r="678" spans="2:20" s="1" customFormat="1">
      <c r="B678"/>
      <c r="C678"/>
      <c r="D678"/>
      <c r="E678"/>
      <c r="F678" s="6"/>
      <c r="G678" s="6"/>
      <c r="H678" s="4"/>
      <c r="I678" s="3"/>
      <c r="J678" s="106"/>
      <c r="K678" s="108"/>
      <c r="L678" s="108"/>
      <c r="M678" s="2"/>
      <c r="N678" s="2"/>
      <c r="S678"/>
      <c r="T678"/>
    </row>
    <row r="679" spans="2:20" s="1" customFormat="1">
      <c r="B679"/>
      <c r="C679"/>
      <c r="D679"/>
      <c r="E679"/>
      <c r="F679" s="6"/>
      <c r="G679" s="6"/>
      <c r="H679" s="4"/>
      <c r="I679" s="3"/>
      <c r="J679" s="106"/>
      <c r="K679" s="108"/>
      <c r="L679" s="108"/>
      <c r="M679" s="2"/>
      <c r="N679" s="2"/>
      <c r="S679"/>
      <c r="T679"/>
    </row>
    <row r="680" spans="2:20" s="1" customFormat="1">
      <c r="B680"/>
      <c r="C680"/>
      <c r="D680"/>
      <c r="E680"/>
      <c r="F680" s="6"/>
      <c r="G680" s="6"/>
      <c r="H680" s="4"/>
      <c r="I680" s="3"/>
      <c r="J680" s="106"/>
      <c r="K680" s="108"/>
      <c r="L680" s="108"/>
      <c r="M680" s="2"/>
      <c r="N680" s="2"/>
      <c r="S680"/>
      <c r="T680"/>
    </row>
    <row r="681" spans="2:20" s="1" customFormat="1">
      <c r="B681"/>
      <c r="C681"/>
      <c r="D681"/>
      <c r="E681"/>
      <c r="F681" s="6"/>
      <c r="G681" s="6"/>
      <c r="H681" s="4"/>
      <c r="I681" s="3"/>
      <c r="J681" s="106"/>
      <c r="K681" s="108"/>
      <c r="L681" s="108"/>
      <c r="M681" s="2"/>
      <c r="N681" s="2"/>
      <c r="S681"/>
      <c r="T681"/>
    </row>
    <row r="682" spans="2:20" s="1" customFormat="1">
      <c r="B682"/>
      <c r="C682"/>
      <c r="D682"/>
      <c r="E682"/>
      <c r="F682" s="6"/>
      <c r="G682" s="6"/>
      <c r="H682" s="4"/>
      <c r="I682" s="3"/>
      <c r="J682" s="106"/>
      <c r="K682" s="108"/>
      <c r="L682" s="108"/>
      <c r="M682" s="2"/>
      <c r="N682" s="2"/>
      <c r="S682"/>
      <c r="T682"/>
    </row>
    <row r="683" spans="2:20" s="1" customFormat="1">
      <c r="B683"/>
      <c r="C683"/>
      <c r="D683"/>
      <c r="E683"/>
      <c r="F683" s="6"/>
      <c r="G683" s="6"/>
      <c r="H683" s="4"/>
      <c r="I683" s="3"/>
      <c r="J683" s="106"/>
      <c r="K683" s="108"/>
      <c r="L683" s="108"/>
      <c r="M683" s="2"/>
      <c r="N683" s="2"/>
      <c r="S683"/>
      <c r="T683"/>
    </row>
    <row r="684" spans="2:20" s="1" customFormat="1">
      <c r="B684"/>
      <c r="C684"/>
      <c r="D684"/>
      <c r="E684"/>
      <c r="F684" s="6"/>
      <c r="G684" s="6"/>
      <c r="H684" s="4"/>
      <c r="I684" s="3"/>
      <c r="J684" s="106"/>
      <c r="K684" s="108"/>
      <c r="L684" s="108"/>
      <c r="M684" s="2"/>
      <c r="N684" s="2"/>
      <c r="S684"/>
      <c r="T684"/>
    </row>
    <row r="685" spans="2:20" s="1" customFormat="1">
      <c r="B685"/>
      <c r="C685"/>
      <c r="D685"/>
      <c r="E685"/>
      <c r="F685" s="6"/>
      <c r="G685" s="6"/>
      <c r="H685" s="4"/>
      <c r="I685" s="3"/>
      <c r="J685" s="106"/>
      <c r="K685" s="108"/>
      <c r="L685" s="108"/>
      <c r="M685" s="2"/>
      <c r="N685" s="2"/>
      <c r="S685"/>
      <c r="T685"/>
    </row>
    <row r="686" spans="2:20" s="1" customFormat="1">
      <c r="B686"/>
      <c r="C686"/>
      <c r="D686"/>
      <c r="E686"/>
      <c r="F686" s="6"/>
      <c r="G686" s="6"/>
      <c r="H686" s="4"/>
      <c r="I686" s="3"/>
      <c r="J686" s="106"/>
      <c r="K686" s="108"/>
      <c r="L686" s="108"/>
      <c r="M686" s="2"/>
      <c r="N686" s="2"/>
      <c r="S686"/>
      <c r="T686"/>
    </row>
    <row r="687" spans="2:20" s="1" customFormat="1">
      <c r="B687"/>
      <c r="C687"/>
      <c r="D687"/>
      <c r="E687"/>
      <c r="F687" s="6"/>
      <c r="G687" s="6"/>
      <c r="H687" s="4"/>
      <c r="I687" s="3"/>
      <c r="J687" s="106"/>
      <c r="K687" s="108"/>
      <c r="L687" s="108"/>
      <c r="M687" s="2"/>
      <c r="N687" s="2"/>
      <c r="S687"/>
      <c r="T687"/>
    </row>
    <row r="688" spans="2:20" s="1" customFormat="1">
      <c r="B688"/>
      <c r="C688"/>
      <c r="D688"/>
      <c r="E688"/>
      <c r="F688" s="6"/>
      <c r="G688" s="6"/>
      <c r="H688" s="4"/>
      <c r="I688" s="3"/>
      <c r="J688" s="106"/>
      <c r="K688" s="108"/>
      <c r="L688" s="108"/>
      <c r="M688" s="2"/>
      <c r="N688" s="2"/>
      <c r="S688"/>
      <c r="T688"/>
    </row>
    <row r="689" spans="2:20" s="1" customFormat="1">
      <c r="B689"/>
      <c r="C689"/>
      <c r="D689"/>
      <c r="E689"/>
      <c r="F689" s="6"/>
      <c r="G689" s="6"/>
      <c r="H689" s="4"/>
      <c r="I689" s="3"/>
      <c r="J689" s="106"/>
      <c r="K689" s="108"/>
      <c r="L689" s="108"/>
      <c r="M689" s="2"/>
      <c r="N689" s="2"/>
      <c r="S689"/>
      <c r="T689"/>
    </row>
    <row r="690" spans="2:20" s="1" customFormat="1">
      <c r="B690"/>
      <c r="C690"/>
      <c r="D690"/>
      <c r="E690"/>
      <c r="F690" s="6"/>
      <c r="G690" s="6"/>
      <c r="H690" s="4"/>
      <c r="I690" s="3"/>
      <c r="J690" s="106"/>
      <c r="K690" s="108"/>
      <c r="L690" s="108"/>
      <c r="M690" s="2"/>
      <c r="N690" s="2"/>
      <c r="S690"/>
      <c r="T690"/>
    </row>
    <row r="691" spans="2:20" s="1" customFormat="1">
      <c r="B691"/>
      <c r="C691"/>
      <c r="D691"/>
      <c r="E691"/>
      <c r="F691" s="6"/>
      <c r="G691" s="6"/>
      <c r="H691" s="4"/>
      <c r="I691" s="3"/>
      <c r="J691" s="106"/>
      <c r="K691" s="108"/>
      <c r="L691" s="108"/>
      <c r="M691" s="2"/>
      <c r="N691" s="2"/>
      <c r="S691"/>
      <c r="T691"/>
    </row>
    <row r="692" spans="2:20" s="1" customFormat="1">
      <c r="B692"/>
      <c r="C692"/>
      <c r="D692"/>
      <c r="E692"/>
      <c r="F692" s="6"/>
      <c r="G692" s="6"/>
      <c r="H692" s="4"/>
      <c r="I692" s="3"/>
      <c r="J692" s="106"/>
      <c r="K692" s="108"/>
      <c r="L692" s="108"/>
      <c r="M692" s="2"/>
      <c r="N692" s="2"/>
      <c r="S692"/>
      <c r="T692"/>
    </row>
    <row r="693" spans="2:20" s="1" customFormat="1">
      <c r="B693"/>
      <c r="C693"/>
      <c r="D693"/>
      <c r="E693"/>
      <c r="F693" s="6"/>
      <c r="G693" s="6"/>
      <c r="H693" s="4"/>
      <c r="I693" s="3"/>
      <c r="J693" s="106"/>
      <c r="K693" s="108"/>
      <c r="L693" s="108"/>
      <c r="M693" s="2"/>
      <c r="N693" s="2"/>
      <c r="S693"/>
      <c r="T693"/>
    </row>
    <row r="694" spans="2:20" s="1" customFormat="1">
      <c r="B694"/>
      <c r="C694"/>
      <c r="D694"/>
      <c r="E694"/>
      <c r="F694" s="6"/>
      <c r="G694" s="6"/>
      <c r="H694" s="4"/>
      <c r="I694" s="3"/>
      <c r="J694" s="106"/>
      <c r="K694" s="108"/>
      <c r="L694" s="108"/>
      <c r="M694" s="2"/>
      <c r="N694" s="2"/>
      <c r="S694"/>
      <c r="T694"/>
    </row>
    <row r="695" spans="2:20" s="1" customFormat="1">
      <c r="B695"/>
      <c r="C695"/>
      <c r="D695"/>
      <c r="E695"/>
      <c r="F695" s="6"/>
      <c r="G695" s="6"/>
      <c r="H695" s="4"/>
      <c r="I695" s="3"/>
      <c r="J695" s="106"/>
      <c r="K695" s="108"/>
      <c r="L695" s="108"/>
      <c r="M695" s="2"/>
      <c r="N695" s="2"/>
      <c r="S695"/>
      <c r="T695"/>
    </row>
    <row r="696" spans="2:20" s="1" customFormat="1">
      <c r="B696"/>
      <c r="C696"/>
      <c r="D696"/>
      <c r="E696"/>
      <c r="F696" s="6"/>
      <c r="G696" s="6"/>
      <c r="H696" s="4"/>
      <c r="I696" s="3"/>
      <c r="J696" s="106"/>
      <c r="K696" s="108"/>
      <c r="L696" s="108"/>
      <c r="M696" s="2"/>
      <c r="N696" s="2"/>
      <c r="S696"/>
      <c r="T696"/>
    </row>
    <row r="697" spans="2:20" s="1" customFormat="1">
      <c r="B697"/>
      <c r="C697"/>
      <c r="D697"/>
      <c r="E697"/>
      <c r="F697" s="6"/>
      <c r="G697" s="6"/>
      <c r="H697" s="4"/>
      <c r="I697" s="3"/>
      <c r="J697" s="106"/>
      <c r="K697" s="108"/>
      <c r="L697" s="108"/>
      <c r="M697" s="2"/>
      <c r="N697" s="2"/>
      <c r="S697"/>
      <c r="T697"/>
    </row>
    <row r="698" spans="2:20" s="1" customFormat="1">
      <c r="B698"/>
      <c r="C698"/>
      <c r="D698"/>
      <c r="E698"/>
      <c r="F698" s="6"/>
      <c r="G698" s="6"/>
      <c r="H698" s="4"/>
      <c r="I698" s="3"/>
      <c r="J698" s="106"/>
      <c r="K698" s="108"/>
      <c r="L698" s="108"/>
      <c r="M698" s="2"/>
      <c r="N698" s="2"/>
      <c r="S698"/>
      <c r="T698"/>
    </row>
    <row r="699" spans="2:20" s="1" customFormat="1">
      <c r="B699"/>
      <c r="C699"/>
      <c r="D699"/>
      <c r="E699"/>
      <c r="F699" s="6"/>
      <c r="G699" s="6"/>
      <c r="H699" s="4"/>
      <c r="I699" s="3"/>
      <c r="J699" s="106"/>
      <c r="K699" s="108"/>
      <c r="L699" s="108"/>
      <c r="M699" s="2"/>
      <c r="N699" s="2"/>
      <c r="S699"/>
      <c r="T699"/>
    </row>
    <row r="700" spans="2:20" s="1" customFormat="1">
      <c r="B700"/>
      <c r="C700"/>
      <c r="D700"/>
      <c r="E700"/>
      <c r="F700" s="6"/>
      <c r="G700" s="6"/>
      <c r="H700" s="4"/>
      <c r="I700" s="3"/>
      <c r="J700" s="106"/>
      <c r="K700" s="108"/>
      <c r="L700" s="108"/>
      <c r="M700" s="2"/>
      <c r="N700" s="2"/>
      <c r="S700"/>
      <c r="T700"/>
    </row>
    <row r="701" spans="2:20" s="1" customFormat="1">
      <c r="B701"/>
      <c r="C701"/>
      <c r="D701"/>
      <c r="E701"/>
      <c r="F701" s="6"/>
      <c r="G701" s="6"/>
      <c r="H701" s="4"/>
      <c r="I701" s="3"/>
      <c r="J701" s="106"/>
      <c r="K701" s="108"/>
      <c r="L701" s="108"/>
      <c r="M701" s="2"/>
      <c r="N701" s="2"/>
      <c r="S701"/>
      <c r="T701"/>
    </row>
    <row r="702" spans="2:20" s="1" customFormat="1">
      <c r="B702"/>
      <c r="C702"/>
      <c r="D702"/>
      <c r="E702"/>
      <c r="F702" s="6"/>
      <c r="G702" s="6"/>
      <c r="H702" s="4"/>
      <c r="I702" s="3"/>
      <c r="J702" s="106"/>
      <c r="K702" s="108"/>
      <c r="L702" s="108"/>
      <c r="M702" s="2"/>
      <c r="N702" s="2"/>
      <c r="S702"/>
      <c r="T702"/>
    </row>
    <row r="703" spans="2:20" s="1" customFormat="1">
      <c r="B703"/>
      <c r="C703"/>
      <c r="D703"/>
      <c r="E703"/>
      <c r="F703" s="6"/>
      <c r="G703" s="6"/>
      <c r="H703" s="4"/>
      <c r="I703" s="3"/>
      <c r="J703" s="106"/>
      <c r="K703" s="108"/>
      <c r="L703" s="108"/>
      <c r="M703" s="2"/>
      <c r="N703" s="2"/>
      <c r="S703"/>
      <c r="T703"/>
    </row>
    <row r="704" spans="2:20" s="1" customFormat="1">
      <c r="B704"/>
      <c r="C704"/>
      <c r="D704"/>
      <c r="E704"/>
      <c r="F704" s="6"/>
      <c r="G704" s="6"/>
      <c r="H704" s="4"/>
      <c r="I704" s="3"/>
      <c r="J704" s="106"/>
      <c r="K704" s="108"/>
      <c r="L704" s="108"/>
      <c r="M704" s="2"/>
      <c r="N704" s="2"/>
      <c r="S704"/>
      <c r="T704"/>
    </row>
    <row r="705" spans="2:20" s="1" customFormat="1">
      <c r="B705"/>
      <c r="C705"/>
      <c r="D705"/>
      <c r="E705"/>
      <c r="F705" s="6"/>
      <c r="G705" s="6"/>
      <c r="H705" s="4"/>
      <c r="I705" s="3"/>
      <c r="J705" s="106"/>
      <c r="K705" s="108"/>
      <c r="L705" s="108"/>
      <c r="M705" s="2"/>
      <c r="N705" s="2"/>
      <c r="S705"/>
      <c r="T705"/>
    </row>
    <row r="706" spans="2:20" s="1" customFormat="1">
      <c r="B706"/>
      <c r="C706"/>
      <c r="D706"/>
      <c r="E706"/>
      <c r="F706" s="6"/>
      <c r="G706" s="6"/>
      <c r="H706" s="4"/>
      <c r="I706" s="3"/>
      <c r="J706" s="106"/>
      <c r="K706" s="108"/>
      <c r="L706" s="108"/>
      <c r="M706" s="2"/>
      <c r="N706" s="2"/>
      <c r="S706"/>
      <c r="T706"/>
    </row>
    <row r="707" spans="2:20" s="1" customFormat="1">
      <c r="B707"/>
      <c r="C707"/>
      <c r="D707"/>
      <c r="E707"/>
      <c r="F707" s="6"/>
      <c r="G707" s="6"/>
      <c r="H707" s="4"/>
      <c r="I707" s="3"/>
      <c r="J707" s="106"/>
      <c r="K707" s="108"/>
      <c r="L707" s="108"/>
      <c r="M707" s="2"/>
      <c r="N707" s="2"/>
      <c r="S707"/>
      <c r="T707"/>
    </row>
    <row r="708" spans="2:20" s="1" customFormat="1">
      <c r="B708"/>
      <c r="C708"/>
      <c r="D708"/>
      <c r="E708"/>
      <c r="F708" s="6"/>
      <c r="G708" s="6"/>
      <c r="H708" s="4"/>
      <c r="I708" s="3"/>
      <c r="J708" s="106"/>
      <c r="K708" s="108"/>
      <c r="L708" s="108"/>
      <c r="M708" s="2"/>
      <c r="N708" s="2"/>
      <c r="S708"/>
      <c r="T708"/>
    </row>
    <row r="709" spans="2:20" s="1" customFormat="1">
      <c r="B709"/>
      <c r="C709"/>
      <c r="D709"/>
      <c r="E709"/>
      <c r="F709" s="6"/>
      <c r="G709" s="6"/>
      <c r="H709" s="4"/>
      <c r="I709" s="3"/>
      <c r="J709" s="106"/>
      <c r="K709" s="108"/>
      <c r="L709" s="108"/>
      <c r="M709" s="2"/>
      <c r="N709" s="2"/>
      <c r="S709"/>
      <c r="T709"/>
    </row>
    <row r="710" spans="2:20" s="1" customFormat="1">
      <c r="B710"/>
      <c r="C710"/>
      <c r="D710"/>
      <c r="E710"/>
      <c r="F710" s="6"/>
      <c r="G710" s="6"/>
      <c r="H710" s="4"/>
      <c r="I710" s="3"/>
      <c r="J710" s="106"/>
      <c r="K710" s="108"/>
      <c r="L710" s="108"/>
      <c r="M710" s="2"/>
      <c r="N710" s="2"/>
      <c r="S710"/>
      <c r="T710"/>
    </row>
    <row r="711" spans="2:20" s="1" customFormat="1">
      <c r="B711"/>
      <c r="C711"/>
      <c r="D711"/>
      <c r="E711"/>
      <c r="F711" s="6"/>
      <c r="G711" s="6"/>
      <c r="H711" s="4"/>
      <c r="I711" s="3"/>
      <c r="J711" s="106"/>
      <c r="K711" s="108"/>
      <c r="L711" s="108"/>
      <c r="M711" s="2"/>
      <c r="N711" s="2"/>
      <c r="S711"/>
      <c r="T711"/>
    </row>
    <row r="712" spans="2:20" s="1" customFormat="1">
      <c r="B712"/>
      <c r="C712"/>
      <c r="D712"/>
      <c r="E712"/>
      <c r="F712" s="6"/>
      <c r="G712" s="6"/>
      <c r="H712" s="4"/>
      <c r="I712" s="3"/>
      <c r="J712" s="106"/>
      <c r="K712" s="108"/>
      <c r="L712" s="108"/>
      <c r="M712" s="2"/>
      <c r="N712" s="2"/>
      <c r="S712"/>
      <c r="T712"/>
    </row>
    <row r="713" spans="2:20" s="1" customFormat="1">
      <c r="B713"/>
      <c r="C713"/>
      <c r="D713"/>
      <c r="E713"/>
      <c r="F713" s="6"/>
      <c r="G713" s="6"/>
      <c r="H713" s="4"/>
      <c r="I713" s="3"/>
      <c r="J713" s="106"/>
      <c r="K713" s="108"/>
      <c r="L713" s="108"/>
      <c r="M713" s="2"/>
      <c r="N713" s="2"/>
      <c r="S713"/>
      <c r="T713"/>
    </row>
    <row r="714" spans="2:20" s="1" customFormat="1">
      <c r="B714"/>
      <c r="C714"/>
      <c r="D714"/>
      <c r="E714"/>
      <c r="F714" s="6"/>
      <c r="G714" s="6"/>
      <c r="H714" s="4"/>
      <c r="I714" s="3"/>
      <c r="J714" s="106"/>
      <c r="K714" s="108"/>
      <c r="L714" s="108"/>
      <c r="M714" s="2"/>
      <c r="N714" s="2"/>
      <c r="S714"/>
      <c r="T714"/>
    </row>
    <row r="715" spans="2:20" s="1" customFormat="1">
      <c r="B715"/>
      <c r="C715"/>
      <c r="D715"/>
      <c r="E715"/>
      <c r="F715" s="6"/>
      <c r="G715" s="6"/>
      <c r="H715" s="4"/>
      <c r="I715" s="3"/>
      <c r="J715" s="106"/>
      <c r="K715" s="108"/>
      <c r="L715" s="108"/>
      <c r="M715" s="2"/>
      <c r="N715" s="2"/>
      <c r="S715"/>
      <c r="T715"/>
    </row>
    <row r="716" spans="2:20" s="1" customFormat="1">
      <c r="B716"/>
      <c r="C716"/>
      <c r="D716"/>
      <c r="E716"/>
      <c r="F716" s="6"/>
      <c r="G716" s="6"/>
      <c r="H716" s="4"/>
      <c r="I716" s="3"/>
      <c r="J716" s="106"/>
      <c r="K716" s="108"/>
      <c r="L716" s="108"/>
      <c r="M716" s="2"/>
      <c r="N716" s="2"/>
      <c r="S716"/>
      <c r="T716"/>
    </row>
    <row r="717" spans="2:20" s="1" customFormat="1">
      <c r="B717"/>
      <c r="C717"/>
      <c r="D717"/>
      <c r="E717"/>
      <c r="F717" s="6"/>
      <c r="G717" s="6"/>
      <c r="H717" s="4"/>
      <c r="I717" s="3"/>
      <c r="J717" s="106"/>
      <c r="K717" s="108"/>
      <c r="L717" s="108"/>
      <c r="M717" s="2"/>
      <c r="N717" s="2"/>
      <c r="S717"/>
      <c r="T717"/>
    </row>
    <row r="718" spans="2:20" s="1" customFormat="1">
      <c r="B718"/>
      <c r="C718"/>
      <c r="D718"/>
      <c r="E718"/>
      <c r="F718" s="6"/>
      <c r="G718" s="6"/>
      <c r="H718" s="4"/>
      <c r="I718" s="3"/>
      <c r="J718" s="106"/>
      <c r="K718" s="108"/>
      <c r="L718" s="108"/>
      <c r="M718" s="2"/>
      <c r="N718" s="2"/>
      <c r="S718"/>
      <c r="T718"/>
    </row>
    <row r="719" spans="2:20" s="1" customFormat="1">
      <c r="B719"/>
      <c r="C719"/>
      <c r="D719"/>
      <c r="E719"/>
      <c r="F719" s="6"/>
      <c r="G719" s="6"/>
      <c r="H719" s="4"/>
      <c r="I719" s="3"/>
      <c r="J719" s="106"/>
      <c r="K719" s="108"/>
      <c r="L719" s="108"/>
      <c r="M719" s="2"/>
      <c r="N719" s="2"/>
      <c r="S719"/>
      <c r="T719"/>
    </row>
    <row r="720" spans="2:20" s="1" customFormat="1">
      <c r="B720"/>
      <c r="C720"/>
      <c r="D720"/>
      <c r="E720"/>
      <c r="F720" s="6"/>
      <c r="G720" s="6"/>
      <c r="H720" s="4"/>
      <c r="I720" s="3"/>
      <c r="J720" s="106"/>
      <c r="K720" s="108"/>
      <c r="L720" s="108"/>
      <c r="M720" s="2"/>
      <c r="N720" s="2"/>
      <c r="S720"/>
      <c r="T720"/>
    </row>
    <row r="721" spans="2:20" s="1" customFormat="1">
      <c r="B721"/>
      <c r="C721"/>
      <c r="D721"/>
      <c r="E721"/>
      <c r="F721" s="6"/>
      <c r="G721" s="6"/>
      <c r="H721" s="4"/>
      <c r="I721" s="3"/>
      <c r="J721" s="106"/>
      <c r="K721" s="108"/>
      <c r="L721" s="108"/>
      <c r="M721" s="2"/>
      <c r="N721" s="2"/>
      <c r="S721"/>
      <c r="T721"/>
    </row>
    <row r="722" spans="2:20" s="1" customFormat="1">
      <c r="B722"/>
      <c r="C722"/>
      <c r="D722"/>
      <c r="E722"/>
      <c r="F722" s="6"/>
      <c r="G722" s="6"/>
      <c r="H722" s="4"/>
      <c r="I722" s="3"/>
      <c r="J722" s="106"/>
      <c r="K722" s="108"/>
      <c r="L722" s="108"/>
      <c r="M722" s="2"/>
      <c r="N722" s="2"/>
      <c r="S722"/>
      <c r="T722"/>
    </row>
    <row r="723" spans="2:20" s="1" customFormat="1">
      <c r="B723"/>
      <c r="C723"/>
      <c r="D723"/>
      <c r="E723"/>
      <c r="F723" s="6"/>
      <c r="G723" s="6"/>
      <c r="H723" s="4"/>
      <c r="I723" s="3"/>
      <c r="J723" s="106"/>
      <c r="K723" s="108"/>
      <c r="L723" s="108"/>
      <c r="M723" s="2"/>
      <c r="N723" s="2"/>
      <c r="S723"/>
      <c r="T723"/>
    </row>
    <row r="724" spans="2:20" s="1" customFormat="1">
      <c r="B724"/>
      <c r="C724"/>
      <c r="D724"/>
      <c r="E724"/>
      <c r="F724" s="6"/>
      <c r="G724" s="6"/>
      <c r="H724" s="4"/>
      <c r="I724" s="3"/>
      <c r="J724" s="106"/>
      <c r="K724" s="108"/>
      <c r="L724" s="108"/>
      <c r="M724" s="2"/>
      <c r="N724" s="2"/>
      <c r="S724"/>
      <c r="T724"/>
    </row>
    <row r="725" spans="2:20" s="1" customFormat="1">
      <c r="B725"/>
      <c r="C725"/>
      <c r="D725"/>
      <c r="E725"/>
      <c r="F725" s="6"/>
      <c r="G725" s="6"/>
      <c r="H725" s="4"/>
      <c r="I725" s="3"/>
      <c r="J725" s="106"/>
      <c r="K725" s="108"/>
      <c r="L725" s="108"/>
      <c r="M725" s="2"/>
      <c r="N725" s="2"/>
      <c r="S725"/>
      <c r="T725"/>
    </row>
    <row r="726" spans="2:20" s="1" customFormat="1">
      <c r="B726"/>
      <c r="C726"/>
      <c r="D726"/>
      <c r="E726"/>
      <c r="F726" s="6"/>
      <c r="G726" s="6"/>
      <c r="H726" s="4"/>
      <c r="I726" s="3"/>
      <c r="J726" s="106"/>
      <c r="K726" s="108"/>
      <c r="L726" s="108"/>
      <c r="M726" s="2"/>
      <c r="N726" s="2"/>
      <c r="S726"/>
      <c r="T726"/>
    </row>
    <row r="727" spans="2:20" s="1" customFormat="1">
      <c r="B727"/>
      <c r="C727"/>
      <c r="D727"/>
      <c r="E727"/>
      <c r="F727" s="6"/>
      <c r="G727" s="6"/>
      <c r="H727" s="4"/>
      <c r="I727" s="3"/>
      <c r="J727" s="106"/>
      <c r="K727" s="108"/>
      <c r="L727" s="108"/>
      <c r="M727" s="2"/>
      <c r="N727" s="2"/>
      <c r="S727"/>
      <c r="T727"/>
    </row>
    <row r="728" spans="2:20" s="1" customFormat="1">
      <c r="B728"/>
      <c r="C728"/>
      <c r="D728"/>
      <c r="E728"/>
      <c r="F728" s="6"/>
      <c r="G728" s="6"/>
      <c r="H728" s="4"/>
      <c r="I728" s="3"/>
      <c r="J728" s="106"/>
      <c r="K728" s="108"/>
      <c r="L728" s="108"/>
      <c r="M728" s="2"/>
      <c r="N728" s="2"/>
      <c r="S728"/>
      <c r="T728"/>
    </row>
    <row r="729" spans="2:20" s="1" customFormat="1">
      <c r="B729"/>
      <c r="C729"/>
      <c r="D729"/>
      <c r="E729"/>
      <c r="F729" s="6"/>
      <c r="G729" s="6"/>
      <c r="H729" s="4"/>
      <c r="I729" s="3"/>
      <c r="J729" s="106"/>
      <c r="K729" s="108"/>
      <c r="L729" s="108"/>
      <c r="M729" s="2"/>
      <c r="N729" s="2"/>
      <c r="S729"/>
      <c r="T729"/>
    </row>
    <row r="730" spans="2:20" s="1" customFormat="1">
      <c r="B730"/>
      <c r="C730"/>
      <c r="D730"/>
      <c r="E730"/>
      <c r="F730" s="6"/>
      <c r="G730" s="6"/>
      <c r="H730" s="4"/>
      <c r="I730" s="3"/>
      <c r="J730" s="106"/>
      <c r="K730" s="108"/>
      <c r="L730" s="108"/>
      <c r="M730" s="2"/>
      <c r="N730" s="2"/>
      <c r="S730"/>
      <c r="T730"/>
    </row>
    <row r="731" spans="2:20" s="1" customFormat="1">
      <c r="B731"/>
      <c r="C731"/>
      <c r="D731"/>
      <c r="E731"/>
      <c r="F731" s="6"/>
      <c r="G731" s="6"/>
      <c r="H731" s="4"/>
      <c r="I731" s="3"/>
      <c r="J731" s="106"/>
      <c r="K731" s="108"/>
      <c r="L731" s="108"/>
      <c r="M731" s="2"/>
      <c r="N731" s="2"/>
      <c r="S731"/>
      <c r="T731"/>
    </row>
    <row r="732" spans="2:20" s="1" customFormat="1">
      <c r="B732"/>
      <c r="C732"/>
      <c r="D732"/>
      <c r="E732"/>
      <c r="F732" s="6"/>
      <c r="G732" s="6"/>
      <c r="H732" s="4"/>
      <c r="I732" s="3"/>
      <c r="J732" s="106"/>
      <c r="K732" s="108"/>
      <c r="L732" s="108"/>
      <c r="M732" s="2"/>
      <c r="N732" s="2"/>
      <c r="S732"/>
      <c r="T732"/>
    </row>
    <row r="733" spans="2:20" s="1" customFormat="1">
      <c r="B733"/>
      <c r="C733"/>
      <c r="D733"/>
      <c r="E733"/>
      <c r="F733" s="6"/>
      <c r="G733" s="6"/>
      <c r="H733" s="4"/>
      <c r="I733" s="3"/>
      <c r="J733" s="106"/>
      <c r="K733" s="108"/>
      <c r="L733" s="108"/>
      <c r="M733" s="2"/>
      <c r="N733" s="2"/>
      <c r="S733"/>
      <c r="T733"/>
    </row>
    <row r="734" spans="2:20" s="1" customFormat="1">
      <c r="B734"/>
      <c r="C734"/>
      <c r="D734"/>
      <c r="E734"/>
      <c r="F734" s="6"/>
      <c r="G734" s="6"/>
      <c r="H734" s="4"/>
      <c r="I734" s="3"/>
      <c r="J734" s="106"/>
      <c r="K734" s="108"/>
      <c r="L734" s="108"/>
      <c r="M734" s="2"/>
      <c r="N734" s="2"/>
      <c r="S734"/>
      <c r="T734"/>
    </row>
    <row r="735" spans="2:20" s="1" customFormat="1">
      <c r="B735"/>
      <c r="C735"/>
      <c r="D735"/>
      <c r="E735"/>
      <c r="F735" s="6"/>
      <c r="G735" s="6"/>
      <c r="H735" s="4"/>
      <c r="I735" s="3"/>
      <c r="J735" s="106"/>
      <c r="K735" s="108"/>
      <c r="L735" s="108"/>
      <c r="M735" s="2"/>
      <c r="N735" s="2"/>
      <c r="S735"/>
      <c r="T735"/>
    </row>
    <row r="736" spans="2:20" s="1" customFormat="1">
      <c r="B736"/>
      <c r="C736"/>
      <c r="D736"/>
      <c r="E736"/>
      <c r="F736" s="6"/>
      <c r="G736" s="6"/>
      <c r="H736" s="4"/>
      <c r="I736" s="3"/>
      <c r="J736" s="106"/>
      <c r="K736" s="108"/>
      <c r="L736" s="108"/>
      <c r="M736" s="2"/>
      <c r="N736" s="2"/>
      <c r="S736"/>
      <c r="T736"/>
    </row>
    <row r="737" spans="2:20" s="1" customFormat="1">
      <c r="B737"/>
      <c r="C737"/>
      <c r="D737"/>
      <c r="E737"/>
      <c r="F737" s="6"/>
      <c r="G737" s="6"/>
      <c r="H737" s="4"/>
      <c r="I737" s="3"/>
      <c r="J737" s="106"/>
      <c r="K737" s="108"/>
      <c r="L737" s="108"/>
      <c r="M737" s="2"/>
      <c r="N737" s="2"/>
      <c r="S737"/>
      <c r="T737"/>
    </row>
    <row r="738" spans="2:20" s="1" customFormat="1">
      <c r="B738"/>
      <c r="C738"/>
      <c r="D738"/>
      <c r="E738"/>
      <c r="F738" s="6"/>
      <c r="G738" s="6"/>
      <c r="H738" s="4"/>
      <c r="I738" s="3"/>
      <c r="J738" s="106"/>
      <c r="K738" s="108"/>
      <c r="L738" s="108"/>
      <c r="M738" s="2"/>
      <c r="N738" s="2"/>
      <c r="S738"/>
      <c r="T738"/>
    </row>
    <row r="739" spans="2:20" s="1" customFormat="1">
      <c r="B739"/>
      <c r="C739"/>
      <c r="D739"/>
      <c r="E739"/>
      <c r="F739" s="6"/>
      <c r="G739" s="6"/>
      <c r="H739" s="4"/>
      <c r="I739" s="3"/>
      <c r="J739" s="106"/>
      <c r="K739" s="108"/>
      <c r="L739" s="108"/>
      <c r="M739" s="2"/>
      <c r="N739" s="2"/>
      <c r="S739"/>
      <c r="T739"/>
    </row>
    <row r="740" spans="2:20" s="1" customFormat="1">
      <c r="B740"/>
      <c r="C740"/>
      <c r="D740"/>
      <c r="E740"/>
      <c r="F740" s="6"/>
      <c r="G740" s="6"/>
      <c r="H740" s="4"/>
      <c r="I740" s="3"/>
      <c r="J740" s="106"/>
      <c r="K740" s="108"/>
      <c r="L740" s="108"/>
      <c r="M740" s="2"/>
      <c r="N740" s="2"/>
      <c r="S740"/>
      <c r="T740"/>
    </row>
    <row r="741" spans="2:20" s="1" customFormat="1">
      <c r="B741"/>
      <c r="C741"/>
      <c r="D741"/>
      <c r="E741"/>
      <c r="F741" s="6"/>
      <c r="G741" s="6"/>
      <c r="H741" s="4"/>
      <c r="I741" s="3"/>
      <c r="J741" s="106"/>
      <c r="K741" s="108"/>
      <c r="L741" s="108"/>
      <c r="M741" s="2"/>
      <c r="N741" s="2"/>
      <c r="S741"/>
      <c r="T741"/>
    </row>
    <row r="742" spans="2:20" s="1" customFormat="1">
      <c r="B742"/>
      <c r="C742"/>
      <c r="D742"/>
      <c r="E742"/>
      <c r="F742" s="6"/>
      <c r="G742" s="6"/>
      <c r="H742" s="4"/>
      <c r="I742" s="3"/>
      <c r="J742" s="106"/>
      <c r="K742" s="108"/>
      <c r="L742" s="108"/>
      <c r="M742" s="2"/>
      <c r="N742" s="2"/>
      <c r="S742"/>
      <c r="T742"/>
    </row>
    <row r="743" spans="2:20" s="1" customFormat="1">
      <c r="B743"/>
      <c r="C743"/>
      <c r="D743"/>
      <c r="E743"/>
      <c r="F743" s="6"/>
      <c r="G743" s="6"/>
      <c r="H743" s="4"/>
      <c r="I743" s="3"/>
      <c r="J743" s="106"/>
      <c r="K743" s="108"/>
      <c r="L743" s="108"/>
      <c r="M743" s="2"/>
      <c r="N743" s="2"/>
      <c r="S743"/>
      <c r="T743"/>
    </row>
    <row r="744" spans="2:20" s="1" customFormat="1">
      <c r="B744"/>
      <c r="C744"/>
      <c r="D744"/>
      <c r="E744"/>
      <c r="F744" s="6"/>
      <c r="G744" s="6"/>
      <c r="H744" s="4"/>
      <c r="I744" s="3"/>
      <c r="J744" s="106"/>
      <c r="K744" s="108"/>
      <c r="L744" s="108"/>
      <c r="M744" s="2"/>
      <c r="N744" s="2"/>
      <c r="S744"/>
      <c r="T744"/>
    </row>
    <row r="745" spans="2:20" s="1" customFormat="1">
      <c r="B745"/>
      <c r="C745"/>
      <c r="D745"/>
      <c r="E745"/>
      <c r="F745" s="6"/>
      <c r="G745" s="6"/>
      <c r="H745" s="4"/>
      <c r="I745" s="3"/>
      <c r="J745" s="106"/>
      <c r="K745" s="108"/>
      <c r="L745" s="108"/>
      <c r="M745" s="2"/>
      <c r="N745" s="2"/>
      <c r="S745"/>
      <c r="T745"/>
    </row>
    <row r="746" spans="2:20" s="1" customFormat="1">
      <c r="B746"/>
      <c r="C746"/>
      <c r="D746"/>
      <c r="E746"/>
      <c r="F746" s="6"/>
      <c r="G746" s="6"/>
      <c r="H746" s="4"/>
      <c r="I746" s="3"/>
      <c r="J746" s="106"/>
      <c r="K746" s="108"/>
      <c r="L746" s="108"/>
      <c r="M746" s="2"/>
      <c r="N746" s="2"/>
      <c r="S746"/>
      <c r="T746"/>
    </row>
    <row r="747" spans="2:20" s="1" customFormat="1">
      <c r="B747"/>
      <c r="C747"/>
      <c r="D747"/>
      <c r="E747"/>
      <c r="F747" s="6"/>
      <c r="G747" s="6"/>
      <c r="H747" s="4"/>
      <c r="I747" s="3"/>
      <c r="J747" s="106"/>
      <c r="K747" s="108"/>
      <c r="L747" s="108"/>
      <c r="M747" s="2"/>
      <c r="N747" s="2"/>
      <c r="S747"/>
      <c r="T747"/>
    </row>
    <row r="748" spans="2:20" s="1" customFormat="1">
      <c r="B748"/>
      <c r="C748"/>
      <c r="D748"/>
      <c r="E748"/>
      <c r="F748" s="6"/>
      <c r="G748" s="6"/>
      <c r="H748" s="4"/>
      <c r="I748" s="3"/>
      <c r="J748" s="106"/>
      <c r="K748" s="108"/>
      <c r="L748" s="108"/>
      <c r="M748" s="2"/>
      <c r="N748" s="2"/>
      <c r="S748"/>
      <c r="T748"/>
    </row>
    <row r="749" spans="2:20" s="1" customFormat="1">
      <c r="B749"/>
      <c r="C749"/>
      <c r="D749"/>
      <c r="E749"/>
      <c r="F749" s="6"/>
      <c r="G749" s="6"/>
      <c r="H749" s="4"/>
      <c r="I749" s="3"/>
      <c r="J749" s="106"/>
      <c r="K749" s="108"/>
      <c r="L749" s="108"/>
      <c r="M749" s="2"/>
      <c r="N749" s="2"/>
      <c r="S749"/>
      <c r="T749"/>
    </row>
    <row r="750" spans="2:20" s="1" customFormat="1">
      <c r="B750"/>
      <c r="C750"/>
      <c r="D750"/>
      <c r="E750"/>
      <c r="F750" s="6"/>
      <c r="G750" s="6"/>
      <c r="H750" s="4"/>
      <c r="I750" s="3"/>
      <c r="J750" s="106"/>
      <c r="K750" s="108"/>
      <c r="L750" s="108"/>
      <c r="M750" s="2"/>
      <c r="N750" s="2"/>
      <c r="S750"/>
      <c r="T750"/>
    </row>
    <row r="751" spans="2:20" s="1" customFormat="1">
      <c r="B751"/>
      <c r="C751"/>
      <c r="D751"/>
      <c r="E751"/>
      <c r="F751" s="6"/>
      <c r="G751" s="6"/>
      <c r="H751" s="4"/>
      <c r="I751" s="3"/>
      <c r="J751" s="106"/>
      <c r="K751" s="108"/>
      <c r="L751" s="108"/>
      <c r="M751" s="2"/>
      <c r="N751" s="2"/>
      <c r="S751"/>
      <c r="T751"/>
    </row>
    <row r="752" spans="2:20" s="1" customFormat="1">
      <c r="B752"/>
      <c r="C752"/>
      <c r="D752"/>
      <c r="E752"/>
      <c r="F752" s="6"/>
      <c r="G752" s="6"/>
      <c r="H752" s="4"/>
      <c r="I752" s="3"/>
      <c r="J752" s="106"/>
      <c r="K752" s="108"/>
      <c r="L752" s="108"/>
      <c r="M752" s="2"/>
      <c r="N752" s="2"/>
      <c r="S752"/>
      <c r="T752"/>
    </row>
    <row r="753" spans="2:20" s="1" customFormat="1">
      <c r="B753"/>
      <c r="C753"/>
      <c r="D753"/>
      <c r="E753"/>
      <c r="F753" s="6"/>
      <c r="G753" s="6"/>
      <c r="H753" s="4"/>
      <c r="I753" s="3"/>
      <c r="J753" s="106"/>
      <c r="K753" s="108"/>
      <c r="L753" s="108"/>
      <c r="M753" s="2"/>
      <c r="N753" s="2"/>
      <c r="S753"/>
      <c r="T753"/>
    </row>
    <row r="754" spans="2:20" s="1" customFormat="1">
      <c r="B754"/>
      <c r="C754"/>
      <c r="D754"/>
      <c r="E754"/>
      <c r="F754" s="6"/>
      <c r="G754" s="6"/>
      <c r="H754" s="4"/>
      <c r="I754" s="3"/>
      <c r="J754" s="106"/>
      <c r="K754" s="108"/>
      <c r="L754" s="108"/>
      <c r="M754" s="2"/>
      <c r="N754" s="2"/>
      <c r="S754"/>
      <c r="T754"/>
    </row>
    <row r="755" spans="2:20" s="1" customFormat="1">
      <c r="B755"/>
      <c r="C755"/>
      <c r="D755"/>
      <c r="E755"/>
      <c r="F755" s="6"/>
      <c r="G755" s="6"/>
      <c r="H755" s="4"/>
      <c r="I755" s="3"/>
      <c r="J755" s="106"/>
      <c r="K755" s="108"/>
      <c r="L755" s="108"/>
      <c r="M755" s="2"/>
      <c r="N755" s="2"/>
      <c r="S755"/>
      <c r="T755"/>
    </row>
    <row r="756" spans="2:20" s="1" customFormat="1">
      <c r="B756"/>
      <c r="C756"/>
      <c r="D756"/>
      <c r="E756"/>
      <c r="F756" s="6"/>
      <c r="G756" s="6"/>
      <c r="H756" s="4"/>
      <c r="I756" s="3"/>
      <c r="J756" s="106"/>
      <c r="K756" s="108"/>
      <c r="L756" s="108"/>
      <c r="M756" s="2"/>
      <c r="N756" s="2"/>
      <c r="S756"/>
      <c r="T756"/>
    </row>
    <row r="757" spans="2:20" s="1" customFormat="1">
      <c r="B757"/>
      <c r="C757"/>
      <c r="D757"/>
      <c r="E757"/>
      <c r="F757" s="6"/>
      <c r="G757" s="6"/>
      <c r="H757" s="4"/>
      <c r="I757" s="3"/>
      <c r="J757" s="106"/>
      <c r="K757" s="108"/>
      <c r="L757" s="108"/>
      <c r="M757" s="2"/>
      <c r="N757" s="2"/>
      <c r="S757"/>
      <c r="T757"/>
    </row>
    <row r="758" spans="2:20" s="1" customFormat="1">
      <c r="B758"/>
      <c r="C758"/>
      <c r="D758"/>
      <c r="E758"/>
      <c r="F758" s="6"/>
      <c r="G758" s="6"/>
      <c r="H758" s="4"/>
      <c r="I758" s="3"/>
      <c r="J758" s="106"/>
      <c r="K758" s="108"/>
      <c r="L758" s="108"/>
      <c r="M758" s="2"/>
      <c r="N758" s="2"/>
      <c r="S758"/>
      <c r="T758"/>
    </row>
    <row r="759" spans="2:20" s="1" customFormat="1">
      <c r="B759"/>
      <c r="C759"/>
      <c r="D759"/>
      <c r="E759"/>
      <c r="F759" s="6"/>
      <c r="G759" s="6"/>
      <c r="H759" s="4"/>
      <c r="I759" s="3"/>
      <c r="J759" s="106"/>
      <c r="K759" s="108"/>
      <c r="L759" s="108"/>
      <c r="M759" s="2"/>
      <c r="N759" s="2"/>
      <c r="S759"/>
      <c r="T759"/>
    </row>
    <row r="760" spans="2:20" s="1" customFormat="1">
      <c r="B760"/>
      <c r="C760"/>
      <c r="D760"/>
      <c r="E760"/>
      <c r="F760" s="6"/>
      <c r="G760" s="6"/>
      <c r="H760" s="4"/>
      <c r="I760" s="3"/>
      <c r="J760" s="106"/>
      <c r="K760" s="108"/>
      <c r="L760" s="108"/>
      <c r="M760" s="2"/>
      <c r="N760" s="2"/>
      <c r="S760"/>
      <c r="T760"/>
    </row>
    <row r="761" spans="2:20" s="1" customFormat="1">
      <c r="B761"/>
      <c r="C761"/>
      <c r="D761"/>
      <c r="E761"/>
      <c r="F761" s="6"/>
      <c r="G761" s="6"/>
      <c r="H761" s="4"/>
      <c r="I761" s="3"/>
      <c r="J761" s="106"/>
      <c r="K761" s="108"/>
      <c r="L761" s="108"/>
      <c r="M761" s="2"/>
      <c r="N761" s="2"/>
      <c r="S761"/>
      <c r="T761"/>
    </row>
    <row r="762" spans="2:20" s="1" customFormat="1">
      <c r="B762"/>
      <c r="C762"/>
      <c r="D762"/>
      <c r="E762"/>
      <c r="F762" s="6"/>
      <c r="G762" s="6"/>
      <c r="H762" s="4"/>
      <c r="I762" s="3"/>
      <c r="J762" s="106"/>
      <c r="K762" s="108"/>
      <c r="L762" s="108"/>
      <c r="M762" s="2"/>
      <c r="N762" s="2"/>
      <c r="S762"/>
      <c r="T762"/>
    </row>
    <row r="763" spans="2:20" s="1" customFormat="1">
      <c r="B763"/>
      <c r="C763"/>
      <c r="D763"/>
      <c r="E763"/>
      <c r="F763" s="6"/>
      <c r="G763" s="6"/>
      <c r="H763" s="4"/>
      <c r="I763" s="3"/>
      <c r="J763" s="106"/>
      <c r="K763" s="108"/>
      <c r="L763" s="108"/>
      <c r="M763" s="2"/>
      <c r="N763" s="2"/>
      <c r="S763"/>
      <c r="T763"/>
    </row>
    <row r="764" spans="2:20" s="1" customFormat="1">
      <c r="B764"/>
      <c r="C764"/>
      <c r="D764"/>
      <c r="E764"/>
      <c r="F764" s="6"/>
      <c r="G764" s="6"/>
      <c r="H764" s="4"/>
      <c r="I764" s="3"/>
      <c r="J764" s="106"/>
      <c r="K764" s="108"/>
      <c r="L764" s="108"/>
      <c r="M764" s="2"/>
      <c r="N764" s="2"/>
      <c r="S764"/>
      <c r="T764"/>
    </row>
    <row r="765" spans="2:20" s="1" customFormat="1">
      <c r="B765"/>
      <c r="C765"/>
      <c r="D765"/>
      <c r="E765"/>
      <c r="F765" s="6"/>
      <c r="G765" s="6"/>
      <c r="H765" s="4"/>
      <c r="I765" s="3"/>
      <c r="J765" s="106"/>
      <c r="K765" s="108"/>
      <c r="L765" s="108"/>
      <c r="M765" s="2"/>
      <c r="N765" s="2"/>
      <c r="S765"/>
      <c r="T765"/>
    </row>
    <row r="766" spans="2:20" s="1" customFormat="1">
      <c r="B766"/>
      <c r="C766"/>
      <c r="D766"/>
      <c r="E766"/>
      <c r="F766" s="6"/>
      <c r="G766" s="6"/>
      <c r="H766" s="4"/>
      <c r="I766" s="3"/>
      <c r="J766" s="106"/>
      <c r="K766" s="108"/>
      <c r="L766" s="108"/>
      <c r="M766" s="2"/>
      <c r="N766" s="2"/>
      <c r="S766"/>
      <c r="T766"/>
    </row>
    <row r="767" spans="2:20" s="1" customFormat="1">
      <c r="B767"/>
      <c r="C767"/>
      <c r="D767"/>
      <c r="E767"/>
      <c r="F767" s="6"/>
      <c r="G767" s="6"/>
      <c r="H767" s="4"/>
      <c r="I767" s="3"/>
      <c r="J767" s="106"/>
      <c r="K767" s="108"/>
      <c r="L767" s="108"/>
      <c r="M767" s="2"/>
      <c r="N767" s="2"/>
      <c r="S767"/>
      <c r="T767"/>
    </row>
    <row r="768" spans="2:20" s="1" customFormat="1">
      <c r="B768"/>
      <c r="C768"/>
      <c r="D768"/>
      <c r="E768"/>
      <c r="F768" s="6"/>
      <c r="G768" s="6"/>
      <c r="H768" s="4"/>
      <c r="I768" s="3"/>
      <c r="J768" s="106"/>
      <c r="K768" s="108"/>
      <c r="L768" s="108"/>
      <c r="M768" s="2"/>
      <c r="N768" s="2"/>
      <c r="S768"/>
      <c r="T768"/>
    </row>
    <row r="769" spans="2:20" s="1" customFormat="1">
      <c r="B769"/>
      <c r="C769"/>
      <c r="D769"/>
      <c r="E769"/>
      <c r="F769" s="6"/>
      <c r="G769" s="6"/>
      <c r="H769" s="4"/>
      <c r="I769" s="3"/>
      <c r="J769" s="106"/>
      <c r="K769" s="108"/>
      <c r="L769" s="108"/>
      <c r="M769" s="2"/>
      <c r="N769" s="2"/>
      <c r="S769"/>
      <c r="T769"/>
    </row>
    <row r="770" spans="2:20" s="1" customFormat="1">
      <c r="B770"/>
      <c r="C770"/>
      <c r="D770"/>
      <c r="E770"/>
      <c r="F770" s="6"/>
      <c r="G770" s="6"/>
      <c r="H770" s="4"/>
      <c r="I770" s="3"/>
      <c r="J770" s="106"/>
      <c r="K770" s="108"/>
      <c r="L770" s="108"/>
      <c r="M770" s="2"/>
      <c r="N770" s="2"/>
      <c r="S770"/>
      <c r="T770"/>
    </row>
    <row r="771" spans="2:20" s="1" customFormat="1">
      <c r="B771"/>
      <c r="C771"/>
      <c r="D771"/>
      <c r="E771"/>
      <c r="F771" s="6"/>
      <c r="G771" s="6"/>
      <c r="H771" s="4"/>
      <c r="I771" s="3"/>
      <c r="J771" s="106"/>
      <c r="K771" s="108"/>
      <c r="L771" s="108"/>
      <c r="M771" s="2"/>
      <c r="N771" s="2"/>
      <c r="S771"/>
      <c r="T771"/>
    </row>
    <row r="772" spans="2:20" s="1" customFormat="1">
      <c r="B772"/>
      <c r="C772"/>
      <c r="D772"/>
      <c r="E772"/>
      <c r="F772" s="6"/>
      <c r="G772" s="6"/>
      <c r="H772" s="4"/>
      <c r="I772" s="3"/>
      <c r="J772" s="106"/>
      <c r="K772" s="108"/>
      <c r="L772" s="108"/>
      <c r="M772" s="2"/>
      <c r="N772" s="2"/>
      <c r="S772"/>
      <c r="T772"/>
    </row>
    <row r="773" spans="2:20" s="1" customFormat="1">
      <c r="B773"/>
      <c r="C773"/>
      <c r="D773"/>
      <c r="E773"/>
      <c r="F773" s="6"/>
      <c r="G773" s="6"/>
      <c r="H773" s="4"/>
      <c r="I773" s="3"/>
      <c r="J773" s="106"/>
      <c r="K773" s="108"/>
      <c r="L773" s="108"/>
      <c r="M773" s="2"/>
      <c r="N773" s="2"/>
      <c r="S773"/>
      <c r="T773"/>
    </row>
    <row r="774" spans="2:20" s="1" customFormat="1">
      <c r="B774"/>
      <c r="C774"/>
      <c r="D774"/>
      <c r="E774"/>
      <c r="F774" s="6"/>
      <c r="G774" s="6"/>
      <c r="H774" s="4"/>
      <c r="I774" s="3"/>
      <c r="J774" s="106"/>
      <c r="K774" s="108"/>
      <c r="L774" s="108"/>
      <c r="M774" s="2"/>
      <c r="N774" s="2"/>
      <c r="S774"/>
      <c r="T774"/>
    </row>
    <row r="775" spans="2:20" s="1" customFormat="1">
      <c r="B775"/>
      <c r="C775"/>
      <c r="D775"/>
      <c r="E775"/>
      <c r="F775" s="6"/>
      <c r="G775" s="6"/>
      <c r="H775" s="4"/>
      <c r="I775" s="3"/>
      <c r="J775" s="106"/>
      <c r="K775" s="108"/>
      <c r="L775" s="108"/>
      <c r="M775" s="2"/>
      <c r="N775" s="2"/>
      <c r="S775"/>
      <c r="T775"/>
    </row>
    <row r="776" spans="2:20" s="1" customFormat="1">
      <c r="B776"/>
      <c r="C776"/>
      <c r="D776"/>
      <c r="E776"/>
      <c r="F776" s="6"/>
      <c r="G776" s="6"/>
      <c r="H776" s="4"/>
      <c r="I776" s="3"/>
      <c r="J776" s="106"/>
      <c r="K776" s="108"/>
      <c r="L776" s="108"/>
      <c r="M776" s="2"/>
      <c r="N776" s="2"/>
      <c r="S776"/>
      <c r="T776"/>
    </row>
    <row r="777" spans="2:20" s="1" customFormat="1">
      <c r="B777"/>
      <c r="C777"/>
      <c r="D777"/>
      <c r="E777"/>
      <c r="F777" s="6"/>
      <c r="G777" s="6"/>
      <c r="H777" s="4"/>
      <c r="I777" s="3"/>
      <c r="J777" s="106"/>
      <c r="K777" s="108"/>
      <c r="L777" s="108"/>
      <c r="M777" s="2"/>
      <c r="N777" s="2"/>
      <c r="S777"/>
      <c r="T777"/>
    </row>
    <row r="778" spans="2:20" s="1" customFormat="1">
      <c r="B778"/>
      <c r="C778"/>
      <c r="D778"/>
      <c r="E778"/>
      <c r="F778" s="6"/>
      <c r="G778" s="6"/>
      <c r="H778" s="4"/>
      <c r="I778" s="3"/>
      <c r="J778" s="106"/>
      <c r="K778" s="108"/>
      <c r="L778" s="108"/>
      <c r="M778" s="2"/>
      <c r="N778" s="2"/>
      <c r="S778"/>
      <c r="T778"/>
    </row>
    <row r="779" spans="2:20" s="1" customFormat="1">
      <c r="B779"/>
      <c r="C779"/>
      <c r="D779"/>
      <c r="E779"/>
      <c r="F779" s="6"/>
      <c r="G779" s="6"/>
      <c r="H779" s="4"/>
      <c r="I779" s="3"/>
      <c r="J779" s="106"/>
      <c r="K779" s="108"/>
      <c r="L779" s="108"/>
      <c r="M779" s="2"/>
      <c r="N779" s="2"/>
      <c r="S779"/>
      <c r="T779"/>
    </row>
    <row r="780" spans="2:20" s="1" customFormat="1">
      <c r="B780"/>
      <c r="C780"/>
      <c r="D780"/>
      <c r="E780"/>
      <c r="F780" s="6"/>
      <c r="G780" s="6"/>
      <c r="H780" s="4"/>
      <c r="I780" s="3"/>
      <c r="J780" s="106"/>
      <c r="K780" s="108"/>
      <c r="L780" s="108"/>
      <c r="M780" s="2"/>
      <c r="N780" s="2"/>
      <c r="S780"/>
      <c r="T780"/>
    </row>
    <row r="781" spans="2:20" s="1" customFormat="1">
      <c r="B781"/>
      <c r="C781"/>
      <c r="D781"/>
      <c r="E781"/>
      <c r="F781" s="6"/>
      <c r="G781" s="6"/>
      <c r="H781" s="4"/>
      <c r="I781" s="3"/>
      <c r="J781" s="106"/>
      <c r="K781" s="108"/>
      <c r="L781" s="108"/>
      <c r="M781" s="2"/>
      <c r="N781" s="2"/>
      <c r="S781"/>
      <c r="T781"/>
    </row>
    <row r="782" spans="2:20" s="1" customFormat="1">
      <c r="B782"/>
      <c r="C782"/>
      <c r="D782"/>
      <c r="E782"/>
      <c r="F782" s="6"/>
      <c r="G782" s="6"/>
      <c r="H782" s="4"/>
      <c r="I782" s="3"/>
      <c r="J782" s="106"/>
      <c r="K782" s="108"/>
      <c r="L782" s="108"/>
      <c r="M782" s="2"/>
      <c r="N782" s="2"/>
      <c r="S782"/>
      <c r="T782"/>
    </row>
    <row r="783" spans="2:20" s="1" customFormat="1">
      <c r="B783"/>
      <c r="C783"/>
      <c r="D783"/>
      <c r="E783"/>
      <c r="F783" s="6"/>
      <c r="G783" s="6"/>
      <c r="H783" s="4"/>
      <c r="I783" s="3"/>
      <c r="J783" s="106"/>
      <c r="K783" s="108"/>
      <c r="L783" s="108"/>
      <c r="M783" s="2"/>
      <c r="N783" s="2"/>
      <c r="S783"/>
      <c r="T783"/>
    </row>
    <row r="784" spans="2:20" s="1" customFormat="1">
      <c r="B784"/>
      <c r="C784"/>
      <c r="D784"/>
      <c r="E784"/>
      <c r="F784" s="6"/>
      <c r="G784" s="6"/>
      <c r="H784" s="4"/>
      <c r="I784" s="3"/>
      <c r="J784" s="106"/>
      <c r="K784" s="108"/>
      <c r="L784" s="108"/>
      <c r="M784" s="2"/>
      <c r="N784" s="2"/>
      <c r="S784"/>
      <c r="T784"/>
    </row>
    <row r="785" spans="2:20" s="1" customFormat="1">
      <c r="B785"/>
      <c r="C785"/>
      <c r="D785"/>
      <c r="E785"/>
      <c r="F785" s="6"/>
      <c r="G785" s="6"/>
      <c r="H785" s="4"/>
      <c r="I785" s="3"/>
      <c r="J785" s="106"/>
      <c r="K785" s="108"/>
      <c r="L785" s="108"/>
      <c r="M785" s="2"/>
      <c r="N785" s="2"/>
      <c r="S785"/>
      <c r="T785"/>
    </row>
    <row r="786" spans="2:20" s="1" customFormat="1">
      <c r="B786"/>
      <c r="C786"/>
      <c r="D786"/>
      <c r="E786"/>
      <c r="F786" s="6"/>
      <c r="G786" s="6"/>
      <c r="H786" s="4"/>
      <c r="I786" s="3"/>
      <c r="J786" s="106"/>
      <c r="K786" s="108"/>
      <c r="L786" s="108"/>
      <c r="M786" s="2"/>
      <c r="N786" s="2"/>
      <c r="S786"/>
      <c r="T786"/>
    </row>
    <row r="787" spans="2:20" s="1" customFormat="1">
      <c r="B787"/>
      <c r="C787"/>
      <c r="D787"/>
      <c r="E787"/>
      <c r="F787" s="6"/>
      <c r="G787" s="6"/>
      <c r="H787" s="4"/>
      <c r="I787" s="3"/>
      <c r="J787" s="106"/>
      <c r="K787" s="108"/>
      <c r="L787" s="108"/>
      <c r="M787" s="2"/>
      <c r="N787" s="2"/>
      <c r="S787"/>
      <c r="T787"/>
    </row>
    <row r="788" spans="2:20" s="1" customFormat="1">
      <c r="B788"/>
      <c r="C788"/>
      <c r="D788"/>
      <c r="E788"/>
      <c r="F788" s="6"/>
      <c r="G788" s="6"/>
      <c r="H788" s="4"/>
      <c r="I788" s="3"/>
      <c r="J788" s="106"/>
      <c r="K788" s="108"/>
      <c r="L788" s="108"/>
      <c r="M788" s="2"/>
      <c r="N788" s="2"/>
      <c r="S788"/>
      <c r="T788"/>
    </row>
    <row r="789" spans="2:20" s="1" customFormat="1">
      <c r="B789"/>
      <c r="C789"/>
      <c r="D789"/>
      <c r="E789"/>
      <c r="F789" s="6"/>
      <c r="G789" s="6"/>
      <c r="H789" s="4"/>
      <c r="I789" s="3"/>
      <c r="J789" s="106"/>
      <c r="K789" s="108"/>
      <c r="L789" s="108"/>
      <c r="M789" s="2"/>
      <c r="N789" s="2"/>
      <c r="S789"/>
      <c r="T789"/>
    </row>
    <row r="790" spans="2:20" s="1" customFormat="1">
      <c r="B790"/>
      <c r="C790"/>
      <c r="D790"/>
      <c r="E790"/>
      <c r="F790" s="6"/>
      <c r="G790" s="6"/>
      <c r="H790" s="4"/>
      <c r="I790" s="3"/>
      <c r="J790" s="106"/>
      <c r="K790" s="108"/>
      <c r="L790" s="108"/>
      <c r="M790" s="2"/>
      <c r="N790" s="2"/>
      <c r="S790"/>
      <c r="T790"/>
    </row>
    <row r="791" spans="2:20" s="1" customFormat="1">
      <c r="B791"/>
      <c r="C791"/>
      <c r="D791"/>
      <c r="E791"/>
      <c r="F791" s="6"/>
      <c r="G791" s="6"/>
      <c r="H791" s="4"/>
      <c r="I791" s="3"/>
      <c r="J791" s="106"/>
      <c r="K791" s="108"/>
      <c r="L791" s="108"/>
      <c r="M791" s="2"/>
      <c r="N791" s="2"/>
      <c r="S791"/>
      <c r="T791"/>
    </row>
    <row r="792" spans="2:20" s="1" customFormat="1">
      <c r="B792"/>
      <c r="C792"/>
      <c r="D792"/>
      <c r="E792"/>
      <c r="F792" s="6"/>
      <c r="G792" s="6"/>
      <c r="H792" s="4"/>
      <c r="I792" s="3"/>
      <c r="J792" s="106"/>
      <c r="K792" s="108"/>
      <c r="L792" s="108"/>
      <c r="M792" s="2"/>
      <c r="N792" s="2"/>
      <c r="S792"/>
      <c r="T792"/>
    </row>
    <row r="793" spans="2:20" s="1" customFormat="1">
      <c r="B793"/>
      <c r="C793"/>
      <c r="D793"/>
      <c r="E793"/>
      <c r="F793" s="6"/>
      <c r="G793" s="6"/>
      <c r="H793" s="4"/>
      <c r="I793" s="3"/>
      <c r="J793" s="106"/>
      <c r="K793" s="108"/>
      <c r="L793" s="108"/>
      <c r="M793" s="2"/>
      <c r="N793" s="2"/>
      <c r="S793"/>
      <c r="T793"/>
    </row>
    <row r="794" spans="2:20" s="1" customFormat="1">
      <c r="B794"/>
      <c r="C794"/>
      <c r="D794"/>
      <c r="E794"/>
      <c r="F794" s="6"/>
      <c r="G794" s="6"/>
      <c r="H794" s="4"/>
      <c r="I794" s="3"/>
      <c r="J794" s="106"/>
      <c r="K794" s="108"/>
      <c r="L794" s="108"/>
      <c r="M794" s="2"/>
      <c r="N794" s="2"/>
      <c r="S794"/>
      <c r="T794"/>
    </row>
    <row r="795" spans="2:20" s="1" customFormat="1">
      <c r="B795"/>
      <c r="C795"/>
      <c r="D795"/>
      <c r="E795"/>
      <c r="F795" s="6"/>
      <c r="G795" s="6"/>
      <c r="H795" s="4"/>
      <c r="I795" s="3"/>
      <c r="J795" s="106"/>
      <c r="K795" s="108"/>
      <c r="L795" s="108"/>
      <c r="M795" s="2"/>
      <c r="N795" s="2"/>
      <c r="S795"/>
      <c r="T795"/>
    </row>
    <row r="796" spans="2:20" s="1" customFormat="1">
      <c r="B796"/>
      <c r="C796"/>
      <c r="D796"/>
      <c r="E796"/>
      <c r="F796" s="6"/>
      <c r="G796" s="6"/>
      <c r="H796" s="4"/>
      <c r="I796" s="3"/>
      <c r="J796" s="106"/>
      <c r="K796" s="108"/>
      <c r="L796" s="108"/>
      <c r="M796" s="2"/>
      <c r="N796" s="2"/>
      <c r="S796"/>
      <c r="T796"/>
    </row>
    <row r="797" spans="2:20" s="1" customFormat="1">
      <c r="B797"/>
      <c r="C797"/>
      <c r="D797"/>
      <c r="E797"/>
      <c r="F797" s="6"/>
      <c r="G797" s="6"/>
      <c r="H797" s="4"/>
      <c r="I797" s="3"/>
      <c r="J797" s="106"/>
      <c r="K797" s="108"/>
      <c r="L797" s="108"/>
      <c r="M797" s="2"/>
      <c r="N797" s="2"/>
      <c r="S797"/>
      <c r="T797"/>
    </row>
    <row r="798" spans="2:20" s="1" customFormat="1">
      <c r="B798"/>
      <c r="C798"/>
      <c r="D798"/>
      <c r="E798"/>
      <c r="F798" s="6"/>
      <c r="G798" s="6"/>
      <c r="H798" s="4"/>
      <c r="I798" s="3"/>
      <c r="J798" s="106"/>
      <c r="K798" s="108"/>
      <c r="L798" s="108"/>
      <c r="M798" s="2"/>
      <c r="N798" s="2"/>
      <c r="S798"/>
      <c r="T798"/>
    </row>
    <row r="799" spans="2:20" s="1" customFormat="1">
      <c r="B799"/>
      <c r="C799"/>
      <c r="D799"/>
      <c r="E799"/>
      <c r="F799" s="6"/>
      <c r="G799" s="6"/>
      <c r="H799" s="4"/>
      <c r="I799" s="3"/>
      <c r="J799" s="106"/>
      <c r="K799" s="108"/>
      <c r="L799" s="108"/>
      <c r="M799" s="2"/>
      <c r="N799" s="2"/>
      <c r="S799"/>
      <c r="T799"/>
    </row>
    <row r="800" spans="2:20" s="1" customFormat="1">
      <c r="B800"/>
      <c r="C800"/>
      <c r="D800"/>
      <c r="E800"/>
      <c r="F800" s="6"/>
      <c r="G800" s="6"/>
      <c r="H800" s="4"/>
      <c r="I800" s="3"/>
      <c r="J800" s="106"/>
      <c r="K800" s="108"/>
      <c r="L800" s="108"/>
      <c r="M800" s="2"/>
      <c r="N800" s="2"/>
      <c r="S800"/>
      <c r="T800"/>
    </row>
    <row r="801" spans="2:20" s="1" customFormat="1">
      <c r="B801"/>
      <c r="C801"/>
      <c r="D801"/>
      <c r="E801"/>
      <c r="F801" s="6"/>
      <c r="G801" s="6"/>
      <c r="H801" s="4"/>
      <c r="I801" s="3"/>
      <c r="J801" s="106"/>
      <c r="K801" s="108"/>
      <c r="L801" s="108"/>
      <c r="M801" s="2"/>
      <c r="N801" s="2"/>
      <c r="S801"/>
      <c r="T801"/>
    </row>
    <row r="802" spans="2:20" s="1" customFormat="1">
      <c r="B802"/>
      <c r="C802"/>
      <c r="D802"/>
      <c r="E802"/>
      <c r="F802" s="6"/>
      <c r="G802" s="6"/>
      <c r="H802" s="4"/>
      <c r="I802" s="3"/>
      <c r="J802" s="106"/>
      <c r="K802" s="108"/>
      <c r="L802" s="108"/>
      <c r="M802" s="2"/>
      <c r="N802" s="2"/>
      <c r="S802"/>
      <c r="T802"/>
    </row>
    <row r="803" spans="2:20" s="1" customFormat="1">
      <c r="B803"/>
      <c r="C803"/>
      <c r="D803"/>
      <c r="E803"/>
      <c r="F803" s="6"/>
      <c r="G803" s="6"/>
      <c r="H803" s="4"/>
      <c r="I803" s="3"/>
      <c r="J803" s="106"/>
      <c r="K803" s="108"/>
      <c r="L803" s="108"/>
      <c r="M803" s="2"/>
      <c r="N803" s="2"/>
      <c r="S803"/>
      <c r="T803"/>
    </row>
    <row r="804" spans="2:20" s="1" customFormat="1">
      <c r="B804"/>
      <c r="C804"/>
      <c r="D804"/>
      <c r="E804"/>
      <c r="F804" s="6"/>
      <c r="G804" s="6"/>
      <c r="H804" s="4"/>
      <c r="I804" s="3"/>
      <c r="J804" s="106"/>
      <c r="K804" s="108"/>
      <c r="L804" s="108"/>
      <c r="M804" s="2"/>
      <c r="N804" s="2"/>
      <c r="S804"/>
      <c r="T804"/>
    </row>
    <row r="805" spans="2:20" s="1" customFormat="1">
      <c r="B805"/>
      <c r="C805"/>
      <c r="D805"/>
      <c r="E805"/>
      <c r="F805" s="6"/>
      <c r="G805" s="6"/>
      <c r="H805" s="4"/>
      <c r="I805" s="3"/>
      <c r="J805" s="106"/>
      <c r="K805" s="108"/>
      <c r="L805" s="108"/>
      <c r="M805" s="2"/>
      <c r="N805" s="2"/>
      <c r="S805"/>
      <c r="T805"/>
    </row>
    <row r="806" spans="2:20" s="1" customFormat="1">
      <c r="B806"/>
      <c r="C806"/>
      <c r="D806"/>
      <c r="E806"/>
      <c r="F806" s="6"/>
      <c r="G806" s="6"/>
      <c r="H806" s="4"/>
      <c r="I806" s="3"/>
      <c r="J806" s="106"/>
      <c r="K806" s="108"/>
      <c r="L806" s="108"/>
      <c r="M806" s="2"/>
      <c r="N806" s="2"/>
      <c r="S806"/>
      <c r="T806"/>
    </row>
    <row r="807" spans="2:20" s="1" customFormat="1">
      <c r="B807"/>
      <c r="C807"/>
      <c r="D807"/>
      <c r="E807"/>
      <c r="F807" s="6"/>
      <c r="G807" s="6"/>
      <c r="H807" s="4"/>
      <c r="I807" s="3"/>
      <c r="J807" s="106"/>
      <c r="K807" s="108"/>
      <c r="L807" s="108"/>
      <c r="M807" s="2"/>
      <c r="N807" s="2"/>
      <c r="S807"/>
      <c r="T807"/>
    </row>
    <row r="808" spans="2:20" s="1" customFormat="1">
      <c r="B808"/>
      <c r="C808"/>
      <c r="D808"/>
      <c r="E808"/>
      <c r="F808" s="6"/>
      <c r="G808" s="6"/>
      <c r="H808" s="4"/>
      <c r="I808" s="3"/>
      <c r="J808" s="106"/>
      <c r="K808" s="108"/>
      <c r="L808" s="108"/>
      <c r="M808" s="2"/>
      <c r="N808" s="2"/>
      <c r="S808"/>
      <c r="T808"/>
    </row>
    <row r="809" spans="2:20" s="1" customFormat="1">
      <c r="B809"/>
      <c r="C809"/>
      <c r="D809"/>
      <c r="E809"/>
      <c r="F809" s="6"/>
      <c r="G809" s="6"/>
      <c r="H809" s="4"/>
      <c r="I809" s="3"/>
      <c r="J809" s="106"/>
      <c r="K809" s="108"/>
      <c r="L809" s="108"/>
      <c r="M809" s="2"/>
      <c r="N809" s="2"/>
      <c r="S809"/>
      <c r="T809"/>
    </row>
    <row r="810" spans="2:20" s="1" customFormat="1">
      <c r="B810"/>
      <c r="C810"/>
      <c r="D810"/>
      <c r="E810"/>
      <c r="F810" s="6"/>
      <c r="G810" s="6"/>
      <c r="H810" s="4"/>
      <c r="I810" s="3"/>
      <c r="J810" s="106"/>
      <c r="K810" s="108"/>
      <c r="L810" s="108"/>
      <c r="M810" s="2"/>
      <c r="N810" s="2"/>
      <c r="S810"/>
      <c r="T810"/>
    </row>
    <row r="811" spans="2:20" s="1" customFormat="1">
      <c r="B811"/>
      <c r="C811"/>
      <c r="D811"/>
      <c r="E811"/>
      <c r="F811" s="6"/>
      <c r="G811" s="6"/>
      <c r="H811" s="4"/>
      <c r="I811" s="3"/>
      <c r="J811" s="106"/>
      <c r="K811" s="108"/>
      <c r="L811" s="108"/>
      <c r="M811" s="2"/>
      <c r="N811" s="2"/>
      <c r="S811"/>
      <c r="T811"/>
    </row>
    <row r="812" spans="2:20" s="1" customFormat="1">
      <c r="B812"/>
      <c r="C812"/>
      <c r="D812"/>
      <c r="E812"/>
      <c r="F812" s="6"/>
      <c r="G812" s="6"/>
      <c r="H812" s="4"/>
      <c r="I812" s="3"/>
      <c r="J812" s="106"/>
      <c r="K812" s="108"/>
      <c r="L812" s="108"/>
      <c r="M812" s="2"/>
      <c r="N812" s="2"/>
      <c r="S812"/>
      <c r="T812"/>
    </row>
    <row r="813" spans="2:20" s="1" customFormat="1">
      <c r="B813"/>
      <c r="C813"/>
      <c r="D813"/>
      <c r="E813"/>
      <c r="F813" s="6"/>
      <c r="G813" s="6"/>
      <c r="H813" s="4"/>
      <c r="I813" s="3"/>
      <c r="J813" s="106"/>
      <c r="K813" s="108"/>
      <c r="L813" s="108"/>
      <c r="M813" s="2"/>
      <c r="N813" s="2"/>
      <c r="S813"/>
      <c r="T813"/>
    </row>
    <row r="814" spans="2:20" s="1" customFormat="1">
      <c r="B814"/>
      <c r="C814"/>
      <c r="D814"/>
      <c r="E814"/>
      <c r="F814" s="6"/>
      <c r="G814" s="6"/>
      <c r="H814" s="4"/>
      <c r="I814" s="3"/>
      <c r="J814" s="106"/>
      <c r="K814" s="108"/>
      <c r="L814" s="108"/>
      <c r="M814" s="2"/>
      <c r="N814" s="2"/>
      <c r="S814"/>
      <c r="T814"/>
    </row>
    <row r="815" spans="2:20" s="1" customFormat="1">
      <c r="B815"/>
      <c r="C815"/>
      <c r="D815"/>
      <c r="E815"/>
      <c r="F815" s="6"/>
      <c r="G815" s="6"/>
      <c r="H815" s="4"/>
      <c r="I815" s="3"/>
      <c r="J815" s="106"/>
      <c r="K815" s="108"/>
      <c r="L815" s="108"/>
      <c r="M815" s="2"/>
      <c r="N815" s="2"/>
      <c r="S815"/>
      <c r="T815"/>
    </row>
    <row r="816" spans="2:20" s="1" customFormat="1">
      <c r="B816"/>
      <c r="C816"/>
      <c r="D816"/>
      <c r="E816"/>
      <c r="F816" s="6"/>
      <c r="G816" s="6"/>
      <c r="H816" s="4"/>
      <c r="I816" s="3"/>
      <c r="J816" s="106"/>
      <c r="K816" s="108"/>
      <c r="L816" s="108"/>
      <c r="M816" s="2"/>
      <c r="N816" s="2"/>
      <c r="S816"/>
      <c r="T816"/>
    </row>
    <row r="817" spans="2:20" s="1" customFormat="1">
      <c r="B817"/>
      <c r="C817"/>
      <c r="D817"/>
      <c r="E817"/>
      <c r="F817" s="6"/>
      <c r="G817" s="6"/>
      <c r="H817" s="4"/>
      <c r="I817" s="3"/>
      <c r="J817" s="106"/>
      <c r="K817" s="108"/>
      <c r="L817" s="108"/>
      <c r="M817" s="2"/>
      <c r="N817" s="2"/>
      <c r="S817"/>
      <c r="T817"/>
    </row>
    <row r="818" spans="2:20" s="1" customFormat="1">
      <c r="B818"/>
      <c r="C818"/>
      <c r="D818"/>
      <c r="E818"/>
      <c r="F818" s="6"/>
      <c r="G818" s="6"/>
      <c r="H818" s="4"/>
      <c r="I818" s="3"/>
      <c r="J818" s="106"/>
      <c r="K818" s="108"/>
      <c r="L818" s="108"/>
      <c r="M818" s="2"/>
      <c r="N818" s="2"/>
      <c r="S818"/>
      <c r="T818"/>
    </row>
    <row r="819" spans="2:20" s="1" customFormat="1">
      <c r="B819"/>
      <c r="C819"/>
      <c r="D819"/>
      <c r="E819"/>
      <c r="F819" s="6"/>
      <c r="G819" s="6"/>
      <c r="H819" s="4"/>
      <c r="I819" s="3"/>
      <c r="J819" s="106"/>
      <c r="K819" s="108"/>
      <c r="L819" s="108"/>
      <c r="M819" s="2"/>
      <c r="N819" s="2"/>
      <c r="S819"/>
      <c r="T819"/>
    </row>
    <row r="820" spans="2:20" s="1" customFormat="1">
      <c r="B820"/>
      <c r="C820"/>
      <c r="D820"/>
      <c r="E820"/>
      <c r="F820" s="6"/>
      <c r="G820" s="6"/>
      <c r="H820" s="4"/>
      <c r="I820" s="3"/>
      <c r="J820" s="106"/>
      <c r="K820" s="108"/>
      <c r="L820" s="108"/>
      <c r="M820" s="2"/>
      <c r="N820" s="2"/>
      <c r="S820"/>
      <c r="T820"/>
    </row>
    <row r="821" spans="2:20" s="1" customFormat="1">
      <c r="B821"/>
      <c r="C821"/>
      <c r="D821"/>
      <c r="E821"/>
      <c r="F821" s="6"/>
      <c r="G821" s="6"/>
      <c r="H821" s="4"/>
      <c r="I821" s="3"/>
      <c r="J821" s="106"/>
      <c r="K821" s="108"/>
      <c r="L821" s="108"/>
      <c r="M821" s="2"/>
      <c r="N821" s="2"/>
      <c r="S821"/>
      <c r="T821"/>
    </row>
  </sheetData>
  <autoFilter ref="S6:S559"/>
  <mergeCells count="12">
    <mergeCell ref="N557:O557"/>
    <mergeCell ref="M2:N2"/>
    <mergeCell ref="O2:P2"/>
    <mergeCell ref="Q2:R2"/>
    <mergeCell ref="B1:R1"/>
    <mergeCell ref="B2:B3"/>
    <mergeCell ref="D2:D3"/>
    <mergeCell ref="E2:E3"/>
    <mergeCell ref="F2:F3"/>
    <mergeCell ref="I2:J2"/>
    <mergeCell ref="K2:L2"/>
    <mergeCell ref="C2:C3"/>
  </mergeCells>
  <conditionalFormatting sqref="A1:XFD1048576">
    <cfRule type="expression" dxfId="1" priority="1">
      <formula>ROW()=CELL("ROW")</formula>
    </cfRule>
  </conditionalFormatting>
  <pageMargins left="1.1811023622047245" right="0.15748031496062992" top="0.78740157480314965" bottom="0.98425196850393704" header="0.51181102362204722" footer="0.51181102362204722"/>
  <pageSetup paperSize="8" scale="82" fitToHeight="23" orientation="landscape" r:id="rId1"/>
  <rowBreaks count="3" manualBreakCount="3">
    <brk id="40" min="1" max="17" man="1"/>
    <brk id="82" min="1" max="17" man="1"/>
    <brk id="302" min="1"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AG60"/>
  <sheetViews>
    <sheetView view="pageBreakPreview" zoomScale="85" zoomScaleNormal="85" zoomScaleSheetLayoutView="85" workbookViewId="0">
      <pane xSplit="1" ySplit="3" topLeftCell="C4" activePane="bottomRight" state="frozen"/>
      <selection pane="topRight" activeCell="B1" sqref="B1"/>
      <selection pane="bottomLeft" activeCell="A4" sqref="A4"/>
      <selection pane="bottomRight" activeCell="V7" sqref="V7"/>
    </sheetView>
  </sheetViews>
  <sheetFormatPr defaultRowHeight="15"/>
  <cols>
    <col min="2" max="2" width="5.7109375" customWidth="1"/>
    <col min="3" max="3" width="5.28515625" customWidth="1"/>
    <col min="4" max="4" width="8.28515625" bestFit="1" customWidth="1"/>
    <col min="5" max="5" width="49.7109375" customWidth="1"/>
    <col min="6" max="6" width="5.85546875" bestFit="1" customWidth="1"/>
    <col min="17" max="17" width="9.140625" bestFit="1" customWidth="1"/>
    <col min="18" max="18" width="11.28515625" bestFit="1" customWidth="1"/>
    <col min="19" max="19" width="9.140625" bestFit="1" customWidth="1"/>
    <col min="20" max="20" width="20.28515625" customWidth="1"/>
  </cols>
  <sheetData>
    <row r="1" spans="2:20" ht="23.45" customHeight="1" thickBot="1">
      <c r="B1" s="445" t="s">
        <v>522</v>
      </c>
      <c r="C1" s="445" t="s">
        <v>521</v>
      </c>
      <c r="D1" s="445" t="s">
        <v>520</v>
      </c>
      <c r="E1" s="445" t="s">
        <v>519</v>
      </c>
      <c r="F1" s="445" t="s">
        <v>29</v>
      </c>
      <c r="G1" s="448" t="s">
        <v>27</v>
      </c>
      <c r="H1" s="446" t="s">
        <v>27</v>
      </c>
      <c r="I1" s="446"/>
      <c r="J1" s="446"/>
      <c r="K1" s="446" t="s">
        <v>597</v>
      </c>
      <c r="L1" s="446"/>
      <c r="M1" s="446"/>
      <c r="N1" s="446" t="s">
        <v>598</v>
      </c>
      <c r="O1" s="446"/>
      <c r="P1" s="446"/>
      <c r="Q1" s="446" t="s">
        <v>590</v>
      </c>
      <c r="R1" s="446"/>
      <c r="S1" s="446"/>
      <c r="T1" s="446" t="s">
        <v>599</v>
      </c>
    </row>
    <row r="2" spans="2:20" ht="14.45" customHeight="1" thickBot="1">
      <c r="B2" s="445"/>
      <c r="C2" s="445"/>
      <c r="D2" s="445"/>
      <c r="E2" s="445"/>
      <c r="F2" s="445"/>
      <c r="G2" s="448"/>
      <c r="H2" s="447" t="s">
        <v>600</v>
      </c>
      <c r="I2" s="447" t="s">
        <v>601</v>
      </c>
      <c r="J2" s="447" t="s">
        <v>602</v>
      </c>
      <c r="K2" s="447" t="s">
        <v>603</v>
      </c>
      <c r="L2" s="447" t="s">
        <v>604</v>
      </c>
      <c r="M2" s="447" t="s">
        <v>605</v>
      </c>
      <c r="N2" s="447" t="s">
        <v>606</v>
      </c>
      <c r="O2" s="447" t="s">
        <v>607</v>
      </c>
      <c r="P2" s="447" t="s">
        <v>608</v>
      </c>
      <c r="Q2" s="447" t="s">
        <v>609</v>
      </c>
      <c r="R2" s="447" t="s">
        <v>610</v>
      </c>
      <c r="S2" s="447" t="s">
        <v>611</v>
      </c>
      <c r="T2" s="446"/>
    </row>
    <row r="3" spans="2:20" ht="26.45" customHeight="1" thickBot="1">
      <c r="B3" s="445"/>
      <c r="C3" s="445"/>
      <c r="D3" s="445"/>
      <c r="E3" s="445"/>
      <c r="F3" s="445"/>
      <c r="G3" s="448"/>
      <c r="H3" s="447"/>
      <c r="I3" s="447"/>
      <c r="J3" s="447"/>
      <c r="K3" s="447"/>
      <c r="L3" s="447"/>
      <c r="M3" s="447"/>
      <c r="N3" s="447"/>
      <c r="O3" s="447"/>
      <c r="P3" s="447"/>
      <c r="Q3" s="447"/>
      <c r="R3" s="447"/>
      <c r="S3" s="447"/>
      <c r="T3" s="446"/>
    </row>
    <row r="4" spans="2:20" ht="90">
      <c r="B4" s="47">
        <v>1</v>
      </c>
      <c r="C4" s="47">
        <v>116</v>
      </c>
      <c r="D4" s="47" t="s">
        <v>231</v>
      </c>
      <c r="E4" s="80" t="s">
        <v>230</v>
      </c>
      <c r="F4" s="53" t="s">
        <v>23</v>
      </c>
      <c r="G4" s="55">
        <v>10</v>
      </c>
      <c r="H4" s="54"/>
      <c r="I4" s="54"/>
      <c r="J4" s="54"/>
      <c r="K4" s="54">
        <v>0.4</v>
      </c>
      <c r="L4" s="54">
        <v>0.8</v>
      </c>
      <c r="M4" s="54">
        <v>0.51200000000000001</v>
      </c>
      <c r="N4" s="56">
        <v>44</v>
      </c>
      <c r="O4" s="56">
        <v>75</v>
      </c>
      <c r="P4" s="56">
        <f>60/1000</f>
        <v>0.06</v>
      </c>
      <c r="Q4" s="81">
        <f>H4*K4*N4</f>
        <v>0</v>
      </c>
      <c r="R4" s="81">
        <f>I4*L4*O4</f>
        <v>0</v>
      </c>
      <c r="S4" s="81">
        <f>J4*M4*P4</f>
        <v>0</v>
      </c>
      <c r="T4" s="81">
        <f>SUM(Q4:S4)</f>
        <v>0</v>
      </c>
    </row>
    <row r="5" spans="2:20" ht="90">
      <c r="B5" s="28">
        <v>2</v>
      </c>
      <c r="C5" s="28">
        <v>117</v>
      </c>
      <c r="D5" s="28" t="s">
        <v>229</v>
      </c>
      <c r="E5" s="33" t="s">
        <v>228</v>
      </c>
      <c r="F5" s="29" t="s">
        <v>23</v>
      </c>
      <c r="G5" s="31">
        <v>51.901499999999999</v>
      </c>
      <c r="H5" s="30"/>
      <c r="I5" s="30"/>
      <c r="J5" s="30"/>
      <c r="K5" s="30">
        <v>0.4</v>
      </c>
      <c r="L5" s="30">
        <v>0.8</v>
      </c>
      <c r="M5" s="30">
        <v>0.51200000000000001</v>
      </c>
      <c r="N5" s="32">
        <v>44</v>
      </c>
      <c r="O5" s="32">
        <v>75</v>
      </c>
      <c r="P5" s="32">
        <f t="shared" ref="P5:P59" si="0">60/1000</f>
        <v>0.06</v>
      </c>
      <c r="Q5" s="82">
        <f t="shared" ref="Q5:S59" si="1">H5*K5*N5</f>
        <v>0</v>
      </c>
      <c r="R5" s="82">
        <f t="shared" si="1"/>
        <v>0</v>
      </c>
      <c r="S5" s="82">
        <f t="shared" si="1"/>
        <v>0</v>
      </c>
      <c r="T5" s="82">
        <f t="shared" ref="T5:T59" si="2">SUM(Q5:S5)</f>
        <v>0</v>
      </c>
    </row>
    <row r="6" spans="2:20" ht="90">
      <c r="B6" s="28">
        <v>3</v>
      </c>
      <c r="C6" s="28">
        <v>118</v>
      </c>
      <c r="D6" s="28" t="s">
        <v>227</v>
      </c>
      <c r="E6" s="33" t="s">
        <v>226</v>
      </c>
      <c r="F6" s="29" t="s">
        <v>23</v>
      </c>
      <c r="G6" s="31">
        <v>152.691</v>
      </c>
      <c r="H6" s="30"/>
      <c r="I6" s="30"/>
      <c r="J6" s="30"/>
      <c r="K6" s="30">
        <v>0.4</v>
      </c>
      <c r="L6" s="30">
        <v>0.8</v>
      </c>
      <c r="M6" s="30">
        <v>0.51200000000000001</v>
      </c>
      <c r="N6" s="32">
        <v>44</v>
      </c>
      <c r="O6" s="32">
        <v>75</v>
      </c>
      <c r="P6" s="32">
        <f t="shared" si="0"/>
        <v>0.06</v>
      </c>
      <c r="Q6" s="82">
        <f t="shared" si="1"/>
        <v>0</v>
      </c>
      <c r="R6" s="82">
        <f t="shared" si="1"/>
        <v>0</v>
      </c>
      <c r="S6" s="82">
        <f t="shared" si="1"/>
        <v>0</v>
      </c>
      <c r="T6" s="82">
        <f t="shared" si="2"/>
        <v>0</v>
      </c>
    </row>
    <row r="7" spans="2:20" ht="78" customHeight="1">
      <c r="B7" s="28">
        <v>4</v>
      </c>
      <c r="C7" s="28">
        <v>119</v>
      </c>
      <c r="D7" s="28" t="s">
        <v>225</v>
      </c>
      <c r="E7" s="33" t="s">
        <v>224</v>
      </c>
      <c r="F7" s="29" t="s">
        <v>0</v>
      </c>
      <c r="G7" s="31">
        <v>692.92650000000003</v>
      </c>
      <c r="H7" s="30"/>
      <c r="I7" s="30"/>
      <c r="J7" s="30"/>
      <c r="K7" s="30">
        <v>0.4</v>
      </c>
      <c r="L7" s="30">
        <v>0.8</v>
      </c>
      <c r="M7" s="30">
        <v>0.51200000000000001</v>
      </c>
      <c r="N7" s="32">
        <v>44</v>
      </c>
      <c r="O7" s="32">
        <v>75</v>
      </c>
      <c r="P7" s="32">
        <f t="shared" si="0"/>
        <v>0.06</v>
      </c>
      <c r="Q7" s="82">
        <f t="shared" si="1"/>
        <v>0</v>
      </c>
      <c r="R7" s="82">
        <f t="shared" si="1"/>
        <v>0</v>
      </c>
      <c r="S7" s="82">
        <f t="shared" si="1"/>
        <v>0</v>
      </c>
      <c r="T7" s="82">
        <f t="shared" si="2"/>
        <v>0</v>
      </c>
    </row>
    <row r="8" spans="2:20" ht="90">
      <c r="B8" s="28">
        <v>5</v>
      </c>
      <c r="C8" s="28">
        <v>120</v>
      </c>
      <c r="D8" s="28" t="s">
        <v>223</v>
      </c>
      <c r="E8" s="33" t="s">
        <v>222</v>
      </c>
      <c r="F8" s="29" t="s">
        <v>3</v>
      </c>
      <c r="G8" s="31">
        <v>203</v>
      </c>
      <c r="H8" s="30"/>
      <c r="I8" s="30"/>
      <c r="J8" s="30"/>
      <c r="K8" s="30">
        <v>0.4</v>
      </c>
      <c r="L8" s="30">
        <v>0.8</v>
      </c>
      <c r="M8" s="30">
        <v>0.51200000000000001</v>
      </c>
      <c r="N8" s="32">
        <v>44</v>
      </c>
      <c r="O8" s="32">
        <v>75</v>
      </c>
      <c r="P8" s="32">
        <f t="shared" si="0"/>
        <v>0.06</v>
      </c>
      <c r="Q8" s="82">
        <f t="shared" si="1"/>
        <v>0</v>
      </c>
      <c r="R8" s="82">
        <f t="shared" si="1"/>
        <v>0</v>
      </c>
      <c r="S8" s="82">
        <f t="shared" si="1"/>
        <v>0</v>
      </c>
      <c r="T8" s="82">
        <f t="shared" si="2"/>
        <v>0</v>
      </c>
    </row>
    <row r="9" spans="2:20" ht="60">
      <c r="B9" s="28">
        <v>6</v>
      </c>
      <c r="C9" s="28">
        <v>121</v>
      </c>
      <c r="D9" s="28" t="s">
        <v>221</v>
      </c>
      <c r="E9" s="33" t="s">
        <v>220</v>
      </c>
      <c r="F9" s="29" t="s">
        <v>23</v>
      </c>
      <c r="G9" s="31">
        <v>314.76900000000001</v>
      </c>
      <c r="H9" s="30"/>
      <c r="I9" s="30"/>
      <c r="J9" s="30"/>
      <c r="K9" s="30">
        <v>0.4</v>
      </c>
      <c r="L9" s="30">
        <v>0.8</v>
      </c>
      <c r="M9" s="30">
        <v>0.51200000000000001</v>
      </c>
      <c r="N9" s="32">
        <v>44</v>
      </c>
      <c r="O9" s="32">
        <v>75</v>
      </c>
      <c r="P9" s="32">
        <f t="shared" si="0"/>
        <v>0.06</v>
      </c>
      <c r="Q9" s="82">
        <f t="shared" si="1"/>
        <v>0</v>
      </c>
      <c r="R9" s="82">
        <f t="shared" si="1"/>
        <v>0</v>
      </c>
      <c r="S9" s="82">
        <f t="shared" si="1"/>
        <v>0</v>
      </c>
      <c r="T9" s="82">
        <f t="shared" si="2"/>
        <v>0</v>
      </c>
    </row>
    <row r="10" spans="2:20" ht="30">
      <c r="B10" s="28">
        <v>7</v>
      </c>
      <c r="C10" s="28">
        <v>122</v>
      </c>
      <c r="D10" s="28" t="s">
        <v>219</v>
      </c>
      <c r="E10" s="33" t="s">
        <v>218</v>
      </c>
      <c r="F10" s="29" t="s">
        <v>23</v>
      </c>
      <c r="G10" s="31">
        <v>3.1710000000000003</v>
      </c>
      <c r="H10" s="30">
        <f>(1/4)*G10</f>
        <v>0.79275000000000007</v>
      </c>
      <c r="I10" s="30">
        <f>(1/2)*G10</f>
        <v>1.5855000000000001</v>
      </c>
      <c r="J10" s="30"/>
      <c r="K10" s="30">
        <v>0.4</v>
      </c>
      <c r="L10" s="30">
        <v>0.8</v>
      </c>
      <c r="M10" s="30">
        <v>0.51200000000000001</v>
      </c>
      <c r="N10" s="32">
        <v>44</v>
      </c>
      <c r="O10" s="32">
        <v>75</v>
      </c>
      <c r="P10" s="32">
        <f t="shared" si="0"/>
        <v>0.06</v>
      </c>
      <c r="Q10" s="82">
        <f t="shared" si="1"/>
        <v>13.952400000000003</v>
      </c>
      <c r="R10" s="82">
        <f t="shared" si="1"/>
        <v>95.13000000000001</v>
      </c>
      <c r="S10" s="82">
        <f t="shared" si="1"/>
        <v>0</v>
      </c>
      <c r="T10" s="82">
        <f t="shared" si="2"/>
        <v>109.08240000000001</v>
      </c>
    </row>
    <row r="11" spans="2:20" ht="30">
      <c r="B11" s="28">
        <v>8</v>
      </c>
      <c r="C11" s="28">
        <v>123</v>
      </c>
      <c r="D11" s="28" t="s">
        <v>217</v>
      </c>
      <c r="E11" s="33" t="s">
        <v>216</v>
      </c>
      <c r="F11" s="29" t="s">
        <v>0</v>
      </c>
      <c r="G11" s="31">
        <v>0</v>
      </c>
      <c r="H11" s="30">
        <f>(1.5/5.5)*G11</f>
        <v>0</v>
      </c>
      <c r="I11" s="30">
        <f>(3/5.5)*G11</f>
        <v>0</v>
      </c>
      <c r="J11" s="30"/>
      <c r="K11" s="30">
        <v>0.4</v>
      </c>
      <c r="L11" s="30">
        <v>0.8</v>
      </c>
      <c r="M11" s="30">
        <v>0.51200000000000001</v>
      </c>
      <c r="N11" s="32">
        <v>44</v>
      </c>
      <c r="O11" s="32">
        <v>75</v>
      </c>
      <c r="P11" s="32">
        <f t="shared" si="0"/>
        <v>0.06</v>
      </c>
      <c r="Q11" s="82">
        <f t="shared" si="1"/>
        <v>0</v>
      </c>
      <c r="R11" s="82">
        <f t="shared" si="1"/>
        <v>0</v>
      </c>
      <c r="S11" s="82">
        <f t="shared" si="1"/>
        <v>0</v>
      </c>
      <c r="T11" s="82">
        <f t="shared" si="2"/>
        <v>0</v>
      </c>
    </row>
    <row r="12" spans="2:20" ht="30">
      <c r="B12" s="28">
        <v>9</v>
      </c>
      <c r="C12" s="28">
        <v>124</v>
      </c>
      <c r="D12" s="28" t="s">
        <v>215</v>
      </c>
      <c r="E12" s="33" t="s">
        <v>214</v>
      </c>
      <c r="F12" s="29" t="s">
        <v>0</v>
      </c>
      <c r="G12" s="31">
        <v>0</v>
      </c>
      <c r="H12" s="30">
        <f>(1.5/5.5)*G12</f>
        <v>0</v>
      </c>
      <c r="I12" s="30">
        <f>(3/5.5)*G12</f>
        <v>0</v>
      </c>
      <c r="J12" s="30"/>
      <c r="K12" s="30">
        <v>0.4</v>
      </c>
      <c r="L12" s="30">
        <v>0.8</v>
      </c>
      <c r="M12" s="30">
        <v>0.51200000000000001</v>
      </c>
      <c r="N12" s="32">
        <v>44</v>
      </c>
      <c r="O12" s="32">
        <v>75</v>
      </c>
      <c r="P12" s="32">
        <f t="shared" si="0"/>
        <v>0.06</v>
      </c>
      <c r="Q12" s="82">
        <f t="shared" si="1"/>
        <v>0</v>
      </c>
      <c r="R12" s="82">
        <f t="shared" si="1"/>
        <v>0</v>
      </c>
      <c r="S12" s="82">
        <f t="shared" si="1"/>
        <v>0</v>
      </c>
      <c r="T12" s="82">
        <f t="shared" si="2"/>
        <v>0</v>
      </c>
    </row>
    <row r="13" spans="2:20" ht="30">
      <c r="B13" s="28">
        <v>10</v>
      </c>
      <c r="C13" s="28">
        <v>125</v>
      </c>
      <c r="D13" s="28" t="s">
        <v>213</v>
      </c>
      <c r="E13" s="33" t="s">
        <v>212</v>
      </c>
      <c r="F13" s="29" t="s">
        <v>23</v>
      </c>
      <c r="G13" s="31">
        <v>111.95100000000001</v>
      </c>
      <c r="H13" s="30">
        <v>14.238000000000003</v>
      </c>
      <c r="I13" s="30">
        <v>0</v>
      </c>
      <c r="J13" s="30">
        <v>7945</v>
      </c>
      <c r="K13" s="30">
        <v>0.4</v>
      </c>
      <c r="L13" s="30">
        <v>0.8</v>
      </c>
      <c r="M13" s="30">
        <v>0.51200000000000001</v>
      </c>
      <c r="N13" s="32">
        <v>44</v>
      </c>
      <c r="O13" s="32">
        <v>75</v>
      </c>
      <c r="P13" s="32">
        <f t="shared" si="0"/>
        <v>0.06</v>
      </c>
      <c r="Q13" s="82">
        <f t="shared" si="1"/>
        <v>250.58880000000008</v>
      </c>
      <c r="R13" s="82">
        <f t="shared" si="1"/>
        <v>0</v>
      </c>
      <c r="S13" s="82">
        <f t="shared" si="1"/>
        <v>244.07040000000001</v>
      </c>
      <c r="T13" s="82">
        <f t="shared" si="2"/>
        <v>494.65920000000006</v>
      </c>
    </row>
    <row r="14" spans="2:20" ht="30">
      <c r="B14" s="28">
        <v>11</v>
      </c>
      <c r="C14" s="28">
        <v>126</v>
      </c>
      <c r="D14" s="28" t="s">
        <v>211</v>
      </c>
      <c r="E14" s="33" t="s">
        <v>210</v>
      </c>
      <c r="F14" s="29" t="s">
        <v>0</v>
      </c>
      <c r="G14" s="31">
        <v>404.9325</v>
      </c>
      <c r="H14" s="30">
        <v>110.43613636363635</v>
      </c>
      <c r="I14" s="30">
        <v>220.8722727272727</v>
      </c>
      <c r="J14" s="30"/>
      <c r="K14" s="30">
        <v>0.4</v>
      </c>
      <c r="L14" s="30">
        <v>0.8</v>
      </c>
      <c r="M14" s="30">
        <v>0.51200000000000001</v>
      </c>
      <c r="N14" s="32">
        <v>44</v>
      </c>
      <c r="O14" s="32">
        <v>75</v>
      </c>
      <c r="P14" s="32">
        <f t="shared" si="0"/>
        <v>0.06</v>
      </c>
      <c r="Q14" s="82">
        <f t="shared" si="1"/>
        <v>1943.6759999999999</v>
      </c>
      <c r="R14" s="82">
        <f t="shared" si="1"/>
        <v>13252.336363636363</v>
      </c>
      <c r="S14" s="82">
        <f t="shared" si="1"/>
        <v>0</v>
      </c>
      <c r="T14" s="82">
        <f t="shared" si="2"/>
        <v>15196.012363636362</v>
      </c>
    </row>
    <row r="15" spans="2:20" ht="30">
      <c r="B15" s="28">
        <v>12</v>
      </c>
      <c r="C15" s="28">
        <v>127</v>
      </c>
      <c r="D15" s="28" t="s">
        <v>209</v>
      </c>
      <c r="E15" s="33" t="s">
        <v>208</v>
      </c>
      <c r="F15" s="29" t="s">
        <v>23</v>
      </c>
      <c r="G15" s="31">
        <v>0</v>
      </c>
      <c r="H15" s="30"/>
      <c r="I15" s="30"/>
      <c r="J15" s="30"/>
      <c r="K15" s="30">
        <v>0.4</v>
      </c>
      <c r="L15" s="30">
        <v>0.8</v>
      </c>
      <c r="M15" s="30">
        <v>0.51200000000000001</v>
      </c>
      <c r="N15" s="32">
        <v>44</v>
      </c>
      <c r="O15" s="32">
        <v>75</v>
      </c>
      <c r="P15" s="32">
        <f t="shared" si="0"/>
        <v>0.06</v>
      </c>
      <c r="Q15" s="82">
        <f t="shared" si="1"/>
        <v>0</v>
      </c>
      <c r="R15" s="82">
        <f t="shared" si="1"/>
        <v>0</v>
      </c>
      <c r="S15" s="82">
        <f t="shared" si="1"/>
        <v>0</v>
      </c>
      <c r="T15" s="82">
        <f t="shared" si="2"/>
        <v>0</v>
      </c>
    </row>
    <row r="16" spans="2:20" ht="30">
      <c r="B16" s="28">
        <v>13</v>
      </c>
      <c r="C16" s="28">
        <v>128</v>
      </c>
      <c r="D16" s="28" t="s">
        <v>207</v>
      </c>
      <c r="E16" s="33" t="s">
        <v>206</v>
      </c>
      <c r="F16" s="29" t="s">
        <v>23</v>
      </c>
      <c r="G16" s="31">
        <v>16.865100000000002</v>
      </c>
      <c r="H16" s="30">
        <v>5.2703437500000003</v>
      </c>
      <c r="I16" s="30"/>
      <c r="J16" s="30">
        <v>6850</v>
      </c>
      <c r="K16" s="30">
        <v>0.4</v>
      </c>
      <c r="L16" s="30">
        <v>0.8</v>
      </c>
      <c r="M16" s="30">
        <v>0.51200000000000001</v>
      </c>
      <c r="N16" s="32">
        <v>44</v>
      </c>
      <c r="O16" s="32">
        <v>75</v>
      </c>
      <c r="P16" s="32">
        <f t="shared" si="0"/>
        <v>0.06</v>
      </c>
      <c r="Q16" s="82">
        <f t="shared" si="1"/>
        <v>92.758050000000011</v>
      </c>
      <c r="R16" s="82">
        <f t="shared" si="1"/>
        <v>0</v>
      </c>
      <c r="S16" s="82">
        <f t="shared" si="1"/>
        <v>210.43200000000002</v>
      </c>
      <c r="T16" s="82">
        <f t="shared" si="2"/>
        <v>303.19005000000004</v>
      </c>
    </row>
    <row r="17" spans="2:20" ht="30">
      <c r="B17" s="28">
        <v>14</v>
      </c>
      <c r="C17" s="28">
        <v>129</v>
      </c>
      <c r="D17" s="28" t="s">
        <v>205</v>
      </c>
      <c r="E17" s="33" t="s">
        <v>204</v>
      </c>
      <c r="F17" s="29" t="s">
        <v>203</v>
      </c>
      <c r="G17" s="31">
        <v>0.76860000000000006</v>
      </c>
      <c r="H17" s="30"/>
      <c r="I17" s="30"/>
      <c r="J17" s="30"/>
      <c r="K17" s="30">
        <v>0.4</v>
      </c>
      <c r="L17" s="30">
        <v>0.8</v>
      </c>
      <c r="M17" s="30">
        <v>0.51200000000000001</v>
      </c>
      <c r="N17" s="32">
        <v>44</v>
      </c>
      <c r="O17" s="32">
        <v>75</v>
      </c>
      <c r="P17" s="32">
        <f t="shared" si="0"/>
        <v>0.06</v>
      </c>
      <c r="Q17" s="82">
        <f t="shared" si="1"/>
        <v>0</v>
      </c>
      <c r="R17" s="82">
        <f t="shared" si="1"/>
        <v>0</v>
      </c>
      <c r="S17" s="82">
        <f t="shared" si="1"/>
        <v>0</v>
      </c>
      <c r="T17" s="82">
        <f t="shared" si="2"/>
        <v>0</v>
      </c>
    </row>
    <row r="18" spans="2:20" ht="45">
      <c r="B18" s="28">
        <v>15</v>
      </c>
      <c r="C18" s="28">
        <v>130</v>
      </c>
      <c r="D18" s="28" t="s">
        <v>202</v>
      </c>
      <c r="E18" s="33" t="s">
        <v>201</v>
      </c>
      <c r="F18" s="29" t="s">
        <v>0</v>
      </c>
      <c r="G18" s="31">
        <v>2148.8040000000001</v>
      </c>
      <c r="H18" s="30">
        <v>28.742402304000006</v>
      </c>
      <c r="I18" s="30"/>
      <c r="J18" s="30"/>
      <c r="K18" s="30">
        <v>0.4</v>
      </c>
      <c r="L18" s="30">
        <v>0.8</v>
      </c>
      <c r="M18" s="30">
        <v>0.51200000000000001</v>
      </c>
      <c r="N18" s="32">
        <v>44</v>
      </c>
      <c r="O18" s="32">
        <v>75</v>
      </c>
      <c r="P18" s="32">
        <f t="shared" si="0"/>
        <v>0.06</v>
      </c>
      <c r="Q18" s="82">
        <f t="shared" si="1"/>
        <v>505.86628055040012</v>
      </c>
      <c r="R18" s="82">
        <f t="shared" si="1"/>
        <v>0</v>
      </c>
      <c r="S18" s="82">
        <f t="shared" si="1"/>
        <v>0</v>
      </c>
      <c r="T18" s="82">
        <f t="shared" si="2"/>
        <v>505.86628055040012</v>
      </c>
    </row>
    <row r="19" spans="2:20" ht="30">
      <c r="B19" s="28">
        <v>16</v>
      </c>
      <c r="C19" s="28">
        <v>131</v>
      </c>
      <c r="D19" s="28" t="s">
        <v>200</v>
      </c>
      <c r="E19" s="33" t="s">
        <v>199</v>
      </c>
      <c r="F19" s="29" t="s">
        <v>0</v>
      </c>
      <c r="G19" s="31">
        <v>43.050000000000004</v>
      </c>
      <c r="H19" s="30"/>
      <c r="I19" s="30"/>
      <c r="J19" s="30"/>
      <c r="K19" s="30">
        <v>0.4</v>
      </c>
      <c r="L19" s="30">
        <v>0.8</v>
      </c>
      <c r="M19" s="30">
        <v>0.51200000000000001</v>
      </c>
      <c r="N19" s="32">
        <v>44</v>
      </c>
      <c r="O19" s="32">
        <v>75</v>
      </c>
      <c r="P19" s="32">
        <f t="shared" si="0"/>
        <v>0.06</v>
      </c>
      <c r="Q19" s="82">
        <f t="shared" si="1"/>
        <v>0</v>
      </c>
      <c r="R19" s="82">
        <f t="shared" si="1"/>
        <v>0</v>
      </c>
      <c r="S19" s="82">
        <f t="shared" si="1"/>
        <v>0</v>
      </c>
      <c r="T19" s="82">
        <f t="shared" si="2"/>
        <v>0</v>
      </c>
    </row>
    <row r="20" spans="2:20" ht="120">
      <c r="B20" s="28">
        <v>17</v>
      </c>
      <c r="C20" s="28">
        <v>222</v>
      </c>
      <c r="D20" s="28" t="s">
        <v>198</v>
      </c>
      <c r="E20" s="33" t="s">
        <v>197</v>
      </c>
      <c r="F20" s="29" t="s">
        <v>0</v>
      </c>
      <c r="G20" s="31">
        <v>1811.5335</v>
      </c>
      <c r="H20" s="30"/>
      <c r="I20" s="30"/>
      <c r="J20" s="30"/>
      <c r="K20" s="30">
        <v>0.4</v>
      </c>
      <c r="L20" s="30">
        <v>0.8</v>
      </c>
      <c r="M20" s="30">
        <v>0.51200000000000001</v>
      </c>
      <c r="N20" s="32">
        <v>44</v>
      </c>
      <c r="O20" s="32">
        <v>75</v>
      </c>
      <c r="P20" s="32">
        <f t="shared" si="0"/>
        <v>0.06</v>
      </c>
      <c r="Q20" s="82">
        <f t="shared" si="1"/>
        <v>0</v>
      </c>
      <c r="R20" s="82">
        <f t="shared" si="1"/>
        <v>0</v>
      </c>
      <c r="S20" s="82">
        <f t="shared" si="1"/>
        <v>0</v>
      </c>
      <c r="T20" s="82">
        <f t="shared" si="2"/>
        <v>0</v>
      </c>
    </row>
    <row r="21" spans="2:20" ht="30">
      <c r="B21" s="28">
        <v>18</v>
      </c>
      <c r="C21" s="28">
        <v>132</v>
      </c>
      <c r="D21" s="28" t="s">
        <v>196</v>
      </c>
      <c r="E21" s="33" t="s">
        <v>195</v>
      </c>
      <c r="F21" s="29" t="s">
        <v>0</v>
      </c>
      <c r="G21" s="31">
        <v>98.080500000000001</v>
      </c>
      <c r="H21" s="30"/>
      <c r="I21" s="30"/>
      <c r="J21" s="30"/>
      <c r="K21" s="30">
        <v>0.4</v>
      </c>
      <c r="L21" s="30">
        <v>0.8</v>
      </c>
      <c r="M21" s="30">
        <v>0.51200000000000001</v>
      </c>
      <c r="N21" s="32">
        <v>44</v>
      </c>
      <c r="O21" s="32">
        <v>75</v>
      </c>
      <c r="P21" s="32">
        <f t="shared" si="0"/>
        <v>0.06</v>
      </c>
      <c r="Q21" s="82">
        <f t="shared" si="1"/>
        <v>0</v>
      </c>
      <c r="R21" s="82">
        <f t="shared" si="1"/>
        <v>0</v>
      </c>
      <c r="S21" s="82">
        <f t="shared" si="1"/>
        <v>0</v>
      </c>
      <c r="T21" s="82">
        <f t="shared" si="2"/>
        <v>0</v>
      </c>
    </row>
    <row r="22" spans="2:20" ht="30">
      <c r="B22" s="28">
        <v>19</v>
      </c>
      <c r="C22" s="28">
        <v>133</v>
      </c>
      <c r="D22" s="28" t="s">
        <v>194</v>
      </c>
      <c r="E22" s="33" t="s">
        <v>193</v>
      </c>
      <c r="F22" s="29" t="s">
        <v>0</v>
      </c>
      <c r="G22" s="31">
        <v>340</v>
      </c>
      <c r="H22" s="30"/>
      <c r="I22" s="30"/>
      <c r="J22" s="30"/>
      <c r="K22" s="30">
        <v>0.4</v>
      </c>
      <c r="L22" s="30">
        <v>0.8</v>
      </c>
      <c r="M22" s="30">
        <v>0.51200000000000001</v>
      </c>
      <c r="N22" s="32">
        <v>44</v>
      </c>
      <c r="O22" s="32">
        <v>75</v>
      </c>
      <c r="P22" s="32">
        <f t="shared" si="0"/>
        <v>0.06</v>
      </c>
      <c r="Q22" s="82">
        <f t="shared" si="1"/>
        <v>0</v>
      </c>
      <c r="R22" s="82">
        <f t="shared" si="1"/>
        <v>0</v>
      </c>
      <c r="S22" s="82">
        <f t="shared" si="1"/>
        <v>0</v>
      </c>
      <c r="T22" s="82">
        <f t="shared" si="2"/>
        <v>0</v>
      </c>
    </row>
    <row r="23" spans="2:20" ht="30">
      <c r="B23" s="28">
        <v>20</v>
      </c>
      <c r="C23" s="28">
        <v>134</v>
      </c>
      <c r="D23" s="28" t="s">
        <v>192</v>
      </c>
      <c r="E23" s="33" t="s">
        <v>191</v>
      </c>
      <c r="F23" s="29" t="s">
        <v>0</v>
      </c>
      <c r="G23" s="31">
        <v>270.21750000000003</v>
      </c>
      <c r="H23" s="30"/>
      <c r="I23" s="30"/>
      <c r="J23" s="30"/>
      <c r="K23" s="30">
        <v>0.4</v>
      </c>
      <c r="L23" s="30">
        <v>0.8</v>
      </c>
      <c r="M23" s="30">
        <v>0.51200000000000001</v>
      </c>
      <c r="N23" s="32">
        <v>44</v>
      </c>
      <c r="O23" s="32">
        <v>75</v>
      </c>
      <c r="P23" s="32">
        <f t="shared" si="0"/>
        <v>0.06</v>
      </c>
      <c r="Q23" s="82">
        <f t="shared" si="1"/>
        <v>0</v>
      </c>
      <c r="R23" s="82">
        <f t="shared" si="1"/>
        <v>0</v>
      </c>
      <c r="S23" s="82">
        <f t="shared" si="1"/>
        <v>0</v>
      </c>
      <c r="T23" s="82">
        <f t="shared" si="2"/>
        <v>0</v>
      </c>
    </row>
    <row r="24" spans="2:20" ht="45">
      <c r="B24" s="28">
        <v>21</v>
      </c>
      <c r="C24" s="28">
        <v>135</v>
      </c>
      <c r="D24" s="28" t="s">
        <v>190</v>
      </c>
      <c r="E24" s="33" t="s">
        <v>189</v>
      </c>
      <c r="F24" s="29" t="s">
        <v>0</v>
      </c>
      <c r="G24" s="31">
        <v>1372.0140000000001</v>
      </c>
      <c r="H24" s="30"/>
      <c r="I24" s="30"/>
      <c r="J24" s="30"/>
      <c r="K24" s="30">
        <v>0.4</v>
      </c>
      <c r="L24" s="30">
        <v>0.8</v>
      </c>
      <c r="M24" s="30">
        <v>0.51200000000000001</v>
      </c>
      <c r="N24" s="32">
        <v>44</v>
      </c>
      <c r="O24" s="32">
        <v>75</v>
      </c>
      <c r="P24" s="32">
        <f t="shared" si="0"/>
        <v>0.06</v>
      </c>
      <c r="Q24" s="82">
        <f t="shared" si="1"/>
        <v>0</v>
      </c>
      <c r="R24" s="82">
        <f t="shared" si="1"/>
        <v>0</v>
      </c>
      <c r="S24" s="82">
        <f t="shared" si="1"/>
        <v>0</v>
      </c>
      <c r="T24" s="82">
        <f t="shared" si="2"/>
        <v>0</v>
      </c>
    </row>
    <row r="25" spans="2:20" ht="30">
      <c r="B25" s="28">
        <v>22</v>
      </c>
      <c r="C25" s="28">
        <v>136</v>
      </c>
      <c r="D25" s="28" t="s">
        <v>188</v>
      </c>
      <c r="E25" s="33" t="s">
        <v>187</v>
      </c>
      <c r="F25" s="29" t="s">
        <v>0</v>
      </c>
      <c r="G25" s="31">
        <v>75</v>
      </c>
      <c r="H25" s="30"/>
      <c r="I25" s="30"/>
      <c r="J25" s="30"/>
      <c r="K25" s="30">
        <v>0.4</v>
      </c>
      <c r="L25" s="30">
        <v>0.8</v>
      </c>
      <c r="M25" s="30">
        <v>0.51200000000000001</v>
      </c>
      <c r="N25" s="32">
        <v>44</v>
      </c>
      <c r="O25" s="32">
        <v>75</v>
      </c>
      <c r="P25" s="32">
        <f t="shared" si="0"/>
        <v>0.06</v>
      </c>
      <c r="Q25" s="82">
        <f t="shared" si="1"/>
        <v>0</v>
      </c>
      <c r="R25" s="82">
        <f t="shared" si="1"/>
        <v>0</v>
      </c>
      <c r="S25" s="82">
        <f t="shared" si="1"/>
        <v>0</v>
      </c>
      <c r="T25" s="82">
        <f t="shared" si="2"/>
        <v>0</v>
      </c>
    </row>
    <row r="26" spans="2:20" ht="30">
      <c r="B26" s="28">
        <v>23</v>
      </c>
      <c r="C26" s="28">
        <v>137</v>
      </c>
      <c r="D26" s="28" t="s">
        <v>186</v>
      </c>
      <c r="E26" s="33" t="s">
        <v>185</v>
      </c>
      <c r="F26" s="29" t="s">
        <v>0</v>
      </c>
      <c r="G26" s="31">
        <v>126.42000000000002</v>
      </c>
      <c r="H26" s="30"/>
      <c r="I26" s="30"/>
      <c r="J26" s="30"/>
      <c r="K26" s="30">
        <v>0.4</v>
      </c>
      <c r="L26" s="30">
        <v>0.8</v>
      </c>
      <c r="M26" s="30">
        <v>0.51200000000000001</v>
      </c>
      <c r="N26" s="32">
        <v>44</v>
      </c>
      <c r="O26" s="32">
        <v>75</v>
      </c>
      <c r="P26" s="32">
        <f t="shared" si="0"/>
        <v>0.06</v>
      </c>
      <c r="Q26" s="82">
        <f t="shared" si="1"/>
        <v>0</v>
      </c>
      <c r="R26" s="82">
        <f t="shared" si="1"/>
        <v>0</v>
      </c>
      <c r="S26" s="82">
        <f t="shared" si="1"/>
        <v>0</v>
      </c>
      <c r="T26" s="82">
        <f t="shared" si="2"/>
        <v>0</v>
      </c>
    </row>
    <row r="27" spans="2:20" ht="30">
      <c r="B27" s="28">
        <v>24</v>
      </c>
      <c r="C27" s="28">
        <v>138</v>
      </c>
      <c r="D27" s="28" t="s">
        <v>184</v>
      </c>
      <c r="E27" s="33" t="s">
        <v>183</v>
      </c>
      <c r="F27" s="29" t="s">
        <v>0</v>
      </c>
      <c r="G27" s="31">
        <v>0</v>
      </c>
      <c r="H27" s="30"/>
      <c r="I27" s="30"/>
      <c r="J27" s="30"/>
      <c r="K27" s="30">
        <v>0.4</v>
      </c>
      <c r="L27" s="30">
        <v>0.8</v>
      </c>
      <c r="M27" s="30">
        <v>0.51200000000000001</v>
      </c>
      <c r="N27" s="32">
        <v>44</v>
      </c>
      <c r="O27" s="32">
        <v>75</v>
      </c>
      <c r="P27" s="32">
        <f t="shared" si="0"/>
        <v>0.06</v>
      </c>
      <c r="Q27" s="82">
        <f t="shared" si="1"/>
        <v>0</v>
      </c>
      <c r="R27" s="82">
        <f t="shared" si="1"/>
        <v>0</v>
      </c>
      <c r="S27" s="82">
        <f t="shared" si="1"/>
        <v>0</v>
      </c>
      <c r="T27" s="82">
        <f t="shared" si="2"/>
        <v>0</v>
      </c>
    </row>
    <row r="28" spans="2:20" ht="30">
      <c r="B28" s="28">
        <v>25</v>
      </c>
      <c r="C28" s="28">
        <v>139</v>
      </c>
      <c r="D28" s="28" t="s">
        <v>182</v>
      </c>
      <c r="E28" s="33" t="s">
        <v>181</v>
      </c>
      <c r="F28" s="29" t="s">
        <v>0</v>
      </c>
      <c r="G28" s="31">
        <v>16.516500000000001</v>
      </c>
      <c r="H28" s="30"/>
      <c r="I28" s="30"/>
      <c r="J28" s="30"/>
      <c r="K28" s="30">
        <v>0.4</v>
      </c>
      <c r="L28" s="30">
        <v>0.8</v>
      </c>
      <c r="M28" s="30">
        <v>0.51200000000000001</v>
      </c>
      <c r="N28" s="32">
        <v>44</v>
      </c>
      <c r="O28" s="32">
        <v>75</v>
      </c>
      <c r="P28" s="32">
        <f t="shared" si="0"/>
        <v>0.06</v>
      </c>
      <c r="Q28" s="82">
        <f t="shared" si="1"/>
        <v>0</v>
      </c>
      <c r="R28" s="82">
        <f t="shared" si="1"/>
        <v>0</v>
      </c>
      <c r="S28" s="82">
        <f t="shared" si="1"/>
        <v>0</v>
      </c>
      <c r="T28" s="82">
        <f t="shared" si="2"/>
        <v>0</v>
      </c>
    </row>
    <row r="29" spans="2:20" ht="30">
      <c r="B29" s="28">
        <v>26</v>
      </c>
      <c r="C29" s="28">
        <v>140</v>
      </c>
      <c r="D29" s="28" t="s">
        <v>180</v>
      </c>
      <c r="E29" s="33" t="s">
        <v>179</v>
      </c>
      <c r="F29" s="29" t="s">
        <v>0</v>
      </c>
      <c r="G29" s="31">
        <v>45.275999999999996</v>
      </c>
      <c r="H29" s="30"/>
      <c r="I29" s="30"/>
      <c r="J29" s="30"/>
      <c r="K29" s="30">
        <v>0.4</v>
      </c>
      <c r="L29" s="30">
        <v>0.8</v>
      </c>
      <c r="M29" s="30">
        <v>0.51200000000000001</v>
      </c>
      <c r="N29" s="32">
        <v>44</v>
      </c>
      <c r="O29" s="32">
        <v>75</v>
      </c>
      <c r="P29" s="32">
        <f t="shared" si="0"/>
        <v>0.06</v>
      </c>
      <c r="Q29" s="82">
        <f t="shared" si="1"/>
        <v>0</v>
      </c>
      <c r="R29" s="82">
        <f t="shared" si="1"/>
        <v>0</v>
      </c>
      <c r="S29" s="82">
        <f t="shared" si="1"/>
        <v>0</v>
      </c>
      <c r="T29" s="82">
        <f t="shared" si="2"/>
        <v>0</v>
      </c>
    </row>
    <row r="30" spans="2:20" ht="30">
      <c r="B30" s="28">
        <v>27</v>
      </c>
      <c r="C30" s="28">
        <v>141</v>
      </c>
      <c r="D30" s="28" t="s">
        <v>178</v>
      </c>
      <c r="E30" s="33" t="s">
        <v>177</v>
      </c>
      <c r="F30" s="29" t="s">
        <v>0</v>
      </c>
      <c r="G30" s="31">
        <v>126.42000000000002</v>
      </c>
      <c r="H30" s="30"/>
      <c r="I30" s="30"/>
      <c r="J30" s="30"/>
      <c r="K30" s="30">
        <v>0.4</v>
      </c>
      <c r="L30" s="30">
        <v>0.8</v>
      </c>
      <c r="M30" s="30">
        <v>0.51200000000000001</v>
      </c>
      <c r="N30" s="32">
        <v>44</v>
      </c>
      <c r="O30" s="32">
        <v>75</v>
      </c>
      <c r="P30" s="32">
        <f t="shared" si="0"/>
        <v>0.06</v>
      </c>
      <c r="Q30" s="82">
        <f t="shared" si="1"/>
        <v>0</v>
      </c>
      <c r="R30" s="82">
        <f t="shared" si="1"/>
        <v>0</v>
      </c>
      <c r="S30" s="82">
        <f t="shared" si="1"/>
        <v>0</v>
      </c>
      <c r="T30" s="82">
        <f t="shared" si="2"/>
        <v>0</v>
      </c>
    </row>
    <row r="31" spans="2:20" ht="45">
      <c r="B31" s="28">
        <v>28</v>
      </c>
      <c r="C31" s="28">
        <v>142</v>
      </c>
      <c r="D31" s="28" t="s">
        <v>176</v>
      </c>
      <c r="E31" s="37" t="s">
        <v>175</v>
      </c>
      <c r="F31" s="29" t="s">
        <v>0</v>
      </c>
      <c r="G31" s="31">
        <v>422</v>
      </c>
      <c r="H31" s="30"/>
      <c r="I31" s="30"/>
      <c r="J31" s="30"/>
      <c r="K31" s="30">
        <v>0.4</v>
      </c>
      <c r="L31" s="30">
        <v>0.8</v>
      </c>
      <c r="M31" s="30">
        <v>0.51200000000000001</v>
      </c>
      <c r="N31" s="32">
        <v>44</v>
      </c>
      <c r="O31" s="32">
        <v>75</v>
      </c>
      <c r="P31" s="32">
        <f t="shared" si="0"/>
        <v>0.06</v>
      </c>
      <c r="Q31" s="82">
        <f t="shared" si="1"/>
        <v>0</v>
      </c>
      <c r="R31" s="82">
        <f t="shared" si="1"/>
        <v>0</v>
      </c>
      <c r="S31" s="82">
        <f t="shared" si="1"/>
        <v>0</v>
      </c>
      <c r="T31" s="82">
        <f t="shared" si="2"/>
        <v>0</v>
      </c>
    </row>
    <row r="32" spans="2:20" ht="30">
      <c r="B32" s="28">
        <v>29</v>
      </c>
      <c r="C32" s="28">
        <v>143</v>
      </c>
      <c r="D32" s="28" t="s">
        <v>174</v>
      </c>
      <c r="E32" s="33" t="s">
        <v>173</v>
      </c>
      <c r="F32" s="29" t="s">
        <v>0</v>
      </c>
      <c r="G32" s="31">
        <v>15.4</v>
      </c>
      <c r="H32" s="30"/>
      <c r="I32" s="30"/>
      <c r="J32" s="30"/>
      <c r="K32" s="30">
        <v>0.4</v>
      </c>
      <c r="L32" s="30">
        <v>0.8</v>
      </c>
      <c r="M32" s="30">
        <v>0.51200000000000001</v>
      </c>
      <c r="N32" s="32">
        <v>44</v>
      </c>
      <c r="O32" s="32">
        <v>75</v>
      </c>
      <c r="P32" s="32">
        <f t="shared" si="0"/>
        <v>0.06</v>
      </c>
      <c r="Q32" s="82">
        <f t="shared" si="1"/>
        <v>0</v>
      </c>
      <c r="R32" s="82">
        <f t="shared" si="1"/>
        <v>0</v>
      </c>
      <c r="S32" s="82">
        <f t="shared" si="1"/>
        <v>0</v>
      </c>
      <c r="T32" s="82">
        <f t="shared" si="2"/>
        <v>0</v>
      </c>
    </row>
    <row r="33" spans="2:33" ht="30">
      <c r="B33" s="28">
        <v>30</v>
      </c>
      <c r="C33" s="28">
        <v>144</v>
      </c>
      <c r="D33" s="28" t="s">
        <v>172</v>
      </c>
      <c r="E33" s="33" t="s">
        <v>171</v>
      </c>
      <c r="F33" s="29" t="s">
        <v>0</v>
      </c>
      <c r="G33" s="31">
        <v>17.2</v>
      </c>
      <c r="H33" s="30"/>
      <c r="I33" s="30"/>
      <c r="J33" s="30"/>
      <c r="K33" s="30">
        <v>0.4</v>
      </c>
      <c r="L33" s="30">
        <v>0.8</v>
      </c>
      <c r="M33" s="30">
        <v>0.51200000000000001</v>
      </c>
      <c r="N33" s="32">
        <v>44</v>
      </c>
      <c r="O33" s="32">
        <v>75</v>
      </c>
      <c r="P33" s="32">
        <f t="shared" si="0"/>
        <v>0.06</v>
      </c>
      <c r="Q33" s="82">
        <f t="shared" si="1"/>
        <v>0</v>
      </c>
      <c r="R33" s="82">
        <f t="shared" si="1"/>
        <v>0</v>
      </c>
      <c r="S33" s="82">
        <f t="shared" si="1"/>
        <v>0</v>
      </c>
      <c r="T33" s="82">
        <f t="shared" si="2"/>
        <v>0</v>
      </c>
    </row>
    <row r="34" spans="2:33" ht="30">
      <c r="B34" s="28">
        <v>31</v>
      </c>
      <c r="C34" s="28">
        <v>145</v>
      </c>
      <c r="D34" s="28" t="s">
        <v>170</v>
      </c>
      <c r="E34" s="33" t="s">
        <v>169</v>
      </c>
      <c r="F34" s="29" t="s">
        <v>0</v>
      </c>
      <c r="G34" s="31">
        <v>33.3795</v>
      </c>
      <c r="H34" s="30"/>
      <c r="I34" s="30"/>
      <c r="J34" s="30"/>
      <c r="K34" s="30">
        <v>0.4</v>
      </c>
      <c r="L34" s="30">
        <v>0.8</v>
      </c>
      <c r="M34" s="30">
        <v>0.51200000000000001</v>
      </c>
      <c r="N34" s="32">
        <v>44</v>
      </c>
      <c r="O34" s="32">
        <v>75</v>
      </c>
      <c r="P34" s="32">
        <f t="shared" si="0"/>
        <v>0.06</v>
      </c>
      <c r="Q34" s="82">
        <f t="shared" si="1"/>
        <v>0</v>
      </c>
      <c r="R34" s="82">
        <f t="shared" si="1"/>
        <v>0</v>
      </c>
      <c r="S34" s="82">
        <f t="shared" si="1"/>
        <v>0</v>
      </c>
      <c r="T34" s="82">
        <f t="shared" si="2"/>
        <v>0</v>
      </c>
    </row>
    <row r="35" spans="2:33" ht="30">
      <c r="B35" s="28">
        <v>32</v>
      </c>
      <c r="C35" s="28">
        <v>146</v>
      </c>
      <c r="D35" s="28" t="s">
        <v>168</v>
      </c>
      <c r="E35" s="33" t="s">
        <v>167</v>
      </c>
      <c r="F35" s="29" t="s">
        <v>0</v>
      </c>
      <c r="G35" s="31">
        <v>77.650000000000006</v>
      </c>
      <c r="H35" s="30"/>
      <c r="I35" s="30"/>
      <c r="J35" s="30"/>
      <c r="K35" s="30">
        <v>0.4</v>
      </c>
      <c r="L35" s="30">
        <v>0.8</v>
      </c>
      <c r="M35" s="30">
        <v>0.51200000000000001</v>
      </c>
      <c r="N35" s="32">
        <v>44</v>
      </c>
      <c r="O35" s="32">
        <v>75</v>
      </c>
      <c r="P35" s="32">
        <f t="shared" si="0"/>
        <v>0.06</v>
      </c>
      <c r="Q35" s="82">
        <f t="shared" si="1"/>
        <v>0</v>
      </c>
      <c r="R35" s="82">
        <f t="shared" si="1"/>
        <v>0</v>
      </c>
      <c r="S35" s="82">
        <f t="shared" si="1"/>
        <v>0</v>
      </c>
      <c r="T35" s="82">
        <f t="shared" si="2"/>
        <v>0</v>
      </c>
    </row>
    <row r="36" spans="2:33" ht="30">
      <c r="B36" s="28">
        <v>33</v>
      </c>
      <c r="C36" s="28">
        <v>147</v>
      </c>
      <c r="D36" s="28" t="s">
        <v>166</v>
      </c>
      <c r="E36" s="33" t="s">
        <v>165</v>
      </c>
      <c r="F36" s="29" t="s">
        <v>0</v>
      </c>
      <c r="G36" s="31">
        <v>750</v>
      </c>
      <c r="H36" s="30"/>
      <c r="I36" s="30"/>
      <c r="J36" s="30"/>
      <c r="K36" s="30">
        <v>0.4</v>
      </c>
      <c r="L36" s="30">
        <v>0.8</v>
      </c>
      <c r="M36" s="30">
        <v>0.51200000000000001</v>
      </c>
      <c r="N36" s="32">
        <v>44</v>
      </c>
      <c r="O36" s="32">
        <v>75</v>
      </c>
      <c r="P36" s="32">
        <f t="shared" si="0"/>
        <v>0.06</v>
      </c>
      <c r="Q36" s="82">
        <f t="shared" si="1"/>
        <v>0</v>
      </c>
      <c r="R36" s="82">
        <f t="shared" si="1"/>
        <v>0</v>
      </c>
      <c r="S36" s="82">
        <f t="shared" si="1"/>
        <v>0</v>
      </c>
      <c r="T36" s="82">
        <f t="shared" si="2"/>
        <v>0</v>
      </c>
    </row>
    <row r="37" spans="2:33" ht="30">
      <c r="B37" s="28">
        <v>34</v>
      </c>
      <c r="C37" s="28">
        <v>148</v>
      </c>
      <c r="D37" s="28" t="s">
        <v>164</v>
      </c>
      <c r="E37" s="33" t="s">
        <v>163</v>
      </c>
      <c r="F37" s="29" t="s">
        <v>0</v>
      </c>
      <c r="G37" s="31">
        <v>664</v>
      </c>
      <c r="H37" s="30"/>
      <c r="I37" s="30"/>
      <c r="J37" s="30"/>
      <c r="K37" s="30">
        <v>0.4</v>
      </c>
      <c r="L37" s="30">
        <v>0.8</v>
      </c>
      <c r="M37" s="30">
        <v>0.51200000000000001</v>
      </c>
      <c r="N37" s="32">
        <v>44</v>
      </c>
      <c r="O37" s="32">
        <v>75</v>
      </c>
      <c r="P37" s="32">
        <f t="shared" si="0"/>
        <v>0.06</v>
      </c>
      <c r="Q37" s="82">
        <f t="shared" si="1"/>
        <v>0</v>
      </c>
      <c r="R37" s="82">
        <f t="shared" si="1"/>
        <v>0</v>
      </c>
      <c r="S37" s="82">
        <f t="shared" si="1"/>
        <v>0</v>
      </c>
      <c r="T37" s="82">
        <f t="shared" si="2"/>
        <v>0</v>
      </c>
    </row>
    <row r="38" spans="2:33" ht="30">
      <c r="B38" s="28">
        <v>35</v>
      </c>
      <c r="C38" s="28">
        <v>149</v>
      </c>
      <c r="D38" s="28" t="s">
        <v>162</v>
      </c>
      <c r="E38" s="33" t="s">
        <v>161</v>
      </c>
      <c r="F38" s="29" t="s">
        <v>0</v>
      </c>
      <c r="G38" s="31">
        <v>0</v>
      </c>
      <c r="H38" s="30"/>
      <c r="I38" s="30"/>
      <c r="J38" s="30"/>
      <c r="K38" s="30">
        <v>0.4</v>
      </c>
      <c r="L38" s="30">
        <v>0.8</v>
      </c>
      <c r="M38" s="30">
        <v>0.51200000000000001</v>
      </c>
      <c r="N38" s="32">
        <v>44</v>
      </c>
      <c r="O38" s="32">
        <v>75</v>
      </c>
      <c r="P38" s="32">
        <f t="shared" si="0"/>
        <v>0.06</v>
      </c>
      <c r="Q38" s="82">
        <f t="shared" si="1"/>
        <v>0</v>
      </c>
      <c r="R38" s="82">
        <f t="shared" si="1"/>
        <v>0</v>
      </c>
      <c r="S38" s="82">
        <f t="shared" si="1"/>
        <v>0</v>
      </c>
      <c r="T38" s="82">
        <f t="shared" si="2"/>
        <v>0</v>
      </c>
    </row>
    <row r="39" spans="2:33" ht="30">
      <c r="B39" s="28">
        <v>36</v>
      </c>
      <c r="C39" s="28">
        <v>233</v>
      </c>
      <c r="D39" s="28" t="s">
        <v>160</v>
      </c>
      <c r="E39" s="33" t="s">
        <v>159</v>
      </c>
      <c r="F39" s="29" t="s">
        <v>0</v>
      </c>
      <c r="G39" s="31">
        <v>61.01</v>
      </c>
      <c r="H39" s="30"/>
      <c r="I39" s="30"/>
      <c r="J39" s="30"/>
      <c r="K39" s="30">
        <v>0.4</v>
      </c>
      <c r="L39" s="30">
        <v>0.8</v>
      </c>
      <c r="M39" s="30">
        <v>0.51200000000000001</v>
      </c>
      <c r="N39" s="32">
        <v>44</v>
      </c>
      <c r="O39" s="32">
        <v>75</v>
      </c>
      <c r="P39" s="32">
        <f t="shared" si="0"/>
        <v>0.06</v>
      </c>
      <c r="Q39" s="82">
        <f t="shared" si="1"/>
        <v>0</v>
      </c>
      <c r="R39" s="82">
        <f t="shared" si="1"/>
        <v>0</v>
      </c>
      <c r="S39" s="82">
        <f t="shared" si="1"/>
        <v>0</v>
      </c>
      <c r="T39" s="82">
        <f t="shared" si="2"/>
        <v>0</v>
      </c>
    </row>
    <row r="40" spans="2:33" ht="69.599999999999994" customHeight="1">
      <c r="B40" s="28">
        <v>37</v>
      </c>
      <c r="C40" s="28">
        <v>223</v>
      </c>
      <c r="D40" s="28" t="s">
        <v>158</v>
      </c>
      <c r="E40" s="38" t="s">
        <v>157</v>
      </c>
      <c r="F40" s="29" t="s">
        <v>3</v>
      </c>
      <c r="G40" s="31">
        <v>0</v>
      </c>
      <c r="H40" s="30"/>
      <c r="I40" s="30"/>
      <c r="J40" s="30"/>
      <c r="K40" s="30">
        <v>0.4</v>
      </c>
      <c r="L40" s="30">
        <v>0.8</v>
      </c>
      <c r="M40" s="30">
        <v>0.51200000000000001</v>
      </c>
      <c r="N40" s="32">
        <v>44</v>
      </c>
      <c r="O40" s="32">
        <v>75</v>
      </c>
      <c r="P40" s="32">
        <f t="shared" si="0"/>
        <v>0.06</v>
      </c>
      <c r="Q40" s="82">
        <f t="shared" si="1"/>
        <v>0</v>
      </c>
      <c r="R40" s="82">
        <f t="shared" si="1"/>
        <v>0</v>
      </c>
      <c r="S40" s="82">
        <f t="shared" si="1"/>
        <v>0</v>
      </c>
      <c r="T40" s="82">
        <f t="shared" si="2"/>
        <v>0</v>
      </c>
    </row>
    <row r="41" spans="2:33" ht="90" customHeight="1">
      <c r="B41" s="28">
        <v>38</v>
      </c>
      <c r="C41" s="28">
        <v>224</v>
      </c>
      <c r="D41" s="28" t="s">
        <v>156</v>
      </c>
      <c r="E41" s="38" t="s">
        <v>155</v>
      </c>
      <c r="F41" s="29" t="s">
        <v>3</v>
      </c>
      <c r="G41" s="31">
        <v>1132</v>
      </c>
      <c r="H41" s="30"/>
      <c r="I41" s="30"/>
      <c r="J41" s="30"/>
      <c r="K41" s="30">
        <v>0.4</v>
      </c>
      <c r="L41" s="30">
        <v>0.8</v>
      </c>
      <c r="M41" s="30">
        <v>0.51200000000000001</v>
      </c>
      <c r="N41" s="32">
        <v>44</v>
      </c>
      <c r="O41" s="32">
        <v>75</v>
      </c>
      <c r="P41" s="32">
        <f t="shared" si="0"/>
        <v>0.06</v>
      </c>
      <c r="Q41" s="82">
        <f t="shared" si="1"/>
        <v>0</v>
      </c>
      <c r="R41" s="82">
        <f t="shared" si="1"/>
        <v>0</v>
      </c>
      <c r="S41" s="82">
        <f t="shared" si="1"/>
        <v>0</v>
      </c>
      <c r="T41" s="82">
        <f t="shared" si="2"/>
        <v>0</v>
      </c>
    </row>
    <row r="42" spans="2:33" ht="40.15" customHeight="1">
      <c r="B42" s="28">
        <v>39</v>
      </c>
      <c r="C42" s="28">
        <v>234</v>
      </c>
      <c r="D42" s="28" t="s">
        <v>154</v>
      </c>
      <c r="E42" s="38" t="s">
        <v>153</v>
      </c>
      <c r="F42" s="29" t="s">
        <v>152</v>
      </c>
      <c r="G42" s="31">
        <v>6500</v>
      </c>
      <c r="H42" s="30"/>
      <c r="I42" s="30"/>
      <c r="J42" s="30"/>
      <c r="K42" s="30">
        <v>0.4</v>
      </c>
      <c r="L42" s="30">
        <v>0.8</v>
      </c>
      <c r="M42" s="30">
        <v>0.51200000000000001</v>
      </c>
      <c r="N42" s="32">
        <v>44</v>
      </c>
      <c r="O42" s="32">
        <v>75</v>
      </c>
      <c r="P42" s="32">
        <f t="shared" si="0"/>
        <v>0.06</v>
      </c>
      <c r="Q42" s="82">
        <f t="shared" si="1"/>
        <v>0</v>
      </c>
      <c r="R42" s="82">
        <f t="shared" si="1"/>
        <v>0</v>
      </c>
      <c r="S42" s="82">
        <f t="shared" si="1"/>
        <v>0</v>
      </c>
      <c r="T42" s="82">
        <f t="shared" si="2"/>
        <v>0</v>
      </c>
    </row>
    <row r="43" spans="2:33" ht="30">
      <c r="B43" s="28">
        <v>40</v>
      </c>
      <c r="C43" s="28">
        <v>150</v>
      </c>
      <c r="D43" s="28" t="s">
        <v>151</v>
      </c>
      <c r="E43" s="38" t="s">
        <v>150</v>
      </c>
      <c r="F43" s="29" t="s">
        <v>0</v>
      </c>
      <c r="G43" s="31">
        <v>65</v>
      </c>
      <c r="H43" s="30"/>
      <c r="I43" s="30"/>
      <c r="J43" s="30"/>
      <c r="K43" s="30">
        <v>0.4</v>
      </c>
      <c r="L43" s="30">
        <v>0.8</v>
      </c>
      <c r="M43" s="30">
        <v>0.51200000000000001</v>
      </c>
      <c r="N43" s="32">
        <v>44</v>
      </c>
      <c r="O43" s="32">
        <v>75</v>
      </c>
      <c r="P43" s="32">
        <f t="shared" si="0"/>
        <v>0.06</v>
      </c>
      <c r="Q43" s="82">
        <f t="shared" si="1"/>
        <v>0</v>
      </c>
      <c r="R43" s="82">
        <f t="shared" si="1"/>
        <v>0</v>
      </c>
      <c r="S43" s="82">
        <f t="shared" si="1"/>
        <v>0</v>
      </c>
      <c r="T43" s="82">
        <f t="shared" si="2"/>
        <v>0</v>
      </c>
    </row>
    <row r="44" spans="2:33" ht="104.45" customHeight="1">
      <c r="B44" s="28">
        <v>41</v>
      </c>
      <c r="C44" s="43"/>
      <c r="D44" s="43"/>
      <c r="E44" s="39" t="s">
        <v>25</v>
      </c>
      <c r="F44" s="30" t="s">
        <v>0</v>
      </c>
      <c r="G44" s="30">
        <v>262.74</v>
      </c>
      <c r="H44" s="83"/>
      <c r="I44" s="31"/>
      <c r="J44" s="31"/>
      <c r="K44" s="30">
        <v>0.4</v>
      </c>
      <c r="L44" s="30">
        <v>0.8</v>
      </c>
      <c r="M44" s="30">
        <v>0.51200000000000001</v>
      </c>
      <c r="N44" s="32">
        <v>44</v>
      </c>
      <c r="O44" s="32">
        <v>75</v>
      </c>
      <c r="P44" s="32">
        <f t="shared" si="0"/>
        <v>0.06</v>
      </c>
      <c r="Q44" s="82">
        <f t="shared" si="1"/>
        <v>0</v>
      </c>
      <c r="R44" s="82">
        <f t="shared" si="1"/>
        <v>0</v>
      </c>
      <c r="S44" s="82">
        <f t="shared" si="1"/>
        <v>0</v>
      </c>
      <c r="T44" s="82">
        <f t="shared" si="2"/>
        <v>0</v>
      </c>
      <c r="X44" s="84"/>
      <c r="Y44" s="10"/>
      <c r="Z44" s="9"/>
      <c r="AA44" s="7"/>
      <c r="AB44" s="7"/>
      <c r="AC44" s="15"/>
      <c r="AD44" s="85"/>
      <c r="AG44" s="86"/>
    </row>
    <row r="45" spans="2:33" ht="143.44999999999999" customHeight="1">
      <c r="B45" s="28">
        <v>42</v>
      </c>
      <c r="C45" s="43"/>
      <c r="D45" s="43"/>
      <c r="E45" s="39" t="s">
        <v>24</v>
      </c>
      <c r="F45" s="28" t="s">
        <v>23</v>
      </c>
      <c r="G45" s="30">
        <v>28.01</v>
      </c>
      <c r="H45" s="83">
        <v>7.0025000000000004</v>
      </c>
      <c r="I45" s="31">
        <v>14.005000000000001</v>
      </c>
      <c r="J45" s="31"/>
      <c r="K45" s="30">
        <v>0.4</v>
      </c>
      <c r="L45" s="30">
        <v>0.8</v>
      </c>
      <c r="M45" s="30">
        <v>0.51200000000000001</v>
      </c>
      <c r="N45" s="32">
        <v>44</v>
      </c>
      <c r="O45" s="32">
        <v>75</v>
      </c>
      <c r="P45" s="32">
        <f t="shared" si="0"/>
        <v>0.06</v>
      </c>
      <c r="Q45" s="82">
        <f t="shared" si="1"/>
        <v>123.244</v>
      </c>
      <c r="R45" s="82">
        <f t="shared" si="1"/>
        <v>840.30000000000007</v>
      </c>
      <c r="S45" s="82">
        <f t="shared" si="1"/>
        <v>0</v>
      </c>
      <c r="T45" s="82">
        <f t="shared" si="2"/>
        <v>963.5440000000001</v>
      </c>
      <c r="X45" s="84"/>
      <c r="Y45" s="10"/>
      <c r="Z45" s="9"/>
      <c r="AA45" s="7"/>
      <c r="AB45" s="7"/>
      <c r="AC45" s="15"/>
      <c r="AD45" s="85"/>
      <c r="AG45" s="86"/>
    </row>
    <row r="46" spans="2:33" ht="120.6" customHeight="1">
      <c r="B46" s="28">
        <v>43</v>
      </c>
      <c r="C46" s="43"/>
      <c r="D46" s="43"/>
      <c r="E46" s="39" t="s">
        <v>22</v>
      </c>
      <c r="F46" s="28" t="s">
        <v>0</v>
      </c>
      <c r="G46" s="30">
        <v>882.44</v>
      </c>
      <c r="H46" s="83"/>
      <c r="I46" s="31"/>
      <c r="J46" s="31"/>
      <c r="K46" s="30">
        <v>0.4</v>
      </c>
      <c r="L46" s="30">
        <v>0.8</v>
      </c>
      <c r="M46" s="30">
        <v>0.51200000000000001</v>
      </c>
      <c r="N46" s="32">
        <v>44</v>
      </c>
      <c r="O46" s="32">
        <v>75</v>
      </c>
      <c r="P46" s="32">
        <f t="shared" si="0"/>
        <v>0.06</v>
      </c>
      <c r="Q46" s="82">
        <f t="shared" si="1"/>
        <v>0</v>
      </c>
      <c r="R46" s="82">
        <f t="shared" si="1"/>
        <v>0</v>
      </c>
      <c r="S46" s="82">
        <f t="shared" si="1"/>
        <v>0</v>
      </c>
      <c r="T46" s="82">
        <f t="shared" si="2"/>
        <v>0</v>
      </c>
      <c r="X46" s="84"/>
      <c r="Y46" s="10"/>
      <c r="Z46" s="9"/>
      <c r="AA46" s="7"/>
      <c r="AB46" s="7"/>
      <c r="AC46" s="15"/>
      <c r="AD46" s="85"/>
      <c r="AG46" s="86"/>
    </row>
    <row r="47" spans="2:33" ht="213" customHeight="1">
      <c r="B47" s="28">
        <v>44</v>
      </c>
      <c r="C47" s="43"/>
      <c r="D47" s="43"/>
      <c r="E47" s="44" t="s">
        <v>15</v>
      </c>
      <c r="F47" s="28" t="s">
        <v>0</v>
      </c>
      <c r="G47" s="30">
        <v>119.38500000000001</v>
      </c>
      <c r="H47" s="83"/>
      <c r="I47" s="31"/>
      <c r="J47" s="31"/>
      <c r="K47" s="30">
        <v>0.4</v>
      </c>
      <c r="L47" s="30">
        <v>0.8</v>
      </c>
      <c r="M47" s="30">
        <v>0.51200000000000001</v>
      </c>
      <c r="N47" s="32">
        <v>44</v>
      </c>
      <c r="O47" s="32">
        <v>75</v>
      </c>
      <c r="P47" s="32">
        <f t="shared" si="0"/>
        <v>0.06</v>
      </c>
      <c r="Q47" s="82">
        <f t="shared" si="1"/>
        <v>0</v>
      </c>
      <c r="R47" s="82">
        <f t="shared" si="1"/>
        <v>0</v>
      </c>
      <c r="S47" s="82">
        <f t="shared" si="1"/>
        <v>0</v>
      </c>
      <c r="T47" s="82">
        <f t="shared" si="2"/>
        <v>0</v>
      </c>
      <c r="U47" s="21"/>
      <c r="V47" s="21"/>
      <c r="X47" s="84"/>
      <c r="Z47" s="9"/>
      <c r="AA47" s="21"/>
      <c r="AC47" s="15"/>
      <c r="AD47" s="85"/>
      <c r="AG47" s="86"/>
    </row>
    <row r="48" spans="2:33" ht="195.6" customHeight="1">
      <c r="B48" s="28">
        <v>45</v>
      </c>
      <c r="C48" s="43"/>
      <c r="D48" s="43"/>
      <c r="E48" s="61" t="s">
        <v>14</v>
      </c>
      <c r="F48" s="28" t="s">
        <v>3</v>
      </c>
      <c r="G48" s="30">
        <v>2</v>
      </c>
      <c r="H48" s="83"/>
      <c r="I48" s="31"/>
      <c r="J48" s="31"/>
      <c r="K48" s="30">
        <v>0.4</v>
      </c>
      <c r="L48" s="30">
        <v>0.8</v>
      </c>
      <c r="M48" s="30">
        <v>0.51200000000000001</v>
      </c>
      <c r="N48" s="32">
        <v>44</v>
      </c>
      <c r="O48" s="32">
        <v>75</v>
      </c>
      <c r="P48" s="32">
        <f t="shared" si="0"/>
        <v>0.06</v>
      </c>
      <c r="Q48" s="82">
        <f t="shared" si="1"/>
        <v>0</v>
      </c>
      <c r="R48" s="82">
        <f t="shared" si="1"/>
        <v>0</v>
      </c>
      <c r="S48" s="82">
        <f t="shared" si="1"/>
        <v>0</v>
      </c>
      <c r="T48" s="82">
        <f t="shared" si="2"/>
        <v>0</v>
      </c>
      <c r="U48" s="21"/>
      <c r="V48" s="21"/>
      <c r="X48" s="84"/>
      <c r="Z48" s="9"/>
      <c r="AA48" s="21"/>
      <c r="AC48" s="15"/>
      <c r="AD48" s="85"/>
      <c r="AG48" s="86"/>
    </row>
    <row r="49" spans="2:33" ht="47.45" customHeight="1">
      <c r="B49" s="28">
        <v>46</v>
      </c>
      <c r="C49" s="43"/>
      <c r="D49" s="43"/>
      <c r="E49" s="39" t="s">
        <v>9</v>
      </c>
      <c r="F49" s="28" t="s">
        <v>0</v>
      </c>
      <c r="G49" s="30">
        <v>16</v>
      </c>
      <c r="H49" s="83"/>
      <c r="I49" s="31"/>
      <c r="J49" s="31"/>
      <c r="K49" s="30">
        <v>0.4</v>
      </c>
      <c r="L49" s="30">
        <v>0.8</v>
      </c>
      <c r="M49" s="30">
        <v>0.51200000000000001</v>
      </c>
      <c r="N49" s="32">
        <v>44</v>
      </c>
      <c r="O49" s="32">
        <v>75</v>
      </c>
      <c r="P49" s="32">
        <f t="shared" si="0"/>
        <v>0.06</v>
      </c>
      <c r="Q49" s="82">
        <f t="shared" si="1"/>
        <v>0</v>
      </c>
      <c r="R49" s="82">
        <f t="shared" si="1"/>
        <v>0</v>
      </c>
      <c r="S49" s="82">
        <f t="shared" si="1"/>
        <v>0</v>
      </c>
      <c r="T49" s="82">
        <f t="shared" si="2"/>
        <v>0</v>
      </c>
      <c r="U49" s="87"/>
      <c r="V49" s="87"/>
      <c r="W49" s="15"/>
      <c r="X49" s="84"/>
      <c r="Y49" s="15"/>
      <c r="Z49" s="15"/>
      <c r="AA49" s="87"/>
      <c r="AB49" s="15"/>
      <c r="AC49" s="15"/>
      <c r="AD49" s="85"/>
      <c r="AG49" s="86"/>
    </row>
    <row r="50" spans="2:33" ht="135">
      <c r="B50" s="28">
        <v>47</v>
      </c>
      <c r="C50" s="43"/>
      <c r="D50" s="43"/>
      <c r="E50" s="97" t="s">
        <v>8</v>
      </c>
      <c r="F50" s="28" t="s">
        <v>3</v>
      </c>
      <c r="G50" s="30">
        <v>1</v>
      </c>
      <c r="H50" s="83"/>
      <c r="I50" s="31"/>
      <c r="J50" s="31"/>
      <c r="K50" s="30">
        <v>0.4</v>
      </c>
      <c r="L50" s="30">
        <v>0.8</v>
      </c>
      <c r="M50" s="30">
        <v>0.51200000000000001</v>
      </c>
      <c r="N50" s="32">
        <v>44</v>
      </c>
      <c r="O50" s="32">
        <v>75</v>
      </c>
      <c r="P50" s="32">
        <f t="shared" si="0"/>
        <v>0.06</v>
      </c>
      <c r="Q50" s="82">
        <f t="shared" si="1"/>
        <v>0</v>
      </c>
      <c r="R50" s="82">
        <f t="shared" si="1"/>
        <v>0</v>
      </c>
      <c r="S50" s="82">
        <f t="shared" si="1"/>
        <v>0</v>
      </c>
      <c r="T50" s="82">
        <f t="shared" si="2"/>
        <v>0</v>
      </c>
      <c r="U50" s="87"/>
      <c r="V50" s="87"/>
      <c r="W50" s="15"/>
      <c r="X50" s="84"/>
      <c r="Y50" s="15"/>
      <c r="Z50" s="15"/>
      <c r="AA50" s="87"/>
      <c r="AB50" s="15"/>
      <c r="AC50" s="15"/>
      <c r="AD50" s="85"/>
      <c r="AG50" s="86"/>
    </row>
    <row r="51" spans="2:33" ht="175.9" customHeight="1">
      <c r="B51" s="28">
        <v>48</v>
      </c>
      <c r="C51" s="43"/>
      <c r="D51" s="43"/>
      <c r="E51" s="44" t="s">
        <v>2</v>
      </c>
      <c r="F51" s="28" t="s">
        <v>0</v>
      </c>
      <c r="G51" s="210">
        <v>297.52</v>
      </c>
      <c r="H51" s="30"/>
      <c r="I51" s="31"/>
      <c r="J51" s="31"/>
      <c r="K51" s="30">
        <v>0.4</v>
      </c>
      <c r="L51" s="30">
        <v>0.8</v>
      </c>
      <c r="M51" s="30">
        <v>0.51200000000000001</v>
      </c>
      <c r="N51" s="32">
        <v>44</v>
      </c>
      <c r="O51" s="32">
        <v>75</v>
      </c>
      <c r="P51" s="32">
        <f t="shared" si="0"/>
        <v>0.06</v>
      </c>
      <c r="Q51" s="82">
        <f t="shared" si="1"/>
        <v>0</v>
      </c>
      <c r="R51" s="82">
        <f t="shared" si="1"/>
        <v>0</v>
      </c>
      <c r="S51" s="82">
        <f t="shared" si="1"/>
        <v>0</v>
      </c>
      <c r="T51" s="82">
        <f t="shared" si="2"/>
        <v>0</v>
      </c>
      <c r="X51" s="84"/>
      <c r="Y51" s="10"/>
      <c r="Z51" s="9"/>
      <c r="AA51" s="7"/>
      <c r="AB51" s="7"/>
      <c r="AC51" s="88"/>
      <c r="AD51" s="85"/>
      <c r="AG51" s="86"/>
    </row>
    <row r="52" spans="2:33" ht="182.45" customHeight="1">
      <c r="B52" s="28">
        <v>49</v>
      </c>
      <c r="C52" s="43"/>
      <c r="D52" s="43"/>
      <c r="E52" s="44" t="s">
        <v>1</v>
      </c>
      <c r="F52" s="28" t="s">
        <v>0</v>
      </c>
      <c r="G52" s="210">
        <v>163.08000000000001</v>
      </c>
      <c r="H52" s="30"/>
      <c r="I52" s="31"/>
      <c r="J52" s="31"/>
      <c r="K52" s="30">
        <v>0.4</v>
      </c>
      <c r="L52" s="30">
        <v>0.8</v>
      </c>
      <c r="M52" s="30">
        <v>0.51200000000000001</v>
      </c>
      <c r="N52" s="32">
        <v>44</v>
      </c>
      <c r="O52" s="32">
        <v>75</v>
      </c>
      <c r="P52" s="32">
        <f t="shared" si="0"/>
        <v>0.06</v>
      </c>
      <c r="Q52" s="82">
        <f t="shared" si="1"/>
        <v>0</v>
      </c>
      <c r="R52" s="82">
        <f t="shared" si="1"/>
        <v>0</v>
      </c>
      <c r="S52" s="82">
        <f t="shared" si="1"/>
        <v>0</v>
      </c>
      <c r="T52" s="82">
        <f t="shared" si="2"/>
        <v>0</v>
      </c>
      <c r="X52" s="84"/>
      <c r="Y52" s="10"/>
      <c r="Z52" s="9"/>
      <c r="AA52" s="7"/>
      <c r="AB52" s="7"/>
      <c r="AC52" s="88"/>
      <c r="AD52" s="85"/>
      <c r="AG52" s="86"/>
    </row>
    <row r="53" spans="2:33" ht="280.89999999999998" customHeight="1">
      <c r="B53" s="28">
        <v>50</v>
      </c>
      <c r="C53" s="43"/>
      <c r="D53" s="43"/>
      <c r="E53" s="66" t="s">
        <v>529</v>
      </c>
      <c r="F53" s="29" t="s">
        <v>0</v>
      </c>
      <c r="G53" s="30">
        <v>110</v>
      </c>
      <c r="H53" s="83"/>
      <c r="I53" s="31"/>
      <c r="J53" s="31"/>
      <c r="K53" s="30">
        <v>0.4</v>
      </c>
      <c r="L53" s="30">
        <v>0.8</v>
      </c>
      <c r="M53" s="30">
        <v>0.51200000000000001</v>
      </c>
      <c r="N53" s="32">
        <v>44</v>
      </c>
      <c r="O53" s="32">
        <v>75</v>
      </c>
      <c r="P53" s="32">
        <f t="shared" si="0"/>
        <v>0.06</v>
      </c>
      <c r="Q53" s="82">
        <f t="shared" si="1"/>
        <v>0</v>
      </c>
      <c r="R53" s="82">
        <f t="shared" si="1"/>
        <v>0</v>
      </c>
      <c r="S53" s="82">
        <f t="shared" si="1"/>
        <v>0</v>
      </c>
      <c r="T53" s="82">
        <f t="shared" si="2"/>
        <v>0</v>
      </c>
      <c r="U53" s="87"/>
      <c r="V53" s="87"/>
      <c r="W53" s="15"/>
      <c r="X53" s="84"/>
      <c r="Y53" s="15"/>
      <c r="Z53" s="15"/>
      <c r="AA53" s="87"/>
      <c r="AB53" s="15"/>
      <c r="AC53" s="15"/>
      <c r="AD53" s="85"/>
      <c r="AG53" s="86"/>
    </row>
    <row r="54" spans="2:33" ht="292.89999999999998" customHeight="1">
      <c r="B54" s="28">
        <v>51</v>
      </c>
      <c r="C54" s="43"/>
      <c r="D54" s="43"/>
      <c r="E54" s="39" t="s">
        <v>530</v>
      </c>
      <c r="F54" s="29" t="s">
        <v>0</v>
      </c>
      <c r="G54" s="30">
        <v>62</v>
      </c>
      <c r="H54" s="83"/>
      <c r="I54" s="31"/>
      <c r="J54" s="31"/>
      <c r="K54" s="30">
        <v>0.4</v>
      </c>
      <c r="L54" s="30">
        <v>0.8</v>
      </c>
      <c r="M54" s="30">
        <v>0.51200000000000001</v>
      </c>
      <c r="N54" s="32">
        <v>44</v>
      </c>
      <c r="O54" s="32">
        <v>75</v>
      </c>
      <c r="P54" s="32">
        <f t="shared" si="0"/>
        <v>0.06</v>
      </c>
      <c r="Q54" s="82">
        <f t="shared" si="1"/>
        <v>0</v>
      </c>
      <c r="R54" s="82">
        <f t="shared" si="1"/>
        <v>0</v>
      </c>
      <c r="S54" s="82">
        <f t="shared" si="1"/>
        <v>0</v>
      </c>
      <c r="T54" s="82">
        <f t="shared" si="2"/>
        <v>0</v>
      </c>
      <c r="U54" s="87"/>
      <c r="V54" s="87"/>
      <c r="W54" s="15"/>
      <c r="X54" s="84"/>
      <c r="Y54" s="15"/>
      <c r="Z54" s="15"/>
      <c r="AA54" s="87"/>
      <c r="AB54" s="15"/>
      <c r="AC54" s="15"/>
      <c r="AD54" s="85"/>
      <c r="AG54" s="86"/>
    </row>
    <row r="55" spans="2:33" ht="39" customHeight="1">
      <c r="B55" s="28">
        <v>52</v>
      </c>
      <c r="C55" s="43"/>
      <c r="D55" s="43"/>
      <c r="E55" s="39" t="s">
        <v>532</v>
      </c>
      <c r="F55" s="29" t="s">
        <v>0</v>
      </c>
      <c r="G55" s="30">
        <v>65</v>
      </c>
      <c r="H55" s="83"/>
      <c r="I55" s="31"/>
      <c r="J55" s="31"/>
      <c r="K55" s="30">
        <v>0.4</v>
      </c>
      <c r="L55" s="30">
        <v>0.8</v>
      </c>
      <c r="M55" s="30">
        <v>0.51200000000000001</v>
      </c>
      <c r="N55" s="32">
        <v>44</v>
      </c>
      <c r="O55" s="32">
        <v>75</v>
      </c>
      <c r="P55" s="32">
        <f t="shared" si="0"/>
        <v>0.06</v>
      </c>
      <c r="Q55" s="82">
        <f t="shared" si="1"/>
        <v>0</v>
      </c>
      <c r="R55" s="82">
        <f t="shared" si="1"/>
        <v>0</v>
      </c>
      <c r="S55" s="82">
        <f t="shared" si="1"/>
        <v>0</v>
      </c>
      <c r="T55" s="82">
        <f t="shared" si="2"/>
        <v>0</v>
      </c>
      <c r="U55" s="87"/>
      <c r="V55" s="87"/>
      <c r="W55" s="15"/>
      <c r="X55" s="84"/>
      <c r="Y55" s="15"/>
      <c r="Z55" s="15"/>
      <c r="AA55" s="87"/>
      <c r="AB55" s="15"/>
      <c r="AC55" s="15"/>
      <c r="AD55" s="85"/>
      <c r="AG55" s="86"/>
    </row>
    <row r="56" spans="2:33" ht="39" customHeight="1">
      <c r="B56" s="28">
        <v>53</v>
      </c>
      <c r="C56" s="43"/>
      <c r="D56" s="43"/>
      <c r="E56" s="39" t="s">
        <v>533</v>
      </c>
      <c r="F56" s="29" t="s">
        <v>99</v>
      </c>
      <c r="G56" s="30">
        <v>40</v>
      </c>
      <c r="H56" s="83"/>
      <c r="I56" s="31"/>
      <c r="J56" s="31"/>
      <c r="K56" s="30">
        <v>0.4</v>
      </c>
      <c r="L56" s="30">
        <v>0.8</v>
      </c>
      <c r="M56" s="30">
        <v>0.51200000000000001</v>
      </c>
      <c r="N56" s="32">
        <v>44</v>
      </c>
      <c r="O56" s="32">
        <v>75</v>
      </c>
      <c r="P56" s="32">
        <f t="shared" si="0"/>
        <v>0.06</v>
      </c>
      <c r="Q56" s="82">
        <f t="shared" si="1"/>
        <v>0</v>
      </c>
      <c r="R56" s="82">
        <f t="shared" si="1"/>
        <v>0</v>
      </c>
      <c r="S56" s="82">
        <f t="shared" si="1"/>
        <v>0</v>
      </c>
      <c r="T56" s="82">
        <f t="shared" si="2"/>
        <v>0</v>
      </c>
      <c r="U56" s="87"/>
      <c r="V56" s="87"/>
      <c r="W56" s="15"/>
      <c r="X56" s="84"/>
      <c r="Y56" s="15"/>
      <c r="Z56" s="15"/>
      <c r="AA56" s="87"/>
      <c r="AB56" s="15"/>
      <c r="AC56" s="15"/>
      <c r="AD56" s="85"/>
      <c r="AG56" s="86"/>
    </row>
    <row r="57" spans="2:33" ht="39" customHeight="1">
      <c r="B57" s="28">
        <v>54</v>
      </c>
      <c r="C57" s="43"/>
      <c r="D57" s="43"/>
      <c r="E57" s="39" t="s">
        <v>527</v>
      </c>
      <c r="F57" s="29" t="s">
        <v>3</v>
      </c>
      <c r="G57" s="30">
        <v>3</v>
      </c>
      <c r="H57" s="83"/>
      <c r="I57" s="31"/>
      <c r="J57" s="31"/>
      <c r="K57" s="30">
        <v>0.4</v>
      </c>
      <c r="L57" s="30">
        <v>0.8</v>
      </c>
      <c r="M57" s="30">
        <v>0.51200000000000001</v>
      </c>
      <c r="N57" s="32">
        <v>44</v>
      </c>
      <c r="O57" s="32">
        <v>75</v>
      </c>
      <c r="P57" s="32">
        <f t="shared" si="0"/>
        <v>0.06</v>
      </c>
      <c r="Q57" s="82">
        <f t="shared" si="1"/>
        <v>0</v>
      </c>
      <c r="R57" s="82">
        <f t="shared" si="1"/>
        <v>0</v>
      </c>
      <c r="S57" s="82">
        <f t="shared" si="1"/>
        <v>0</v>
      </c>
      <c r="T57" s="82">
        <f t="shared" si="2"/>
        <v>0</v>
      </c>
      <c r="U57" s="87"/>
      <c r="V57" s="87"/>
      <c r="W57" s="15"/>
      <c r="X57" s="84"/>
      <c r="Y57" s="15"/>
      <c r="Z57" s="15"/>
      <c r="AA57" s="87"/>
      <c r="AB57" s="15"/>
      <c r="AC57" s="15"/>
      <c r="AD57" s="85"/>
      <c r="AG57" s="86"/>
    </row>
    <row r="58" spans="2:33" ht="227.45" customHeight="1">
      <c r="B58" s="28">
        <v>55</v>
      </c>
      <c r="C58" s="43"/>
      <c r="D58" s="43"/>
      <c r="E58" s="46" t="s">
        <v>526</v>
      </c>
      <c r="F58" s="29" t="s">
        <v>4</v>
      </c>
      <c r="G58" s="30">
        <v>1</v>
      </c>
      <c r="H58" s="83"/>
      <c r="I58" s="31"/>
      <c r="J58" s="31"/>
      <c r="K58" s="30">
        <v>0.4</v>
      </c>
      <c r="L58" s="30">
        <v>0.8</v>
      </c>
      <c r="M58" s="30">
        <v>0.51200000000000001</v>
      </c>
      <c r="N58" s="32">
        <v>44</v>
      </c>
      <c r="O58" s="32">
        <v>75</v>
      </c>
      <c r="P58" s="32">
        <f t="shared" si="0"/>
        <v>0.06</v>
      </c>
      <c r="Q58" s="82">
        <f t="shared" si="1"/>
        <v>0</v>
      </c>
      <c r="R58" s="82">
        <f t="shared" si="1"/>
        <v>0</v>
      </c>
      <c r="S58" s="82">
        <f t="shared" si="1"/>
        <v>0</v>
      </c>
      <c r="T58" s="82">
        <f t="shared" si="2"/>
        <v>0</v>
      </c>
      <c r="U58" s="87"/>
      <c r="V58" s="87"/>
      <c r="W58" s="15"/>
      <c r="X58" s="84"/>
      <c r="Y58" s="15"/>
      <c r="Z58" s="15"/>
      <c r="AA58" s="87"/>
      <c r="AB58" s="15"/>
      <c r="AC58" s="15"/>
      <c r="AD58" s="85"/>
      <c r="AG58" s="86"/>
    </row>
    <row r="59" spans="2:33" ht="231.6" customHeight="1" thickBot="1">
      <c r="B59" s="120">
        <v>56</v>
      </c>
      <c r="C59" s="41"/>
      <c r="D59" s="41"/>
      <c r="E59" s="141" t="s">
        <v>525</v>
      </c>
      <c r="F59" s="122" t="s">
        <v>4</v>
      </c>
      <c r="G59" s="40">
        <v>1</v>
      </c>
      <c r="H59" s="267"/>
      <c r="I59" s="171"/>
      <c r="J59" s="171"/>
      <c r="K59" s="40">
        <v>0.4</v>
      </c>
      <c r="L59" s="40">
        <v>0.8</v>
      </c>
      <c r="M59" s="40">
        <v>0.51200000000000001</v>
      </c>
      <c r="N59" s="268">
        <v>44</v>
      </c>
      <c r="O59" s="268">
        <v>75</v>
      </c>
      <c r="P59" s="268">
        <f t="shared" si="0"/>
        <v>0.06</v>
      </c>
      <c r="Q59" s="269">
        <f t="shared" si="1"/>
        <v>0</v>
      </c>
      <c r="R59" s="269">
        <f t="shared" si="1"/>
        <v>0</v>
      </c>
      <c r="S59" s="269">
        <f t="shared" si="1"/>
        <v>0</v>
      </c>
      <c r="T59" s="269">
        <f t="shared" si="2"/>
        <v>0</v>
      </c>
      <c r="U59" s="87"/>
      <c r="V59" s="87"/>
      <c r="W59" s="15"/>
      <c r="X59" s="84"/>
      <c r="Y59" s="15"/>
      <c r="Z59" s="15"/>
      <c r="AA59" s="87"/>
      <c r="AB59" s="15"/>
      <c r="AC59" s="15"/>
      <c r="AD59" s="85"/>
      <c r="AG59" s="86"/>
    </row>
    <row r="60" spans="2:33" ht="24" customHeight="1" thickBot="1">
      <c r="B60" s="449" t="s">
        <v>612</v>
      </c>
      <c r="C60" s="449"/>
      <c r="D60" s="449"/>
      <c r="E60" s="449"/>
      <c r="F60" s="449"/>
      <c r="G60" s="449"/>
      <c r="H60" s="449"/>
      <c r="I60" s="449"/>
      <c r="J60" s="449"/>
      <c r="K60" s="449"/>
      <c r="L60" s="449"/>
      <c r="M60" s="449"/>
      <c r="N60" s="449"/>
      <c r="O60" s="449"/>
      <c r="P60" s="449"/>
      <c r="Q60" s="449"/>
      <c r="R60" s="449"/>
      <c r="S60" s="449"/>
      <c r="T60" s="89">
        <f>SUM(T4:T59)</f>
        <v>17572.354294186764</v>
      </c>
    </row>
  </sheetData>
  <mergeCells count="24">
    <mergeCell ref="B60:S60"/>
    <mergeCell ref="M2:M3"/>
    <mergeCell ref="N2:N3"/>
    <mergeCell ref="O2:O3"/>
    <mergeCell ref="P2:P3"/>
    <mergeCell ref="Q2:Q3"/>
    <mergeCell ref="R2:R3"/>
    <mergeCell ref="H2:H3"/>
    <mergeCell ref="I2:I3"/>
    <mergeCell ref="J2:J3"/>
    <mergeCell ref="K2:K3"/>
    <mergeCell ref="L2:L3"/>
    <mergeCell ref="B1:B3"/>
    <mergeCell ref="C1:C3"/>
    <mergeCell ref="D1:D3"/>
    <mergeCell ref="E1:E3"/>
    <mergeCell ref="F1:F3"/>
    <mergeCell ref="N1:P1"/>
    <mergeCell ref="Q1:S1"/>
    <mergeCell ref="T1:T3"/>
    <mergeCell ref="S2:S3"/>
    <mergeCell ref="H1:J1"/>
    <mergeCell ref="K1:M1"/>
    <mergeCell ref="G1:G3"/>
  </mergeCells>
  <pageMargins left="0.39370078740157483" right="0.31496062992125984" top="0.55118110236220474" bottom="0.35433070866141736" header="0.31496062992125984" footer="0.31496062992125984"/>
  <pageSetup paperSize="9" scale="62" fitToHeight="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44"/>
  <sheetViews>
    <sheetView topLeftCell="A23" zoomScale="98" zoomScaleNormal="98" workbookViewId="0">
      <selection activeCell="M10" sqref="M10"/>
    </sheetView>
  </sheetViews>
  <sheetFormatPr defaultRowHeight="15"/>
  <cols>
    <col min="1" max="1" width="5.28515625" style="15" bestFit="1" customWidth="1"/>
    <col min="2" max="2" width="44.28515625" style="70" customWidth="1"/>
    <col min="3" max="3" width="7.5703125" style="70" customWidth="1"/>
    <col min="4" max="4" width="12.42578125" style="70" hidden="1" customWidth="1"/>
    <col min="5" max="5" width="14.7109375" style="15" customWidth="1"/>
    <col min="6" max="10" width="14.7109375" style="71" customWidth="1"/>
    <col min="11" max="11" width="20.140625" customWidth="1"/>
    <col min="12" max="12" width="12.85546875" bestFit="1" customWidth="1"/>
    <col min="13" max="13" width="14.85546875" bestFit="1" customWidth="1"/>
    <col min="14" max="14" width="15.28515625" bestFit="1" customWidth="1"/>
  </cols>
  <sheetData>
    <row r="1" spans="1:13" ht="42.6" customHeight="1" thickBot="1">
      <c r="A1" s="426" t="s">
        <v>595</v>
      </c>
      <c r="B1" s="427"/>
      <c r="C1" s="427"/>
      <c r="D1" s="427"/>
      <c r="E1" s="427"/>
      <c r="F1" s="427"/>
      <c r="G1" s="427"/>
      <c r="H1" s="427"/>
      <c r="I1" s="427"/>
      <c r="J1" s="427"/>
      <c r="K1" s="428"/>
    </row>
    <row r="2" spans="1:13" ht="19.5" thickBot="1">
      <c r="A2" s="429" t="s">
        <v>773</v>
      </c>
      <c r="B2" s="430"/>
      <c r="C2" s="430"/>
      <c r="D2" s="430"/>
      <c r="E2" s="430"/>
      <c r="F2" s="430"/>
      <c r="G2" s="430"/>
      <c r="H2" s="430"/>
      <c r="I2" s="430"/>
      <c r="J2" s="430"/>
      <c r="K2" s="431"/>
    </row>
    <row r="3" spans="1:13" ht="61.15" customHeight="1">
      <c r="A3" s="26" t="s">
        <v>522</v>
      </c>
      <c r="B3" s="26" t="s">
        <v>560</v>
      </c>
      <c r="C3" s="26"/>
      <c r="D3" s="26"/>
      <c r="E3" s="26" t="s">
        <v>752</v>
      </c>
      <c r="F3" s="26" t="s">
        <v>753</v>
      </c>
      <c r="G3" s="26" t="s">
        <v>754</v>
      </c>
      <c r="H3" s="26" t="s">
        <v>729</v>
      </c>
      <c r="I3" s="26" t="s">
        <v>513</v>
      </c>
      <c r="J3" s="26" t="s">
        <v>512</v>
      </c>
      <c r="K3" s="26" t="s">
        <v>561</v>
      </c>
    </row>
    <row r="4" spans="1:13" ht="16.5" thickBot="1">
      <c r="A4" s="312"/>
      <c r="B4" s="312"/>
      <c r="C4" s="312"/>
      <c r="D4" s="312"/>
      <c r="E4" s="96" t="s">
        <v>726</v>
      </c>
      <c r="F4" s="96" t="s">
        <v>726</v>
      </c>
      <c r="G4" s="96" t="s">
        <v>726</v>
      </c>
      <c r="H4" s="96" t="s">
        <v>726</v>
      </c>
      <c r="I4" s="96" t="s">
        <v>726</v>
      </c>
      <c r="J4" s="96" t="s">
        <v>726</v>
      </c>
      <c r="K4" s="312"/>
    </row>
    <row r="5" spans="1:13" s="423" customFormat="1" ht="15.75" thickBot="1">
      <c r="A5" s="402">
        <v>1</v>
      </c>
      <c r="B5" s="402">
        <v>2</v>
      </c>
      <c r="C5" s="402">
        <v>3</v>
      </c>
      <c r="D5" s="402"/>
      <c r="E5" s="402">
        <v>4</v>
      </c>
      <c r="F5" s="402">
        <v>5</v>
      </c>
      <c r="G5" s="402">
        <v>6</v>
      </c>
      <c r="H5" s="402">
        <v>7</v>
      </c>
      <c r="I5" s="402">
        <v>8</v>
      </c>
      <c r="J5" s="402">
        <v>9</v>
      </c>
      <c r="K5" s="402">
        <v>10</v>
      </c>
    </row>
    <row r="6" spans="1:13" ht="25.15" customHeight="1">
      <c r="A6" s="30">
        <v>1</v>
      </c>
      <c r="B6" s="39" t="s">
        <v>540</v>
      </c>
      <c r="C6" s="30"/>
      <c r="D6" s="30"/>
      <c r="E6" s="285">
        <f>'RE-CS'!AA6</f>
        <v>40701300.799999997</v>
      </c>
      <c r="F6" s="73">
        <f ca="1">'RE-CS'!AB6</f>
        <v>7352080</v>
      </c>
      <c r="G6" s="73">
        <f>'RE-CS'!X6</f>
        <v>48053380.799999997</v>
      </c>
      <c r="H6" s="74">
        <f>'RE-CS'!W6</f>
        <v>43223650.441</v>
      </c>
      <c r="I6" s="74">
        <f>IF(H6&gt;G6,H6-G6,0)</f>
        <v>0</v>
      </c>
      <c r="J6" s="74">
        <f>IF(H6&lt;G6,G6-H6,0)</f>
        <v>4829730.3589999974</v>
      </c>
      <c r="K6" s="43"/>
      <c r="L6" s="21"/>
      <c r="M6" s="90"/>
    </row>
    <row r="7" spans="1:13" ht="25.15" customHeight="1">
      <c r="A7" s="30">
        <v>2</v>
      </c>
      <c r="B7" s="39" t="s">
        <v>536</v>
      </c>
      <c r="C7" s="30"/>
      <c r="D7" s="30"/>
      <c r="E7" s="285">
        <f>'RE-CS'!AA7</f>
        <v>45337380</v>
      </c>
      <c r="F7" s="73">
        <f ca="1">'RE-CS'!AB7</f>
        <v>5440000</v>
      </c>
      <c r="G7" s="73">
        <f>'RE-CS'!X7</f>
        <v>50777380</v>
      </c>
      <c r="H7" s="74">
        <f>'RE-CS'!W7</f>
        <v>49845130</v>
      </c>
      <c r="I7" s="74">
        <f t="shared" ref="I7:I19" si="0">IF(H7&gt;G7,H7-G7,0)</f>
        <v>0</v>
      </c>
      <c r="J7" s="74">
        <f t="shared" ref="J7:J19" si="1">IF(H7&lt;G7,G7-H7,0)</f>
        <v>932250</v>
      </c>
      <c r="K7" s="43"/>
      <c r="L7" s="21"/>
      <c r="M7" s="90"/>
    </row>
    <row r="8" spans="1:13" ht="25.15" customHeight="1">
      <c r="A8" s="30">
        <v>3</v>
      </c>
      <c r="B8" s="39" t="s">
        <v>566</v>
      </c>
      <c r="C8" s="30"/>
      <c r="D8" s="30"/>
      <c r="E8" s="285">
        <f>'RE-CS'!AA8</f>
        <v>2850000</v>
      </c>
      <c r="F8" s="73">
        <f ca="1">'RE-CS'!AB8</f>
        <v>0</v>
      </c>
      <c r="G8" s="73">
        <f>'RE-CS'!X8</f>
        <v>2850000</v>
      </c>
      <c r="H8" s="74">
        <f>'RE-CS'!W8</f>
        <v>3150000</v>
      </c>
      <c r="I8" s="74">
        <f t="shared" si="0"/>
        <v>300000</v>
      </c>
      <c r="J8" s="74">
        <f t="shared" si="1"/>
        <v>0</v>
      </c>
      <c r="K8" s="43"/>
      <c r="M8" s="90"/>
    </row>
    <row r="9" spans="1:13" ht="25.15" customHeight="1">
      <c r="A9" s="30">
        <v>4</v>
      </c>
      <c r="B9" s="39" t="s">
        <v>565</v>
      </c>
      <c r="C9" s="30"/>
      <c r="D9" s="30"/>
      <c r="E9" s="285">
        <f>'RE-CS'!AA9</f>
        <v>3892000</v>
      </c>
      <c r="F9" s="73">
        <f ca="1">'RE-CS'!AB9</f>
        <v>0</v>
      </c>
      <c r="G9" s="73">
        <f>'RE-CS'!X9</f>
        <v>3892000</v>
      </c>
      <c r="H9" s="74">
        <f>'RE-CS'!W9</f>
        <v>4118200</v>
      </c>
      <c r="I9" s="74">
        <f t="shared" si="0"/>
        <v>226200</v>
      </c>
      <c r="J9" s="74">
        <f t="shared" si="1"/>
        <v>0</v>
      </c>
      <c r="K9" s="43"/>
      <c r="M9" s="90"/>
    </row>
    <row r="10" spans="1:13" ht="25.15" customHeight="1">
      <c r="A10" s="246">
        <v>5</v>
      </c>
      <c r="B10" s="301" t="s">
        <v>588</v>
      </c>
      <c r="C10" s="246"/>
      <c r="D10" s="246"/>
      <c r="E10" s="291">
        <f>'RE-CS'!AA10</f>
        <v>46177500</v>
      </c>
      <c r="F10" s="247">
        <f ca="1">'RE-CS'!AB10</f>
        <v>21690000</v>
      </c>
      <c r="G10" s="247">
        <f>'RE-CS'!X10</f>
        <v>67867500</v>
      </c>
      <c r="H10" s="248">
        <f>'RE-CS'!W10</f>
        <v>71887500</v>
      </c>
      <c r="I10" s="248">
        <f t="shared" si="0"/>
        <v>4020000</v>
      </c>
      <c r="J10" s="248">
        <f t="shared" si="1"/>
        <v>0</v>
      </c>
      <c r="K10" s="249"/>
      <c r="M10" s="90"/>
    </row>
    <row r="11" spans="1:13" ht="25.15" customHeight="1">
      <c r="A11" s="30">
        <v>6</v>
      </c>
      <c r="B11" s="39" t="s">
        <v>564</v>
      </c>
      <c r="C11" s="30"/>
      <c r="D11" s="30"/>
      <c r="E11" s="285">
        <f>'RE-CS'!AA11</f>
        <v>21104000</v>
      </c>
      <c r="F11" s="73">
        <f ca="1">'RE-CS'!AB11</f>
        <v>4610000</v>
      </c>
      <c r="G11" s="73">
        <f>'RE-CS'!X11</f>
        <v>25714000</v>
      </c>
      <c r="H11" s="74">
        <f>'RE-CS'!W11</f>
        <v>32960000</v>
      </c>
      <c r="I11" s="74">
        <f t="shared" si="0"/>
        <v>7246000</v>
      </c>
      <c r="J11" s="74">
        <f t="shared" si="1"/>
        <v>0</v>
      </c>
      <c r="K11" s="43"/>
      <c r="M11" s="90"/>
    </row>
    <row r="12" spans="1:13" ht="25.15" customHeight="1">
      <c r="A12" s="30">
        <v>7</v>
      </c>
      <c r="B12" s="39" t="s">
        <v>567</v>
      </c>
      <c r="C12" s="30"/>
      <c r="D12" s="30"/>
      <c r="E12" s="285">
        <f>'RE-CS'!AA12</f>
        <v>611340</v>
      </c>
      <c r="F12" s="73">
        <f ca="1">'RE-CS'!AB12</f>
        <v>0</v>
      </c>
      <c r="G12" s="73">
        <f>'RE-CS'!X12</f>
        <v>611340</v>
      </c>
      <c r="H12" s="74">
        <f>'RE-CS'!W12</f>
        <v>499157.52</v>
      </c>
      <c r="I12" s="74">
        <f t="shared" si="0"/>
        <v>0</v>
      </c>
      <c r="J12" s="74">
        <f t="shared" si="1"/>
        <v>112182.47999999998</v>
      </c>
      <c r="K12" s="43"/>
      <c r="M12" s="90"/>
    </row>
    <row r="13" spans="1:13" ht="25.15" customHeight="1">
      <c r="A13" s="30">
        <v>8</v>
      </c>
      <c r="B13" s="39" t="s">
        <v>568</v>
      </c>
      <c r="C13" s="30"/>
      <c r="D13" s="30"/>
      <c r="E13" s="285">
        <f>'RE-CS'!AA13</f>
        <v>15099700</v>
      </c>
      <c r="F13" s="73">
        <f ca="1">'RE-CS'!AB13</f>
        <v>449900</v>
      </c>
      <c r="G13" s="73">
        <f>'RE-CS'!X13</f>
        <v>15549600</v>
      </c>
      <c r="H13" s="74">
        <f>'RE-CS'!W13</f>
        <v>16967800</v>
      </c>
      <c r="I13" s="74">
        <f t="shared" si="0"/>
        <v>1418200</v>
      </c>
      <c r="J13" s="74">
        <f t="shared" si="1"/>
        <v>0</v>
      </c>
      <c r="K13" s="43"/>
      <c r="M13" s="90"/>
    </row>
    <row r="14" spans="1:13" ht="25.15" customHeight="1">
      <c r="A14" s="30"/>
      <c r="B14" s="302" t="s">
        <v>638</v>
      </c>
      <c r="C14" s="297"/>
      <c r="D14" s="297"/>
      <c r="E14" s="288">
        <f>SUM(E6:E13)</f>
        <v>175773220.80000001</v>
      </c>
      <c r="F14" s="288">
        <f t="shared" ref="F14:J14" ca="1" si="2">SUM(F6:F13)</f>
        <v>39541980</v>
      </c>
      <c r="G14" s="288">
        <f>SUM(G6:G13)</f>
        <v>215315200.80000001</v>
      </c>
      <c r="H14" s="288">
        <f t="shared" si="2"/>
        <v>222651437.961</v>
      </c>
      <c r="I14" s="288">
        <f t="shared" si="2"/>
        <v>13210400</v>
      </c>
      <c r="J14" s="288">
        <f t="shared" si="2"/>
        <v>5874162.8389999978</v>
      </c>
      <c r="K14" s="335" t="s">
        <v>739</v>
      </c>
      <c r="L14" s="90"/>
    </row>
    <row r="15" spans="1:13" ht="25.15" customHeight="1">
      <c r="A15" s="30">
        <v>9</v>
      </c>
      <c r="B15" s="39" t="s">
        <v>562</v>
      </c>
      <c r="C15" s="30"/>
      <c r="D15" s="30"/>
      <c r="E15" s="30"/>
      <c r="F15" s="73"/>
      <c r="G15" s="73">
        <f>'RE-CS'!X14</f>
        <v>0</v>
      </c>
      <c r="H15" s="74">
        <f>'RE-CS'!W14</f>
        <v>27907402.185000002</v>
      </c>
      <c r="I15" s="74">
        <f t="shared" si="0"/>
        <v>27907402.185000002</v>
      </c>
      <c r="J15" s="74">
        <f t="shared" si="1"/>
        <v>0</v>
      </c>
      <c r="K15" s="43"/>
    </row>
    <row r="16" spans="1:13" ht="25.15" customHeight="1">
      <c r="A16" s="30">
        <v>10</v>
      </c>
      <c r="B16" s="39" t="s">
        <v>563</v>
      </c>
      <c r="C16" s="30"/>
      <c r="D16" s="30"/>
      <c r="E16" s="30"/>
      <c r="F16" s="73"/>
      <c r="G16" s="73">
        <f>'RE-CS'!X15</f>
        <v>0</v>
      </c>
      <c r="H16" s="74">
        <f>'RE-CS'!W15</f>
        <v>15613710</v>
      </c>
      <c r="I16" s="74">
        <f t="shared" si="0"/>
        <v>15613710</v>
      </c>
      <c r="J16" s="74">
        <f t="shared" si="1"/>
        <v>0</v>
      </c>
      <c r="K16" s="43"/>
    </row>
    <row r="17" spans="1:14" ht="25.15" customHeight="1">
      <c r="A17" s="30">
        <v>11</v>
      </c>
      <c r="B17" s="39" t="s">
        <v>570</v>
      </c>
      <c r="C17" s="30"/>
      <c r="D17" s="30"/>
      <c r="E17" s="30"/>
      <c r="F17" s="73"/>
      <c r="G17" s="73">
        <f>'RE-CS'!X16</f>
        <v>0</v>
      </c>
      <c r="H17" s="74">
        <f>'RE-CS'!W16</f>
        <v>615620</v>
      </c>
      <c r="I17" s="74">
        <f t="shared" si="0"/>
        <v>615620</v>
      </c>
      <c r="J17" s="74">
        <f t="shared" si="1"/>
        <v>0</v>
      </c>
      <c r="K17" s="43"/>
    </row>
    <row r="18" spans="1:14" ht="25.15" customHeight="1">
      <c r="A18" s="246">
        <v>12</v>
      </c>
      <c r="B18" s="301" t="s">
        <v>589</v>
      </c>
      <c r="C18" s="246"/>
      <c r="D18" s="246"/>
      <c r="E18" s="246"/>
      <c r="F18" s="247"/>
      <c r="G18" s="247">
        <f>'RE-CS'!X17</f>
        <v>0</v>
      </c>
      <c r="H18" s="248">
        <f>'RE-CS'!W17</f>
        <v>191456</v>
      </c>
      <c r="I18" s="248">
        <f t="shared" si="0"/>
        <v>191456</v>
      </c>
      <c r="J18" s="248">
        <f t="shared" si="1"/>
        <v>0</v>
      </c>
      <c r="K18" s="249"/>
    </row>
    <row r="19" spans="1:14" ht="25.15" customHeight="1">
      <c r="A19" s="30">
        <v>13</v>
      </c>
      <c r="B19" s="39" t="s">
        <v>569</v>
      </c>
      <c r="C19" s="30"/>
      <c r="D19" s="30"/>
      <c r="E19" s="30"/>
      <c r="F19" s="73"/>
      <c r="G19" s="73">
        <f>'RE-CS'!X18</f>
        <v>0</v>
      </c>
      <c r="H19" s="74">
        <f>'RE-CS'!W18</f>
        <v>1046383</v>
      </c>
      <c r="I19" s="74">
        <f t="shared" si="0"/>
        <v>1046383</v>
      </c>
      <c r="J19" s="74">
        <f t="shared" si="1"/>
        <v>0</v>
      </c>
      <c r="K19" s="41"/>
    </row>
    <row r="20" spans="1:14" ht="25.15" customHeight="1" thickBot="1">
      <c r="A20" s="286"/>
      <c r="B20" s="303" t="s">
        <v>639</v>
      </c>
      <c r="C20" s="298"/>
      <c r="D20" s="298"/>
      <c r="E20" s="293">
        <f>SUM(E15:E19)</f>
        <v>0</v>
      </c>
      <c r="F20" s="289">
        <f t="shared" ref="F20:J20" si="3">SUM(F15:F19)</f>
        <v>0</v>
      </c>
      <c r="G20" s="289">
        <f t="shared" si="3"/>
        <v>0</v>
      </c>
      <c r="H20" s="289">
        <f t="shared" si="3"/>
        <v>45374571.185000002</v>
      </c>
      <c r="I20" s="289">
        <f t="shared" si="3"/>
        <v>45374571.185000002</v>
      </c>
      <c r="J20" s="289">
        <f t="shared" si="3"/>
        <v>0</v>
      </c>
      <c r="K20" s="287"/>
    </row>
    <row r="21" spans="1:14" ht="25.15" customHeight="1" thickBot="1">
      <c r="A21" s="75"/>
      <c r="B21" s="304" t="s">
        <v>640</v>
      </c>
      <c r="C21" s="91"/>
      <c r="D21" s="91"/>
      <c r="E21" s="290">
        <f>E20+E14</f>
        <v>175773220.80000001</v>
      </c>
      <c r="F21" s="290">
        <f t="shared" ref="F21:H21" ca="1" si="4">F20+F14</f>
        <v>39541980</v>
      </c>
      <c r="G21" s="290">
        <f t="shared" si="4"/>
        <v>215315200.80000001</v>
      </c>
      <c r="H21" s="290">
        <f t="shared" si="4"/>
        <v>268026009.146</v>
      </c>
      <c r="I21" s="425">
        <f t="shared" ref="I21" si="5">IF(H21&gt;G21,H21-G21,0)</f>
        <v>52710808.345999986</v>
      </c>
      <c r="J21" s="74">
        <f t="shared" ref="J21" si="6">IF(H21&lt;G21,G21-H21,0)</f>
        <v>0</v>
      </c>
      <c r="K21" s="78"/>
      <c r="L21" s="90">
        <f ca="1">H21-F21</f>
        <v>228484029.146</v>
      </c>
      <c r="M21" s="90">
        <f>I21-J21</f>
        <v>52710808.345999986</v>
      </c>
    </row>
    <row r="22" spans="1:14" ht="25.15" customHeight="1">
      <c r="A22" s="30"/>
      <c r="B22" s="39" t="s">
        <v>755</v>
      </c>
      <c r="C22" s="30"/>
      <c r="D22" s="30"/>
      <c r="E22" s="73">
        <f t="shared" ref="E22:J22" si="7">E21/1.18</f>
        <v>148960356.6101695</v>
      </c>
      <c r="F22" s="73">
        <f t="shared" ca="1" si="7"/>
        <v>33510152.542372882</v>
      </c>
      <c r="G22" s="73">
        <f t="shared" si="7"/>
        <v>182470509.15254238</v>
      </c>
      <c r="H22" s="73">
        <f t="shared" si="7"/>
        <v>227140685.71694916</v>
      </c>
      <c r="I22" s="73">
        <f t="shared" si="7"/>
        <v>44670176.564406767</v>
      </c>
      <c r="J22" s="73">
        <f t="shared" si="7"/>
        <v>0</v>
      </c>
      <c r="K22" s="43"/>
      <c r="L22" s="90"/>
      <c r="N22" s="99"/>
    </row>
    <row r="23" spans="1:14" ht="25.15" customHeight="1" thickBot="1">
      <c r="A23" s="45"/>
      <c r="B23" s="282" t="s">
        <v>624</v>
      </c>
      <c r="C23" s="299">
        <v>0.18</v>
      </c>
      <c r="D23" s="299"/>
      <c r="E23" s="292">
        <f>$C$23*E22</f>
        <v>26812864.189830508</v>
      </c>
      <c r="F23" s="292">
        <f t="shared" ref="F23:J23" ca="1" si="8">$C$23*F22</f>
        <v>6031827.4576271186</v>
      </c>
      <c r="G23" s="292">
        <f t="shared" si="8"/>
        <v>32844691.647457629</v>
      </c>
      <c r="H23" s="292">
        <f t="shared" si="8"/>
        <v>40885323.429050848</v>
      </c>
      <c r="I23" s="292">
        <f t="shared" si="8"/>
        <v>8040631.7815932175</v>
      </c>
      <c r="J23" s="292">
        <f t="shared" si="8"/>
        <v>0</v>
      </c>
      <c r="K23" s="42"/>
      <c r="M23" s="90"/>
      <c r="N23" s="99"/>
    </row>
    <row r="24" spans="1:14" ht="25.15" customHeight="1" thickBot="1">
      <c r="A24" s="75"/>
      <c r="B24" s="304" t="s">
        <v>637</v>
      </c>
      <c r="C24" s="91"/>
      <c r="D24" s="91"/>
      <c r="E24" s="77">
        <f t="shared" ref="E24:J24" si="9">SUM(E22:E23)</f>
        <v>175773220.80000001</v>
      </c>
      <c r="F24" s="77">
        <f t="shared" ca="1" si="9"/>
        <v>39541980</v>
      </c>
      <c r="G24" s="77">
        <f t="shared" si="9"/>
        <v>215315200.80000001</v>
      </c>
      <c r="H24" s="77">
        <f t="shared" si="9"/>
        <v>268026009.14600003</v>
      </c>
      <c r="I24" s="77">
        <f t="shared" si="9"/>
        <v>52710808.345999986</v>
      </c>
      <c r="J24" s="77">
        <f t="shared" si="9"/>
        <v>0</v>
      </c>
      <c r="K24" s="78"/>
      <c r="L24" s="422"/>
    </row>
    <row r="25" spans="1:14" ht="25.15" hidden="1" customHeight="1" thickBot="1">
      <c r="A25" s="75"/>
      <c r="B25" s="304"/>
      <c r="C25" s="91"/>
      <c r="D25" s="91"/>
      <c r="E25" s="75"/>
      <c r="F25" s="77"/>
      <c r="G25" s="77"/>
      <c r="H25" s="77"/>
      <c r="I25" s="77"/>
      <c r="J25" s="77"/>
      <c r="K25" s="78"/>
    </row>
    <row r="26" spans="1:14" ht="30.75" thickBot="1">
      <c r="A26" s="54">
        <v>14</v>
      </c>
      <c r="B26" s="300" t="s">
        <v>777</v>
      </c>
      <c r="C26" s="243">
        <v>0.01</v>
      </c>
      <c r="D26" s="294">
        <f>$H$22</f>
        <v>227140685.71694916</v>
      </c>
      <c r="E26" s="54"/>
      <c r="F26" s="147"/>
      <c r="G26" s="147"/>
      <c r="H26" s="147">
        <f>$C$26*H22</f>
        <v>2271406.8571694917</v>
      </c>
      <c r="I26" s="74">
        <f t="shared" ref="I26:I35" si="10">IF((E26+F26)&lt;H26,H26-(F26+E26),0)</f>
        <v>2271406.8571694917</v>
      </c>
      <c r="J26" s="74">
        <f t="shared" ref="J26:J35" si="11">IF((E26+F26)&gt;H26,(E26+F26)-H26,0)</f>
        <v>0</v>
      </c>
      <c r="K26" s="313"/>
    </row>
    <row r="27" spans="1:14" ht="28.9" customHeight="1" thickBot="1">
      <c r="A27" s="30">
        <v>15</v>
      </c>
      <c r="B27" s="39" t="s">
        <v>776</v>
      </c>
      <c r="C27" s="79">
        <v>1E-3</v>
      </c>
      <c r="D27" s="294">
        <f>$H$22</f>
        <v>227140685.71694916</v>
      </c>
      <c r="E27" s="30"/>
      <c r="F27" s="73"/>
      <c r="G27" s="73"/>
      <c r="H27" s="73">
        <f>H26*0.1</f>
        <v>227140.68571694917</v>
      </c>
      <c r="I27" s="74">
        <f t="shared" si="10"/>
        <v>227140.68571694917</v>
      </c>
      <c r="J27" s="74">
        <f t="shared" si="11"/>
        <v>0</v>
      </c>
      <c r="K27" s="61"/>
      <c r="N27" s="21"/>
    </row>
    <row r="28" spans="1:14" ht="30">
      <c r="A28" s="54">
        <v>16</v>
      </c>
      <c r="B28" s="39" t="s">
        <v>641</v>
      </c>
      <c r="C28" s="244"/>
      <c r="D28" s="295">
        <v>17572.354294186764</v>
      </c>
      <c r="E28" s="30"/>
      <c r="F28" s="73"/>
      <c r="G28" s="73"/>
      <c r="H28" s="73">
        <f>D28</f>
        <v>17572.354294186764</v>
      </c>
      <c r="I28" s="74">
        <f t="shared" si="10"/>
        <v>17572.354294186764</v>
      </c>
      <c r="J28" s="74">
        <f t="shared" si="11"/>
        <v>0</v>
      </c>
      <c r="K28" s="61"/>
    </row>
    <row r="29" spans="1:14" ht="30.75" thickBot="1">
      <c r="A29" s="30">
        <v>17</v>
      </c>
      <c r="B29" s="39" t="s">
        <v>629</v>
      </c>
      <c r="C29" s="244">
        <v>0.3</v>
      </c>
      <c r="D29" s="295">
        <v>17572.354294186764</v>
      </c>
      <c r="E29" s="30"/>
      <c r="F29" s="73"/>
      <c r="G29" s="73"/>
      <c r="H29" s="73">
        <f>D29*C29</f>
        <v>5271.7062882560285</v>
      </c>
      <c r="I29" s="74">
        <f t="shared" si="10"/>
        <v>5271.7062882560285</v>
      </c>
      <c r="J29" s="74">
        <f t="shared" si="11"/>
        <v>0</v>
      </c>
      <c r="K29" s="61"/>
    </row>
    <row r="30" spans="1:14" ht="30">
      <c r="A30" s="54">
        <v>18</v>
      </c>
      <c r="B30" s="39" t="s">
        <v>630</v>
      </c>
      <c r="C30" s="244">
        <v>0.02</v>
      </c>
      <c r="D30" s="295">
        <v>17572.354294186764</v>
      </c>
      <c r="E30" s="30"/>
      <c r="F30" s="73"/>
      <c r="G30" s="73"/>
      <c r="H30" s="73">
        <f>D30*C30</f>
        <v>351.44708588373527</v>
      </c>
      <c r="I30" s="74">
        <f t="shared" si="10"/>
        <v>351.44708588373527</v>
      </c>
      <c r="J30" s="74">
        <f t="shared" si="11"/>
        <v>0</v>
      </c>
      <c r="K30" s="61"/>
    </row>
    <row r="31" spans="1:14" ht="19.899999999999999" customHeight="1">
      <c r="A31" s="192"/>
      <c r="B31" s="39" t="s">
        <v>737</v>
      </c>
      <c r="C31" s="79">
        <v>1E-4</v>
      </c>
      <c r="D31" s="295"/>
      <c r="E31" s="30"/>
      <c r="F31" s="73"/>
      <c r="G31" s="73"/>
      <c r="H31" s="73">
        <f>$H$22*$C$31</f>
        <v>22714.068571694919</v>
      </c>
      <c r="I31" s="74">
        <f t="shared" si="10"/>
        <v>22714.068571694919</v>
      </c>
      <c r="J31" s="74">
        <f t="shared" si="11"/>
        <v>0</v>
      </c>
      <c r="K31" s="61"/>
    </row>
    <row r="32" spans="1:14" ht="25.15" customHeight="1">
      <c r="A32" s="192"/>
      <c r="B32" s="314" t="s">
        <v>775</v>
      </c>
      <c r="C32" s="244"/>
      <c r="D32" s="244"/>
      <c r="E32" s="295"/>
      <c r="F32" s="73"/>
      <c r="G32" s="73"/>
      <c r="H32" s="296">
        <f>SUM(H26:H31)</f>
        <v>2544457.1191264628</v>
      </c>
      <c r="I32" s="206"/>
      <c r="J32" s="206"/>
      <c r="K32" s="61"/>
    </row>
    <row r="33" spans="1:13" ht="25.15" customHeight="1">
      <c r="A33" s="30">
        <v>19</v>
      </c>
      <c r="B33" s="39" t="s">
        <v>628</v>
      </c>
      <c r="C33" s="244">
        <v>0.18</v>
      </c>
      <c r="D33" s="295">
        <f>H32</f>
        <v>2544457.1191264628</v>
      </c>
      <c r="E33" s="30"/>
      <c r="F33" s="73"/>
      <c r="G33" s="73"/>
      <c r="H33" s="73">
        <f>D33*C33</f>
        <v>458002.28144276328</v>
      </c>
      <c r="I33" s="74">
        <f t="shared" si="10"/>
        <v>458002.28144276328</v>
      </c>
      <c r="J33" s="74">
        <f t="shared" si="11"/>
        <v>0</v>
      </c>
      <c r="K33" s="61"/>
    </row>
    <row r="34" spans="1:13" ht="30.75" thickBot="1">
      <c r="A34" s="30">
        <v>21</v>
      </c>
      <c r="B34" s="39" t="s">
        <v>778</v>
      </c>
      <c r="C34" s="244">
        <v>0.04</v>
      </c>
      <c r="D34" s="295">
        <f>H21</f>
        <v>268026009.146</v>
      </c>
      <c r="E34" s="30"/>
      <c r="F34" s="73"/>
      <c r="G34" s="73"/>
      <c r="H34" s="73">
        <f>C34*D34</f>
        <v>10721040.365840001</v>
      </c>
      <c r="I34" s="74">
        <f t="shared" si="10"/>
        <v>10721040.365840001</v>
      </c>
      <c r="J34" s="74">
        <f t="shared" si="11"/>
        <v>0</v>
      </c>
      <c r="K34" s="61"/>
      <c r="L34" s="90"/>
      <c r="M34" s="337">
        <f>266457259-70510206</f>
        <v>195947053</v>
      </c>
    </row>
    <row r="35" spans="1:13" ht="30" customHeight="1" thickBot="1">
      <c r="A35" s="54">
        <v>22</v>
      </c>
      <c r="B35" s="141" t="s">
        <v>625</v>
      </c>
      <c r="C35" s="424">
        <v>5.0000000000000001E-3</v>
      </c>
      <c r="D35" s="295">
        <f>D34</f>
        <v>268026009.146</v>
      </c>
      <c r="E35" s="40"/>
      <c r="F35" s="245">
        <v>0</v>
      </c>
      <c r="G35" s="245"/>
      <c r="H35" s="73">
        <f>C35*D35</f>
        <v>1340130.0457300001</v>
      </c>
      <c r="I35" s="74">
        <f t="shared" si="10"/>
        <v>1340130.0457300001</v>
      </c>
      <c r="J35" s="74">
        <f t="shared" si="11"/>
        <v>0</v>
      </c>
      <c r="K35" s="134"/>
    </row>
    <row r="36" spans="1:13" ht="25.15" customHeight="1" thickBot="1">
      <c r="A36" s="75"/>
      <c r="B36" s="76" t="s">
        <v>613</v>
      </c>
      <c r="C36" s="91"/>
      <c r="D36" s="91"/>
      <c r="E36" s="91"/>
      <c r="F36" s="245">
        <v>0</v>
      </c>
      <c r="G36" s="245">
        <v>0</v>
      </c>
      <c r="H36" s="77">
        <f>SUM(H33:H35)+H32</f>
        <v>15063629.812139228</v>
      </c>
      <c r="I36" s="77">
        <f>SUM(I26:I35)</f>
        <v>15063629.812139228</v>
      </c>
      <c r="J36" s="77">
        <f>SUM(J26:J35)</f>
        <v>0</v>
      </c>
      <c r="K36" s="92"/>
    </row>
    <row r="37" spans="1:13" ht="25.15" customHeight="1" thickBot="1">
      <c r="A37" s="75"/>
      <c r="B37" s="76" t="s">
        <v>596</v>
      </c>
      <c r="C37" s="91"/>
      <c r="D37" s="91"/>
      <c r="E37" s="93">
        <f t="shared" ref="E37:J37" si="12">E36+E24</f>
        <v>175773220.80000001</v>
      </c>
      <c r="F37" s="93">
        <f t="shared" ca="1" si="12"/>
        <v>39541980</v>
      </c>
      <c r="G37" s="93">
        <f t="shared" si="12"/>
        <v>215315200.80000001</v>
      </c>
      <c r="H37" s="93">
        <f t="shared" si="12"/>
        <v>283089638.95813924</v>
      </c>
      <c r="I37" s="93">
        <f t="shared" si="12"/>
        <v>67774438.158139214</v>
      </c>
      <c r="J37" s="93">
        <f t="shared" si="12"/>
        <v>0</v>
      </c>
      <c r="K37" s="92"/>
    </row>
    <row r="38" spans="1:13" ht="25.15" customHeight="1">
      <c r="C38" s="15"/>
      <c r="D38" s="15"/>
      <c r="F38" s="71" t="s">
        <v>732</v>
      </c>
      <c r="H38" s="72">
        <f ca="1">E24+F24</f>
        <v>215315200.80000001</v>
      </c>
      <c r="I38" s="71" t="s">
        <v>513</v>
      </c>
      <c r="J38" s="72">
        <f>I37</f>
        <v>67774438.158139214</v>
      </c>
    </row>
    <row r="39" spans="1:13" ht="25.15" customHeight="1">
      <c r="B39" s="320"/>
      <c r="C39" s="321"/>
      <c r="D39" s="321"/>
      <c r="E39" s="321"/>
      <c r="F39" s="322" t="s">
        <v>614</v>
      </c>
      <c r="G39" s="401"/>
      <c r="H39" s="72">
        <f>H37</f>
        <v>283089638.95813924</v>
      </c>
      <c r="I39" s="71" t="s">
        <v>512</v>
      </c>
      <c r="J39" s="72">
        <f>J37</f>
        <v>0</v>
      </c>
    </row>
    <row r="40" spans="1:13" ht="25.15" customHeight="1" thickBot="1">
      <c r="C40" s="319"/>
      <c r="D40" s="319"/>
      <c r="E40" s="324"/>
      <c r="F40" s="323" t="s">
        <v>615</v>
      </c>
      <c r="G40" s="316"/>
      <c r="H40" s="315">
        <f ca="1">H39-H38</f>
        <v>67774438.158139229</v>
      </c>
      <c r="I40" s="316" t="s">
        <v>615</v>
      </c>
      <c r="J40" s="317">
        <f>J38-J39</f>
        <v>67774438.158139214</v>
      </c>
    </row>
    <row r="41" spans="1:13" ht="15.75" thickTop="1"/>
    <row r="43" spans="1:13">
      <c r="B43" s="70" t="s">
        <v>767</v>
      </c>
      <c r="E43" s="70" t="s">
        <v>769</v>
      </c>
      <c r="G43" s="70"/>
      <c r="H43" s="71" t="s">
        <v>771</v>
      </c>
    </row>
    <row r="44" spans="1:13">
      <c r="B44" s="70" t="s">
        <v>768</v>
      </c>
      <c r="C44" s="70" t="s">
        <v>770</v>
      </c>
      <c r="G44" s="70" t="s">
        <v>772</v>
      </c>
    </row>
  </sheetData>
  <mergeCells count="2">
    <mergeCell ref="A1:K1"/>
    <mergeCell ref="A2:K2"/>
  </mergeCells>
  <pageMargins left="0.70866141732283472" right="0.31496062992125984" top="0.62992125984251968" bottom="0.15748031496062992" header="0.31496062992125984" footer="0.31496062992125984"/>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34"/>
  <sheetViews>
    <sheetView view="pageBreakPreview" topLeftCell="A16" zoomScale="96" zoomScaleSheetLayoutView="96" workbookViewId="0">
      <selection activeCell="A34" sqref="A34"/>
    </sheetView>
  </sheetViews>
  <sheetFormatPr defaultRowHeight="15"/>
  <cols>
    <col min="1" max="1" width="6.7109375" customWidth="1"/>
    <col min="2" max="2" width="55.28515625" customWidth="1"/>
    <col min="3" max="3" width="26.28515625" customWidth="1"/>
    <col min="6" max="6" width="12" bestFit="1" customWidth="1"/>
  </cols>
  <sheetData>
    <row r="1" spans="1:3" ht="64.150000000000006" customHeight="1">
      <c r="A1" s="432" t="s">
        <v>595</v>
      </c>
      <c r="B1" s="432"/>
      <c r="C1" s="432"/>
    </row>
    <row r="2" spans="1:3" ht="21" customHeight="1">
      <c r="A2" s="433" t="s">
        <v>643</v>
      </c>
      <c r="B2" s="433"/>
      <c r="C2" s="433"/>
    </row>
    <row r="3" spans="1:3" ht="19.899999999999999" customHeight="1">
      <c r="A3" s="329" t="s">
        <v>522</v>
      </c>
      <c r="B3" s="329"/>
      <c r="C3" s="329" t="s">
        <v>26</v>
      </c>
    </row>
    <row r="4" spans="1:3" s="70" customFormat="1" ht="18" customHeight="1">
      <c r="A4" s="328">
        <v>1</v>
      </c>
      <c r="B4" s="39" t="s">
        <v>540</v>
      </c>
      <c r="C4" s="330">
        <f>'GA (2)'!H6</f>
        <v>43223650.441</v>
      </c>
    </row>
    <row r="5" spans="1:3" s="70" customFormat="1" ht="18" customHeight="1">
      <c r="A5" s="328">
        <v>2</v>
      </c>
      <c r="B5" s="39" t="s">
        <v>536</v>
      </c>
      <c r="C5" s="330">
        <f>'GA (2)'!H7</f>
        <v>49845130</v>
      </c>
    </row>
    <row r="6" spans="1:3" ht="18" customHeight="1">
      <c r="A6" s="328">
        <v>3</v>
      </c>
      <c r="B6" s="39" t="s">
        <v>566</v>
      </c>
      <c r="C6" s="330">
        <f>'GA (2)'!H8</f>
        <v>3150000</v>
      </c>
    </row>
    <row r="7" spans="1:3" ht="18" customHeight="1">
      <c r="A7" s="328">
        <v>4</v>
      </c>
      <c r="B7" s="39" t="s">
        <v>565</v>
      </c>
      <c r="C7" s="330">
        <f>'GA (2)'!H9</f>
        <v>4118200</v>
      </c>
    </row>
    <row r="8" spans="1:3" ht="18" customHeight="1">
      <c r="A8" s="328">
        <v>5</v>
      </c>
      <c r="B8" s="301" t="s">
        <v>588</v>
      </c>
      <c r="C8" s="404">
        <f>'GA (2)'!H10</f>
        <v>71887500</v>
      </c>
    </row>
    <row r="9" spans="1:3" ht="18" customHeight="1">
      <c r="A9" s="328">
        <v>6</v>
      </c>
      <c r="B9" s="39" t="s">
        <v>564</v>
      </c>
      <c r="C9" s="330">
        <f>'GA (2)'!H11</f>
        <v>32960000</v>
      </c>
    </row>
    <row r="10" spans="1:3" ht="18" customHeight="1">
      <c r="A10" s="328">
        <v>7</v>
      </c>
      <c r="B10" s="39" t="s">
        <v>567</v>
      </c>
      <c r="C10" s="330">
        <f>'GA (2)'!H12</f>
        <v>499157.52</v>
      </c>
    </row>
    <row r="11" spans="1:3" ht="18" customHeight="1">
      <c r="A11" s="328">
        <v>8</v>
      </c>
      <c r="B11" s="39" t="s">
        <v>568</v>
      </c>
      <c r="C11" s="330">
        <f>'GA (2)'!H13</f>
        <v>16967800</v>
      </c>
    </row>
    <row r="12" spans="1:3" ht="18" customHeight="1">
      <c r="A12" s="328">
        <v>9</v>
      </c>
      <c r="B12" s="302" t="s">
        <v>638</v>
      </c>
      <c r="C12" s="403">
        <f>'GA (2)'!H14</f>
        <v>222651437.961</v>
      </c>
    </row>
    <row r="13" spans="1:3" ht="18" customHeight="1">
      <c r="A13" s="328">
        <v>10</v>
      </c>
      <c r="B13" s="39" t="s">
        <v>562</v>
      </c>
      <c r="C13" s="330">
        <f>'GA (2)'!H15</f>
        <v>27907402.185000002</v>
      </c>
    </row>
    <row r="14" spans="1:3" ht="18" customHeight="1">
      <c r="A14" s="328">
        <v>11</v>
      </c>
      <c r="B14" s="39" t="s">
        <v>563</v>
      </c>
      <c r="C14" s="330">
        <f>'GA (2)'!H16</f>
        <v>15613710</v>
      </c>
    </row>
    <row r="15" spans="1:3" ht="18" customHeight="1">
      <c r="A15" s="328">
        <v>12</v>
      </c>
      <c r="B15" s="39" t="s">
        <v>570</v>
      </c>
      <c r="C15" s="330">
        <f>'GA (2)'!H17</f>
        <v>615620</v>
      </c>
    </row>
    <row r="16" spans="1:3" ht="18" customHeight="1">
      <c r="A16" s="328">
        <v>13</v>
      </c>
      <c r="B16" s="301" t="s">
        <v>589</v>
      </c>
      <c r="C16" s="404">
        <f>'GA (2)'!H18</f>
        <v>191456</v>
      </c>
    </row>
    <row r="17" spans="1:3" ht="18" customHeight="1">
      <c r="A17" s="328">
        <v>14</v>
      </c>
      <c r="B17" s="39" t="s">
        <v>569</v>
      </c>
      <c r="C17" s="330">
        <f>'GA (2)'!H19</f>
        <v>1046383</v>
      </c>
    </row>
    <row r="18" spans="1:3" ht="18" customHeight="1" thickBot="1">
      <c r="A18" s="328">
        <v>15</v>
      </c>
      <c r="B18" s="303" t="s">
        <v>639</v>
      </c>
      <c r="C18" s="403">
        <f>'GA (2)'!H20</f>
        <v>45374571.185000002</v>
      </c>
    </row>
    <row r="19" spans="1:3" ht="18" customHeight="1" thickBot="1">
      <c r="A19" s="328">
        <v>16</v>
      </c>
      <c r="B19" s="304" t="s">
        <v>640</v>
      </c>
      <c r="C19" s="403">
        <f>'GA (2)'!H21</f>
        <v>268026009.146</v>
      </c>
    </row>
    <row r="20" spans="1:3" ht="18" customHeight="1">
      <c r="A20" s="328">
        <v>17</v>
      </c>
      <c r="B20" s="39" t="s">
        <v>755</v>
      </c>
      <c r="C20" s="330">
        <f>'GA (2)'!H22</f>
        <v>227140685.71694916</v>
      </c>
    </row>
    <row r="21" spans="1:3" ht="18" customHeight="1" thickBot="1">
      <c r="A21" s="328">
        <v>18</v>
      </c>
      <c r="B21" s="282" t="s">
        <v>624</v>
      </c>
      <c r="C21" s="330">
        <f>'GA (2)'!H23</f>
        <v>40885323.429050848</v>
      </c>
    </row>
    <row r="22" spans="1:3" ht="18" customHeight="1" thickBot="1">
      <c r="A22" s="328">
        <v>19</v>
      </c>
      <c r="B22" s="304" t="s">
        <v>637</v>
      </c>
      <c r="C22" s="403">
        <f>'GA (2)'!H24</f>
        <v>268026009.14600003</v>
      </c>
    </row>
    <row r="23" spans="1:3" ht="18" customHeight="1">
      <c r="A23" s="328">
        <v>21</v>
      </c>
      <c r="B23" s="300" t="s">
        <v>626</v>
      </c>
      <c r="C23" s="330">
        <f>'GA (2)'!H26</f>
        <v>2271406.8571694917</v>
      </c>
    </row>
    <row r="24" spans="1:3" ht="18" customHeight="1">
      <c r="A24" s="328">
        <v>22</v>
      </c>
      <c r="B24" s="39" t="s">
        <v>627</v>
      </c>
      <c r="C24" s="330">
        <f>'GA (2)'!H27</f>
        <v>227140.68571694917</v>
      </c>
    </row>
    <row r="25" spans="1:3" ht="18" customHeight="1">
      <c r="A25" s="328">
        <v>23</v>
      </c>
      <c r="B25" s="39" t="s">
        <v>641</v>
      </c>
      <c r="C25" s="330">
        <f>'GA (2)'!H28</f>
        <v>17572.354294186764</v>
      </c>
    </row>
    <row r="26" spans="1:3" ht="18" customHeight="1">
      <c r="A26" s="328">
        <v>24</v>
      </c>
      <c r="B26" s="39" t="s">
        <v>629</v>
      </c>
      <c r="C26" s="330">
        <f>'GA (2)'!H29</f>
        <v>5271.7062882560285</v>
      </c>
    </row>
    <row r="27" spans="1:3" ht="18" customHeight="1">
      <c r="A27" s="328">
        <v>25</v>
      </c>
      <c r="B27" s="39" t="s">
        <v>630</v>
      </c>
      <c r="C27" s="330">
        <f>'GA (2)'!H30</f>
        <v>351.44708588373527</v>
      </c>
    </row>
    <row r="28" spans="1:3" ht="18" customHeight="1">
      <c r="A28" s="328">
        <v>26</v>
      </c>
      <c r="B28" s="39" t="s">
        <v>737</v>
      </c>
      <c r="C28" s="330">
        <f>'GA (2)'!H31</f>
        <v>22714.068571694919</v>
      </c>
    </row>
    <row r="29" spans="1:3" ht="18" customHeight="1">
      <c r="A29" s="328">
        <v>27</v>
      </c>
      <c r="B29" s="314" t="s">
        <v>642</v>
      </c>
      <c r="C29" s="330">
        <f>'GA (2)'!H32</f>
        <v>2544457.1191264628</v>
      </c>
    </row>
    <row r="30" spans="1:3" ht="18" customHeight="1">
      <c r="A30" s="328">
        <v>28</v>
      </c>
      <c r="B30" s="39" t="s">
        <v>628</v>
      </c>
      <c r="C30" s="330">
        <f>'GA (2)'!H33</f>
        <v>458002.28144276328</v>
      </c>
    </row>
    <row r="31" spans="1:3" ht="31.9" customHeight="1">
      <c r="A31" s="328">
        <v>29</v>
      </c>
      <c r="B31" s="39" t="s">
        <v>632</v>
      </c>
      <c r="C31" s="330">
        <f>'GA (2)'!H34</f>
        <v>10721040.365840001</v>
      </c>
    </row>
    <row r="32" spans="1:3" ht="18" customHeight="1" thickBot="1">
      <c r="A32" s="328">
        <v>30</v>
      </c>
      <c r="B32" s="141" t="s">
        <v>625</v>
      </c>
      <c r="C32" s="330">
        <f>'GA (2)'!H35</f>
        <v>1340130.0457300001</v>
      </c>
    </row>
    <row r="33" spans="1:3" ht="18" customHeight="1" thickBot="1">
      <c r="A33" s="328">
        <v>31</v>
      </c>
      <c r="B33" s="76" t="s">
        <v>613</v>
      </c>
      <c r="C33" s="403">
        <f>'GA (2)'!H36</f>
        <v>15063629.812139228</v>
      </c>
    </row>
    <row r="34" spans="1:3" ht="18" customHeight="1" thickBot="1">
      <c r="A34" s="328"/>
      <c r="B34" s="76" t="s">
        <v>596</v>
      </c>
      <c r="C34" s="405">
        <f>'GA (2)'!H37</f>
        <v>283089638.95813924</v>
      </c>
    </row>
  </sheetData>
  <mergeCells count="2">
    <mergeCell ref="A1:C1"/>
    <mergeCell ref="A2:C2"/>
  </mergeCells>
  <pageMargins left="0.70866141732283472" right="0.39370078740157483" top="0.98425196850393704" bottom="0.98425196850393704" header="0.51181102362204722" footer="0.51181102362204722"/>
  <pageSetup paperSize="9" scale="9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C398"/>
  <sheetViews>
    <sheetView topLeftCell="A41" workbookViewId="0">
      <selection activeCell="H71" sqref="H71"/>
    </sheetView>
  </sheetViews>
  <sheetFormatPr defaultRowHeight="15"/>
  <cols>
    <col min="2" max="2" width="9.85546875" style="406" customWidth="1"/>
    <col min="3" max="3" width="14.28515625" bestFit="1" customWidth="1"/>
  </cols>
  <sheetData>
    <row r="2" spans="2:3">
      <c r="B2" s="450" t="s">
        <v>756</v>
      </c>
      <c r="C2" s="450"/>
    </row>
    <row r="3" spans="2:3">
      <c r="B3" s="410" t="s">
        <v>520</v>
      </c>
      <c r="C3" s="410" t="s">
        <v>590</v>
      </c>
    </row>
    <row r="4" spans="2:3">
      <c r="B4" s="411" t="s">
        <v>511</v>
      </c>
      <c r="C4" s="417">
        <v>7384148.4859999996</v>
      </c>
    </row>
    <row r="5" spans="2:3">
      <c r="B5" s="411" t="s">
        <v>509</v>
      </c>
      <c r="C5" s="417">
        <v>3950106.6500000004</v>
      </c>
    </row>
    <row r="6" spans="2:3">
      <c r="B6" s="411" t="s">
        <v>505</v>
      </c>
      <c r="C6" s="417">
        <v>878743.10700000008</v>
      </c>
    </row>
    <row r="7" spans="2:3">
      <c r="B7" s="411" t="s">
        <v>503</v>
      </c>
      <c r="C7" s="417">
        <v>326373.52500000002</v>
      </c>
    </row>
    <row r="8" spans="2:3">
      <c r="B8" s="411" t="s">
        <v>484</v>
      </c>
      <c r="C8" s="417">
        <v>690000</v>
      </c>
    </row>
    <row r="9" spans="2:3">
      <c r="B9" s="411" t="s">
        <v>483</v>
      </c>
      <c r="C9" s="417">
        <v>345000</v>
      </c>
    </row>
    <row r="10" spans="2:3">
      <c r="B10" s="411" t="s">
        <v>483</v>
      </c>
      <c r="C10" s="417">
        <v>1050000</v>
      </c>
    </row>
    <row r="11" spans="2:3">
      <c r="B11" s="411" t="s">
        <v>481</v>
      </c>
      <c r="C11" s="417">
        <v>450000</v>
      </c>
    </row>
    <row r="12" spans="2:3">
      <c r="B12" s="411" t="s">
        <v>479</v>
      </c>
      <c r="C12" s="417">
        <v>112500</v>
      </c>
    </row>
    <row r="13" spans="2:3">
      <c r="B13" s="411" t="s">
        <v>441</v>
      </c>
      <c r="C13" s="417">
        <v>3032020</v>
      </c>
    </row>
    <row r="14" spans="2:3">
      <c r="B14" s="411" t="s">
        <v>439</v>
      </c>
      <c r="C14" s="417">
        <v>2055346.3180000002</v>
      </c>
    </row>
    <row r="15" spans="2:3">
      <c r="B15" s="411" t="s">
        <v>439</v>
      </c>
      <c r="C15" s="417">
        <v>2191460</v>
      </c>
    </row>
    <row r="16" spans="2:3">
      <c r="B16" s="411" t="s">
        <v>437</v>
      </c>
      <c r="C16" s="417">
        <v>498632.2</v>
      </c>
    </row>
    <row r="17" spans="2:3">
      <c r="B17" s="411" t="s">
        <v>437</v>
      </c>
      <c r="C17" s="417">
        <v>297235.85399999999</v>
      </c>
    </row>
    <row r="18" spans="2:3">
      <c r="B18" s="411" t="s">
        <v>435</v>
      </c>
      <c r="C18" s="417">
        <v>228750</v>
      </c>
    </row>
    <row r="19" spans="2:3">
      <c r="B19" s="411" t="s">
        <v>433</v>
      </c>
      <c r="C19" s="417">
        <v>264027.75</v>
      </c>
    </row>
    <row r="20" spans="2:3">
      <c r="B20" s="411" t="s">
        <v>423</v>
      </c>
      <c r="C20" s="417">
        <v>1575000</v>
      </c>
    </row>
    <row r="21" spans="2:3">
      <c r="B21" s="411" t="s">
        <v>421</v>
      </c>
      <c r="C21" s="417">
        <v>26000.000000000004</v>
      </c>
    </row>
    <row r="22" spans="2:3">
      <c r="B22" s="411" t="s">
        <v>411</v>
      </c>
      <c r="C22" s="417">
        <v>93750</v>
      </c>
    </row>
    <row r="23" spans="2:3">
      <c r="B23" s="411" t="s">
        <v>409</v>
      </c>
      <c r="C23" s="417">
        <v>18750</v>
      </c>
    </row>
    <row r="24" spans="2:3">
      <c r="B24" s="411" t="s">
        <v>231</v>
      </c>
      <c r="C24" s="417">
        <v>54000</v>
      </c>
    </row>
    <row r="25" spans="2:3">
      <c r="B25" s="411" t="s">
        <v>229</v>
      </c>
      <c r="C25" s="417">
        <v>6750</v>
      </c>
    </row>
    <row r="26" spans="2:3">
      <c r="B26" s="411" t="s">
        <v>227</v>
      </c>
      <c r="C26" s="417">
        <v>226806.75</v>
      </c>
    </row>
    <row r="27" spans="2:3">
      <c r="B27" s="411" t="s">
        <v>227</v>
      </c>
      <c r="C27" s="417">
        <v>106200</v>
      </c>
    </row>
    <row r="28" spans="2:3">
      <c r="B28" s="411" t="s">
        <v>225</v>
      </c>
      <c r="C28" s="417">
        <v>31221.9</v>
      </c>
    </row>
    <row r="29" spans="2:3">
      <c r="B29" s="411" t="s">
        <v>225</v>
      </c>
      <c r="C29" s="417">
        <v>15750</v>
      </c>
    </row>
    <row r="30" spans="2:3">
      <c r="B30" s="411" t="s">
        <v>223</v>
      </c>
      <c r="C30" s="417">
        <v>420793.69500000001</v>
      </c>
    </row>
    <row r="31" spans="2:3">
      <c r="B31" s="411" t="s">
        <v>223</v>
      </c>
      <c r="C31" s="417">
        <v>102600</v>
      </c>
    </row>
    <row r="32" spans="2:3">
      <c r="B32" s="411" t="s">
        <v>221</v>
      </c>
      <c r="C32" s="417">
        <v>262800</v>
      </c>
    </row>
    <row r="33" spans="2:3">
      <c r="B33" s="411" t="s">
        <v>221</v>
      </c>
      <c r="C33" s="417">
        <v>225000</v>
      </c>
    </row>
    <row r="34" spans="2:3">
      <c r="B34" s="411" t="s">
        <v>219</v>
      </c>
      <c r="C34" s="417">
        <v>58292.100000000006</v>
      </c>
    </row>
    <row r="35" spans="2:3">
      <c r="B35" s="411" t="s">
        <v>219</v>
      </c>
      <c r="C35" s="417">
        <v>56700</v>
      </c>
    </row>
    <row r="36" spans="2:3">
      <c r="B36" s="411" t="s">
        <v>217</v>
      </c>
      <c r="C36" s="417">
        <v>3213.0000000000005</v>
      </c>
    </row>
    <row r="37" spans="2:3">
      <c r="B37" s="411" t="s">
        <v>217</v>
      </c>
      <c r="C37" s="417">
        <v>0</v>
      </c>
    </row>
    <row r="38" spans="2:3" ht="21">
      <c r="B38" s="411" t="s">
        <v>215</v>
      </c>
      <c r="C38" s="416"/>
    </row>
    <row r="39" spans="2:3">
      <c r="B39" s="411" t="s">
        <v>215</v>
      </c>
      <c r="C39" s="417">
        <v>0</v>
      </c>
    </row>
    <row r="40" spans="2:3" ht="21">
      <c r="B40" s="411" t="s">
        <v>213</v>
      </c>
      <c r="C40" s="416"/>
    </row>
    <row r="41" spans="2:3">
      <c r="B41" s="411" t="s">
        <v>213</v>
      </c>
      <c r="C41" s="417">
        <v>45900</v>
      </c>
    </row>
    <row r="42" spans="2:3">
      <c r="B42" s="411" t="s">
        <v>211</v>
      </c>
      <c r="C42" s="417">
        <v>1666950.3</v>
      </c>
    </row>
    <row r="43" spans="2:3">
      <c r="B43" s="411" t="s">
        <v>211</v>
      </c>
      <c r="C43" s="417">
        <v>1093317.75</v>
      </c>
    </row>
    <row r="44" spans="2:3" ht="21">
      <c r="B44" s="411" t="s">
        <v>209</v>
      </c>
      <c r="C44" s="416"/>
    </row>
    <row r="45" spans="2:3">
      <c r="B45" s="411" t="s">
        <v>209</v>
      </c>
      <c r="C45" s="417">
        <v>0</v>
      </c>
    </row>
    <row r="46" spans="2:3" ht="21">
      <c r="B46" s="411" t="s">
        <v>207</v>
      </c>
      <c r="C46" s="416"/>
    </row>
    <row r="47" spans="2:3">
      <c r="B47" s="411" t="s">
        <v>207</v>
      </c>
      <c r="C47" s="417">
        <v>121428.72000000002</v>
      </c>
    </row>
    <row r="48" spans="2:3" ht="21">
      <c r="B48" s="411" t="s">
        <v>205</v>
      </c>
      <c r="C48" s="416"/>
    </row>
    <row r="49" spans="2:3">
      <c r="B49" s="411" t="s">
        <v>205</v>
      </c>
      <c r="C49" s="417">
        <v>96843.6</v>
      </c>
    </row>
    <row r="50" spans="2:3">
      <c r="B50" s="411" t="s">
        <v>202</v>
      </c>
      <c r="C50" s="417">
        <v>1958400</v>
      </c>
    </row>
    <row r="51" spans="2:3">
      <c r="B51" s="407" t="str">
        <f>B50</f>
        <v>SOTC159</v>
      </c>
      <c r="C51" s="417">
        <v>671736.09600000014</v>
      </c>
    </row>
    <row r="52" spans="2:3">
      <c r="B52" s="411" t="s">
        <v>200</v>
      </c>
      <c r="C52" s="417">
        <v>15498.000000000002</v>
      </c>
    </row>
    <row r="53" spans="2:3">
      <c r="B53" s="411" t="s">
        <v>198</v>
      </c>
      <c r="C53" s="417">
        <v>489114.04499999998</v>
      </c>
    </row>
    <row r="54" spans="2:3">
      <c r="B54" s="411" t="s">
        <v>196</v>
      </c>
      <c r="C54" s="417">
        <v>145350</v>
      </c>
    </row>
    <row r="55" spans="2:3">
      <c r="B55" s="407" t="str">
        <f>B54</f>
        <v>SOTC162</v>
      </c>
      <c r="C55" s="417">
        <v>22367.655000000002</v>
      </c>
    </row>
    <row r="56" spans="2:3">
      <c r="B56" s="411" t="s">
        <v>194</v>
      </c>
      <c r="C56" s="417">
        <v>324000</v>
      </c>
    </row>
    <row r="57" spans="2:3">
      <c r="B57" s="407" t="str">
        <f>B56</f>
        <v>SOTC163</v>
      </c>
      <c r="C57" s="417">
        <v>165600</v>
      </c>
    </row>
    <row r="58" spans="2:3">
      <c r="B58" s="411" t="s">
        <v>192</v>
      </c>
      <c r="C58" s="417">
        <v>389113.20000000007</v>
      </c>
    </row>
    <row r="59" spans="2:3">
      <c r="B59" s="411" t="s">
        <v>190</v>
      </c>
      <c r="C59" s="417">
        <v>493925.04000000004</v>
      </c>
    </row>
    <row r="60" spans="2:3">
      <c r="B60" s="411" t="s">
        <v>188</v>
      </c>
      <c r="C60" s="417">
        <v>27000</v>
      </c>
    </row>
    <row r="61" spans="2:3">
      <c r="B61" s="411" t="s">
        <v>186</v>
      </c>
      <c r="C61" s="417">
        <v>23760</v>
      </c>
    </row>
    <row r="62" spans="2:3">
      <c r="B62" s="407" t="str">
        <f>B61</f>
        <v>SOTC167</v>
      </c>
      <c r="C62" s="417">
        <v>10373.400000000005</v>
      </c>
    </row>
    <row r="63" spans="2:3">
      <c r="B63" s="411" t="s">
        <v>184</v>
      </c>
      <c r="C63" s="417">
        <v>0</v>
      </c>
    </row>
    <row r="64" spans="2:3">
      <c r="B64" s="411" t="s">
        <v>182</v>
      </c>
      <c r="C64" s="417">
        <v>84000</v>
      </c>
    </row>
    <row r="65" spans="2:3">
      <c r="B65" s="407" t="str">
        <f>B64</f>
        <v>SOTC169</v>
      </c>
      <c r="C65" s="417">
        <v>114198.00000000001</v>
      </c>
    </row>
    <row r="66" spans="2:3">
      <c r="B66" s="411" t="s">
        <v>180</v>
      </c>
      <c r="C66" s="417">
        <v>135000</v>
      </c>
    </row>
    <row r="67" spans="2:3">
      <c r="B67" s="407" t="str">
        <f>B66</f>
        <v>SOTC170</v>
      </c>
      <c r="C67" s="417">
        <v>272483.99999999994</v>
      </c>
    </row>
    <row r="68" spans="2:3">
      <c r="B68" s="411" t="s">
        <v>178</v>
      </c>
      <c r="C68" s="417">
        <v>227556.00000000003</v>
      </c>
    </row>
    <row r="69" spans="2:3">
      <c r="B69" s="411" t="s">
        <v>176</v>
      </c>
      <c r="C69" s="417">
        <v>315000</v>
      </c>
    </row>
    <row r="70" spans="2:3">
      <c r="B70" s="411" t="s">
        <v>174</v>
      </c>
      <c r="C70" s="417">
        <v>97020</v>
      </c>
    </row>
    <row r="71" spans="2:3">
      <c r="B71" s="411" t="s">
        <v>172</v>
      </c>
      <c r="C71" s="417">
        <v>127280.00000000001</v>
      </c>
    </row>
    <row r="72" spans="2:3">
      <c r="B72" s="411" t="s">
        <v>170</v>
      </c>
      <c r="C72" s="417">
        <v>180249.3</v>
      </c>
    </row>
    <row r="73" spans="2:3">
      <c r="B73" s="411" t="s">
        <v>168</v>
      </c>
      <c r="C73" s="417">
        <v>810000</v>
      </c>
    </row>
    <row r="74" spans="2:3">
      <c r="B74" s="407" t="str">
        <f>B73</f>
        <v>SOTC176</v>
      </c>
      <c r="C74" s="417">
        <v>437400</v>
      </c>
    </row>
    <row r="75" spans="2:3">
      <c r="B75" s="411" t="s">
        <v>166</v>
      </c>
      <c r="C75" s="417">
        <v>1350000</v>
      </c>
    </row>
    <row r="76" spans="2:3">
      <c r="B76" s="411" t="s">
        <v>164</v>
      </c>
      <c r="C76" s="417">
        <v>1500000</v>
      </c>
    </row>
    <row r="77" spans="2:3">
      <c r="B77" s="407" t="str">
        <f>B76</f>
        <v>SOTC178</v>
      </c>
      <c r="C77" s="417">
        <v>492000</v>
      </c>
    </row>
    <row r="78" spans="2:3">
      <c r="B78" s="411" t="s">
        <v>162</v>
      </c>
      <c r="C78" s="417">
        <v>0</v>
      </c>
    </row>
    <row r="79" spans="2:3">
      <c r="B79" s="411" t="s">
        <v>160</v>
      </c>
      <c r="C79" s="417">
        <v>289170</v>
      </c>
    </row>
    <row r="80" spans="2:3">
      <c r="B80" s="407" t="str">
        <f>B79</f>
        <v>SOTC180</v>
      </c>
      <c r="C80" s="417">
        <v>40284.000000000007</v>
      </c>
    </row>
    <row r="81" spans="2:3">
      <c r="B81" s="411" t="s">
        <v>158</v>
      </c>
      <c r="C81" s="417">
        <v>0</v>
      </c>
    </row>
    <row r="82" spans="2:3">
      <c r="B82" s="411" t="s">
        <v>156</v>
      </c>
      <c r="C82" s="417">
        <v>315000</v>
      </c>
    </row>
    <row r="83" spans="2:3">
      <c r="B83" s="407" t="str">
        <f>B82</f>
        <v>SOTC182</v>
      </c>
      <c r="C83" s="417">
        <v>398160</v>
      </c>
    </row>
    <row r="84" spans="2:3">
      <c r="B84" s="411" t="s">
        <v>154</v>
      </c>
      <c r="C84" s="417">
        <v>1170000</v>
      </c>
    </row>
    <row r="85" spans="2:3">
      <c r="B85" s="411" t="s">
        <v>151</v>
      </c>
      <c r="C85" s="417">
        <v>70200</v>
      </c>
    </row>
    <row r="86" spans="2:3">
      <c r="B86" s="407" t="s">
        <v>637</v>
      </c>
      <c r="C86" s="409">
        <f>SUM(C4:C85)</f>
        <v>43223650.441</v>
      </c>
    </row>
    <row r="88" spans="2:3">
      <c r="B88" s="450" t="s">
        <v>757</v>
      </c>
      <c r="C88" s="450"/>
    </row>
    <row r="89" spans="2:3">
      <c r="B89" s="410" t="s">
        <v>522</v>
      </c>
      <c r="C89" s="410" t="s">
        <v>590</v>
      </c>
    </row>
    <row r="90" spans="2:3">
      <c r="B90" s="67">
        <v>1</v>
      </c>
      <c r="C90" s="415">
        <v>266418.36</v>
      </c>
    </row>
    <row r="91" spans="2:3">
      <c r="B91" s="67">
        <v>2</v>
      </c>
      <c r="C91" s="415">
        <v>328837.40000000002</v>
      </c>
    </row>
    <row r="92" spans="2:3">
      <c r="B92" s="67">
        <v>3</v>
      </c>
      <c r="C92" s="415">
        <v>1288362.4000000001</v>
      </c>
    </row>
    <row r="93" spans="2:3">
      <c r="B93" s="67">
        <v>4</v>
      </c>
      <c r="C93" s="415">
        <v>556931.02500000002</v>
      </c>
    </row>
    <row r="94" spans="2:3">
      <c r="B94" s="67">
        <v>5</v>
      </c>
      <c r="C94" s="415">
        <v>540552</v>
      </c>
    </row>
    <row r="95" spans="2:3">
      <c r="B95" s="67">
        <v>6</v>
      </c>
      <c r="C95" s="415">
        <v>58240</v>
      </c>
    </row>
    <row r="96" spans="2:3">
      <c r="B96" s="67">
        <v>7</v>
      </c>
      <c r="C96" s="415">
        <v>84133</v>
      </c>
    </row>
    <row r="97" spans="2:3">
      <c r="B97" s="67">
        <v>8</v>
      </c>
      <c r="C97" s="415">
        <v>2216524</v>
      </c>
    </row>
    <row r="98" spans="2:3">
      <c r="B98" s="67">
        <v>9</v>
      </c>
      <c r="C98" s="415">
        <v>1214946</v>
      </c>
    </row>
    <row r="99" spans="2:3">
      <c r="B99" s="67">
        <v>10</v>
      </c>
      <c r="C99" s="415">
        <v>698500</v>
      </c>
    </row>
    <row r="100" spans="2:3">
      <c r="B100" s="67">
        <v>11</v>
      </c>
      <c r="C100" s="415">
        <v>353400</v>
      </c>
    </row>
    <row r="101" spans="2:3">
      <c r="B101" s="67">
        <v>12</v>
      </c>
      <c r="C101" s="415">
        <v>474500</v>
      </c>
    </row>
    <row r="102" spans="2:3">
      <c r="B102" s="67">
        <v>13</v>
      </c>
      <c r="C102" s="415">
        <v>36000</v>
      </c>
    </row>
    <row r="103" spans="2:3">
      <c r="B103" s="67">
        <v>14</v>
      </c>
      <c r="C103" s="415">
        <v>36000</v>
      </c>
    </row>
    <row r="104" spans="2:3">
      <c r="B104" s="67">
        <v>15</v>
      </c>
      <c r="C104" s="415">
        <v>6240000</v>
      </c>
    </row>
    <row r="105" spans="2:3">
      <c r="B105" s="67">
        <v>16</v>
      </c>
      <c r="C105" s="415">
        <v>12611958</v>
      </c>
    </row>
    <row r="106" spans="2:3">
      <c r="B106" s="67">
        <v>17</v>
      </c>
      <c r="C106" s="415">
        <v>872100</v>
      </c>
    </row>
    <row r="107" spans="2:3">
      <c r="B107" s="67">
        <v>18</v>
      </c>
      <c r="C107" s="415">
        <v>30000</v>
      </c>
    </row>
    <row r="108" spans="2:3">
      <c r="B108" s="407" t="s">
        <v>637</v>
      </c>
      <c r="C108" s="409">
        <f>SUM(C90:C107)</f>
        <v>27907402.185000002</v>
      </c>
    </row>
    <row r="110" spans="2:3">
      <c r="B110" s="450" t="s">
        <v>536</v>
      </c>
      <c r="C110" s="450"/>
    </row>
    <row r="111" spans="2:3">
      <c r="B111" s="410" t="s">
        <v>520</v>
      </c>
      <c r="C111" s="410" t="s">
        <v>590</v>
      </c>
    </row>
    <row r="112" spans="2:3">
      <c r="B112" s="407" t="s">
        <v>489</v>
      </c>
      <c r="C112" s="408">
        <v>135000</v>
      </c>
    </row>
    <row r="113" spans="2:3">
      <c r="B113" s="407" t="s">
        <v>488</v>
      </c>
      <c r="C113" s="408">
        <v>1912500</v>
      </c>
    </row>
    <row r="114" spans="2:3">
      <c r="B114" s="407" t="str">
        <f>B113</f>
        <v>SOTC015</v>
      </c>
      <c r="C114" s="408">
        <v>93750</v>
      </c>
    </row>
    <row r="115" spans="2:3">
      <c r="B115" s="407" t="s">
        <v>465</v>
      </c>
      <c r="C115" s="408">
        <v>5985000</v>
      </c>
    </row>
    <row r="116" spans="2:3">
      <c r="B116" s="407" t="s">
        <v>443</v>
      </c>
      <c r="C116" s="408">
        <v>1755000</v>
      </c>
    </row>
    <row r="117" spans="2:3">
      <c r="B117" s="407" t="s">
        <v>417</v>
      </c>
      <c r="C117" s="408">
        <v>36000</v>
      </c>
    </row>
    <row r="118" spans="2:3">
      <c r="B118" s="407" t="s">
        <v>409</v>
      </c>
      <c r="C118" s="408">
        <v>95000</v>
      </c>
    </row>
    <row r="119" spans="2:3">
      <c r="B119" s="407" t="s">
        <v>407</v>
      </c>
      <c r="C119" s="408">
        <v>1100000</v>
      </c>
    </row>
    <row r="120" spans="2:3">
      <c r="B120" s="407" t="s">
        <v>405</v>
      </c>
      <c r="C120" s="408">
        <v>460000</v>
      </c>
    </row>
    <row r="121" spans="2:3">
      <c r="B121" s="407" t="s">
        <v>403</v>
      </c>
      <c r="C121" s="408">
        <v>869250</v>
      </c>
    </row>
    <row r="122" spans="2:3">
      <c r="B122" s="407" t="s">
        <v>401</v>
      </c>
      <c r="C122" s="408">
        <v>11000</v>
      </c>
    </row>
    <row r="123" spans="2:3">
      <c r="B123" s="407" t="s">
        <v>399</v>
      </c>
      <c r="C123" s="408">
        <v>22500</v>
      </c>
    </row>
    <row r="124" spans="2:3">
      <c r="B124" s="407" t="s">
        <v>397</v>
      </c>
      <c r="C124" s="408">
        <v>140000</v>
      </c>
    </row>
    <row r="125" spans="2:3">
      <c r="B125" s="407" t="s">
        <v>395</v>
      </c>
      <c r="C125" s="408">
        <v>280000</v>
      </c>
    </row>
    <row r="126" spans="2:3">
      <c r="B126" s="407" t="s">
        <v>392</v>
      </c>
      <c r="C126" s="408">
        <v>180000</v>
      </c>
    </row>
    <row r="127" spans="2:3">
      <c r="B127" s="407" t="s">
        <v>390</v>
      </c>
      <c r="C127" s="408">
        <v>28800</v>
      </c>
    </row>
    <row r="128" spans="2:3">
      <c r="B128" s="407" t="s">
        <v>388</v>
      </c>
      <c r="C128" s="408">
        <v>72000</v>
      </c>
    </row>
    <row r="129" spans="2:3">
      <c r="B129" s="407" t="s">
        <v>386</v>
      </c>
      <c r="C129" s="408">
        <v>72000</v>
      </c>
    </row>
    <row r="130" spans="2:3">
      <c r="B130" s="407" t="s">
        <v>384</v>
      </c>
      <c r="C130" s="408">
        <v>200000</v>
      </c>
    </row>
    <row r="131" spans="2:3">
      <c r="B131" s="407" t="s">
        <v>382</v>
      </c>
      <c r="C131" s="408">
        <v>1160000</v>
      </c>
    </row>
    <row r="132" spans="2:3">
      <c r="B132" s="407" t="s">
        <v>380</v>
      </c>
      <c r="C132" s="408">
        <v>1150000</v>
      </c>
    </row>
    <row r="133" spans="2:3">
      <c r="B133" s="407" t="s">
        <v>378</v>
      </c>
      <c r="C133" s="408">
        <v>97500.000000000015</v>
      </c>
    </row>
    <row r="134" spans="2:3">
      <c r="B134" s="407" t="s">
        <v>376</v>
      </c>
      <c r="C134" s="408">
        <v>163500</v>
      </c>
    </row>
    <row r="135" spans="2:3">
      <c r="B135" s="407" t="s">
        <v>374</v>
      </c>
      <c r="C135" s="408">
        <v>424999.99999999994</v>
      </c>
    </row>
    <row r="136" spans="2:3">
      <c r="B136" s="407" t="s">
        <v>372</v>
      </c>
      <c r="C136" s="408">
        <v>14400</v>
      </c>
    </row>
    <row r="137" spans="2:3">
      <c r="B137" s="407" t="s">
        <v>370</v>
      </c>
      <c r="C137" s="408">
        <v>130000</v>
      </c>
    </row>
    <row r="138" spans="2:3">
      <c r="B138" s="407" t="s">
        <v>368</v>
      </c>
      <c r="C138" s="408">
        <v>182000</v>
      </c>
    </row>
    <row r="139" spans="2:3">
      <c r="B139" s="407" t="s">
        <v>366</v>
      </c>
      <c r="C139" s="408">
        <v>250000</v>
      </c>
    </row>
    <row r="140" spans="2:3">
      <c r="B140" s="407" t="s">
        <v>364</v>
      </c>
      <c r="C140" s="408">
        <v>60000</v>
      </c>
    </row>
    <row r="141" spans="2:3">
      <c r="B141" s="407" t="s">
        <v>362</v>
      </c>
      <c r="C141" s="408">
        <v>405000</v>
      </c>
    </row>
    <row r="142" spans="2:3">
      <c r="B142" s="407" t="s">
        <v>360</v>
      </c>
      <c r="C142" s="408">
        <v>972000</v>
      </c>
    </row>
    <row r="143" spans="2:3">
      <c r="B143" s="407" t="s">
        <v>358</v>
      </c>
      <c r="C143" s="408">
        <v>150000</v>
      </c>
    </row>
    <row r="144" spans="2:3">
      <c r="B144" s="407" t="s">
        <v>356</v>
      </c>
      <c r="C144" s="408">
        <v>180000</v>
      </c>
    </row>
    <row r="145" spans="2:3">
      <c r="B145" s="407" t="s">
        <v>354</v>
      </c>
      <c r="C145" s="408">
        <v>120000</v>
      </c>
    </row>
    <row r="146" spans="2:3">
      <c r="B146" s="407" t="s">
        <v>352</v>
      </c>
      <c r="C146" s="408">
        <v>96000</v>
      </c>
    </row>
    <row r="147" spans="2:3">
      <c r="B147" s="407" t="s">
        <v>350</v>
      </c>
      <c r="C147" s="408">
        <v>240000</v>
      </c>
    </row>
    <row r="148" spans="2:3">
      <c r="B148" s="407" t="s">
        <v>348</v>
      </c>
      <c r="C148" s="408">
        <v>301000</v>
      </c>
    </row>
    <row r="149" spans="2:3">
      <c r="B149" s="407" t="s">
        <v>346</v>
      </c>
      <c r="C149" s="408">
        <v>171000</v>
      </c>
    </row>
    <row r="150" spans="2:3">
      <c r="B150" s="407" t="s">
        <v>344</v>
      </c>
      <c r="C150" s="408">
        <v>1280</v>
      </c>
    </row>
    <row r="151" spans="2:3">
      <c r="B151" s="407" t="s">
        <v>342</v>
      </c>
      <c r="C151" s="408">
        <v>148000.00000000003</v>
      </c>
    </row>
    <row r="152" spans="2:3">
      <c r="B152" s="407" t="s">
        <v>340</v>
      </c>
      <c r="C152" s="408">
        <v>40000</v>
      </c>
    </row>
    <row r="153" spans="2:3">
      <c r="B153" s="407" t="s">
        <v>338</v>
      </c>
      <c r="C153" s="408">
        <v>8400</v>
      </c>
    </row>
    <row r="154" spans="2:3">
      <c r="B154" s="407" t="s">
        <v>336</v>
      </c>
      <c r="C154" s="408">
        <v>24000</v>
      </c>
    </row>
    <row r="155" spans="2:3">
      <c r="B155" s="407" t="s">
        <v>334</v>
      </c>
      <c r="C155" s="408">
        <v>15000</v>
      </c>
    </row>
    <row r="156" spans="2:3">
      <c r="B156" s="407" t="s">
        <v>332</v>
      </c>
      <c r="C156" s="408">
        <v>48999.999999999993</v>
      </c>
    </row>
    <row r="157" spans="2:3">
      <c r="B157" s="407" t="s">
        <v>330</v>
      </c>
      <c r="C157" s="408">
        <v>13500</v>
      </c>
    </row>
    <row r="158" spans="2:3">
      <c r="B158" s="407" t="s">
        <v>328</v>
      </c>
      <c r="C158" s="408">
        <v>48000</v>
      </c>
    </row>
    <row r="159" spans="2:3">
      <c r="B159" s="407" t="s">
        <v>326</v>
      </c>
      <c r="C159" s="408">
        <v>1315000</v>
      </c>
    </row>
    <row r="160" spans="2:3">
      <c r="B160" s="407" t="s">
        <v>324</v>
      </c>
      <c r="C160" s="408">
        <v>875000.00000000012</v>
      </c>
    </row>
    <row r="161" spans="2:3">
      <c r="B161" s="407" t="s">
        <v>322</v>
      </c>
      <c r="C161" s="408">
        <v>740000</v>
      </c>
    </row>
    <row r="162" spans="2:3">
      <c r="B162" s="407" t="s">
        <v>320</v>
      </c>
      <c r="C162" s="408">
        <v>450000.00000000006</v>
      </c>
    </row>
    <row r="163" spans="2:3">
      <c r="B163" s="407" t="s">
        <v>318</v>
      </c>
      <c r="C163" s="408">
        <v>0</v>
      </c>
    </row>
    <row r="164" spans="2:3">
      <c r="B164" s="407" t="s">
        <v>316</v>
      </c>
      <c r="C164" s="408">
        <v>60000</v>
      </c>
    </row>
    <row r="165" spans="2:3">
      <c r="B165" s="407" t="s">
        <v>314</v>
      </c>
      <c r="C165" s="408">
        <v>112000</v>
      </c>
    </row>
    <row r="166" spans="2:3">
      <c r="B166" s="407" t="s">
        <v>312</v>
      </c>
      <c r="C166" s="408">
        <v>56250</v>
      </c>
    </row>
    <row r="167" spans="2:3">
      <c r="B167" s="407" t="s">
        <v>310</v>
      </c>
      <c r="C167" s="408">
        <v>52500</v>
      </c>
    </row>
    <row r="168" spans="2:3">
      <c r="B168" s="407" t="s">
        <v>308</v>
      </c>
      <c r="C168" s="408">
        <v>75000</v>
      </c>
    </row>
    <row r="169" spans="2:3">
      <c r="B169" s="407" t="s">
        <v>306</v>
      </c>
      <c r="C169" s="408">
        <v>190000</v>
      </c>
    </row>
    <row r="170" spans="2:3">
      <c r="B170" s="407" t="s">
        <v>304</v>
      </c>
      <c r="C170" s="408">
        <v>1200000</v>
      </c>
    </row>
    <row r="171" spans="2:3">
      <c r="B171" s="407" t="s">
        <v>302</v>
      </c>
      <c r="C171" s="408">
        <v>6799.9999999999991</v>
      </c>
    </row>
    <row r="172" spans="2:3">
      <c r="B172" s="407" t="s">
        <v>300</v>
      </c>
      <c r="C172" s="408">
        <v>9600</v>
      </c>
    </row>
    <row r="173" spans="2:3">
      <c r="B173" s="407" t="s">
        <v>298</v>
      </c>
      <c r="C173" s="408">
        <v>12000</v>
      </c>
    </row>
    <row r="174" spans="2:3">
      <c r="B174" s="407" t="s">
        <v>296</v>
      </c>
      <c r="C174" s="408">
        <v>7600</v>
      </c>
    </row>
    <row r="175" spans="2:3">
      <c r="B175" s="407" t="s">
        <v>294</v>
      </c>
      <c r="C175" s="408">
        <v>10000</v>
      </c>
    </row>
    <row r="176" spans="2:3">
      <c r="B176" s="407" t="s">
        <v>292</v>
      </c>
      <c r="C176" s="408">
        <v>14000</v>
      </c>
    </row>
    <row r="177" spans="2:3">
      <c r="B177" s="407" t="s">
        <v>290</v>
      </c>
      <c r="C177" s="408">
        <v>48000</v>
      </c>
    </row>
    <row r="178" spans="2:3">
      <c r="B178" s="407" t="s">
        <v>288</v>
      </c>
      <c r="C178" s="408">
        <v>110000</v>
      </c>
    </row>
    <row r="179" spans="2:3">
      <c r="B179" s="407" t="s">
        <v>286</v>
      </c>
      <c r="C179" s="408">
        <v>115000</v>
      </c>
    </row>
    <row r="180" spans="2:3">
      <c r="B180" s="407" t="s">
        <v>284</v>
      </c>
      <c r="C180" s="408">
        <v>25000</v>
      </c>
    </row>
    <row r="181" spans="2:3">
      <c r="B181" s="407" t="s">
        <v>282</v>
      </c>
      <c r="C181" s="408">
        <v>189000</v>
      </c>
    </row>
    <row r="182" spans="2:3">
      <c r="B182" s="407" t="s">
        <v>280</v>
      </c>
      <c r="C182" s="408">
        <v>259000</v>
      </c>
    </row>
    <row r="183" spans="2:3">
      <c r="B183" s="407" t="s">
        <v>278</v>
      </c>
      <c r="C183" s="408">
        <v>450000</v>
      </c>
    </row>
    <row r="184" spans="2:3">
      <c r="B184" s="407" t="s">
        <v>276</v>
      </c>
      <c r="C184" s="408">
        <v>3600000</v>
      </c>
    </row>
    <row r="185" spans="2:3">
      <c r="B185" s="407" t="s">
        <v>274</v>
      </c>
      <c r="C185" s="408">
        <v>5850000</v>
      </c>
    </row>
    <row r="186" spans="2:3">
      <c r="B186" s="407" t="str">
        <f>B185</f>
        <v>SOTC123</v>
      </c>
      <c r="C186" s="408">
        <v>2950000</v>
      </c>
    </row>
    <row r="187" spans="2:3">
      <c r="B187" s="407" t="s">
        <v>272</v>
      </c>
      <c r="C187" s="408">
        <v>270000</v>
      </c>
    </row>
    <row r="188" spans="2:3">
      <c r="B188" s="407" t="str">
        <f>B187</f>
        <v>SOTC124</v>
      </c>
      <c r="C188" s="408">
        <v>60000</v>
      </c>
    </row>
    <row r="189" spans="2:3">
      <c r="B189" s="407" t="s">
        <v>270</v>
      </c>
      <c r="C189" s="408">
        <v>112000</v>
      </c>
    </row>
    <row r="190" spans="2:3">
      <c r="B190" s="407" t="str">
        <f>B189</f>
        <v>SOTC125</v>
      </c>
      <c r="C190" s="408">
        <v>64000</v>
      </c>
    </row>
    <row r="191" spans="2:3">
      <c r="B191" s="407" t="s">
        <v>268</v>
      </c>
      <c r="C191" s="408">
        <v>10494999.999999998</v>
      </c>
    </row>
    <row r="192" spans="2:3">
      <c r="B192" s="407" t="s">
        <v>637</v>
      </c>
      <c r="C192" s="409">
        <f>SUM(C112:C191)</f>
        <v>49845130</v>
      </c>
    </row>
    <row r="194" spans="2:3">
      <c r="B194" s="450" t="s">
        <v>563</v>
      </c>
      <c r="C194" s="450"/>
    </row>
    <row r="195" spans="2:3">
      <c r="B195" s="410" t="s">
        <v>522</v>
      </c>
      <c r="C195" s="410" t="s">
        <v>590</v>
      </c>
    </row>
    <row r="196" spans="2:3">
      <c r="B196" s="67">
        <v>29</v>
      </c>
      <c r="C196" s="408">
        <v>1258716</v>
      </c>
    </row>
    <row r="197" spans="2:3">
      <c r="B197" s="67">
        <v>30</v>
      </c>
      <c r="C197" s="408">
        <v>4814994</v>
      </c>
    </row>
    <row r="198" spans="2:3">
      <c r="B198" s="67">
        <v>31</v>
      </c>
      <c r="C198" s="408">
        <v>9540000</v>
      </c>
    </row>
    <row r="199" spans="2:3">
      <c r="B199" s="407" t="s">
        <v>637</v>
      </c>
      <c r="C199" s="409">
        <f>SUM(C196:C198)</f>
        <v>15613710</v>
      </c>
    </row>
    <row r="201" spans="2:3">
      <c r="B201" s="450" t="s">
        <v>758</v>
      </c>
      <c r="C201" s="450"/>
    </row>
    <row r="202" spans="2:3">
      <c r="B202" s="410" t="s">
        <v>520</v>
      </c>
      <c r="C202" s="410" t="s">
        <v>590</v>
      </c>
    </row>
    <row r="203" spans="2:3">
      <c r="B203" s="407" t="s">
        <v>236</v>
      </c>
      <c r="C203" s="408">
        <v>1000000</v>
      </c>
    </row>
    <row r="204" spans="2:3">
      <c r="B204" s="407" t="s">
        <v>234</v>
      </c>
      <c r="C204" s="408">
        <v>1250000</v>
      </c>
    </row>
    <row r="205" spans="2:3">
      <c r="B205" s="407" t="s">
        <v>233</v>
      </c>
      <c r="C205" s="408">
        <v>600000</v>
      </c>
    </row>
    <row r="206" spans="2:3">
      <c r="B206" s="407" t="s">
        <v>233</v>
      </c>
      <c r="C206" s="408">
        <v>300000</v>
      </c>
    </row>
    <row r="207" spans="2:3">
      <c r="B207" s="407" t="s">
        <v>637</v>
      </c>
      <c r="C207" s="412">
        <f>SUM(C203:C206)</f>
        <v>3150000</v>
      </c>
    </row>
    <row r="209" spans="2:3">
      <c r="B209" s="450" t="s">
        <v>759</v>
      </c>
      <c r="C209" s="450"/>
    </row>
    <row r="210" spans="2:3">
      <c r="B210" s="410" t="s">
        <v>522</v>
      </c>
      <c r="C210" s="410" t="s">
        <v>590</v>
      </c>
    </row>
    <row r="211" spans="2:3">
      <c r="B211" s="67">
        <v>27</v>
      </c>
      <c r="C211" s="408">
        <v>155378</v>
      </c>
    </row>
    <row r="212" spans="2:3">
      <c r="B212" s="67">
        <v>28</v>
      </c>
      <c r="C212" s="408">
        <v>460242</v>
      </c>
    </row>
    <row r="213" spans="2:3">
      <c r="B213" s="407" t="s">
        <v>637</v>
      </c>
      <c r="C213" s="412">
        <f>SUM(C211:C212)</f>
        <v>615620</v>
      </c>
    </row>
    <row r="215" spans="2:3">
      <c r="B215" s="450" t="s">
        <v>760</v>
      </c>
      <c r="C215" s="450"/>
    </row>
    <row r="216" spans="2:3">
      <c r="B216" s="410" t="s">
        <v>520</v>
      </c>
      <c r="C216" s="410" t="s">
        <v>590</v>
      </c>
    </row>
    <row r="217" spans="2:3">
      <c r="B217" s="407" t="s">
        <v>252</v>
      </c>
      <c r="C217" s="408">
        <v>1425000</v>
      </c>
    </row>
    <row r="218" spans="2:3">
      <c r="B218" s="407" t="s">
        <v>250</v>
      </c>
      <c r="C218" s="408">
        <v>1400000</v>
      </c>
    </row>
    <row r="219" spans="2:3">
      <c r="B219" s="407" t="s">
        <v>248</v>
      </c>
      <c r="C219" s="408">
        <v>162000</v>
      </c>
    </row>
    <row r="220" spans="2:3">
      <c r="B220" s="407" t="s">
        <v>246</v>
      </c>
      <c r="C220" s="408">
        <v>96000</v>
      </c>
    </row>
    <row r="221" spans="2:3">
      <c r="B221" s="407" t="s">
        <v>244</v>
      </c>
      <c r="C221" s="408">
        <v>110000.00000000001</v>
      </c>
    </row>
    <row r="222" spans="2:3">
      <c r="B222" s="407" t="s">
        <v>242</v>
      </c>
      <c r="C222" s="408">
        <v>225000</v>
      </c>
    </row>
    <row r="223" spans="2:3">
      <c r="B223" s="407" t="s">
        <v>240</v>
      </c>
      <c r="C223" s="408">
        <v>300000</v>
      </c>
    </row>
    <row r="224" spans="2:3">
      <c r="B224" s="407" t="s">
        <v>238</v>
      </c>
      <c r="C224" s="408">
        <v>174000.00000000003</v>
      </c>
    </row>
    <row r="225" spans="2:3">
      <c r="B225" s="407" t="s">
        <v>238</v>
      </c>
      <c r="C225" s="408">
        <v>226200.00000000006</v>
      </c>
    </row>
    <row r="226" spans="2:3">
      <c r="B226" s="407" t="s">
        <v>637</v>
      </c>
      <c r="C226" s="412">
        <f>SUM(C217:C225)</f>
        <v>4118200</v>
      </c>
    </row>
    <row r="228" spans="2:3">
      <c r="B228" s="450" t="s">
        <v>582</v>
      </c>
      <c r="C228" s="450"/>
    </row>
    <row r="229" spans="2:3">
      <c r="B229" s="410" t="s">
        <v>520</v>
      </c>
      <c r="C229" s="410" t="s">
        <v>590</v>
      </c>
    </row>
    <row r="230" spans="2:3">
      <c r="B230" s="407" t="s">
        <v>507</v>
      </c>
      <c r="C230" s="408">
        <v>0</v>
      </c>
    </row>
    <row r="231" spans="2:3">
      <c r="B231" s="407" t="s">
        <v>498</v>
      </c>
      <c r="C231" s="408">
        <v>135000</v>
      </c>
    </row>
    <row r="232" spans="2:3">
      <c r="B232" s="407" t="s">
        <v>497</v>
      </c>
      <c r="C232" s="408">
        <v>7170000</v>
      </c>
    </row>
    <row r="233" spans="2:3">
      <c r="B233" s="407" t="s">
        <v>495</v>
      </c>
      <c r="C233" s="408">
        <v>9500000</v>
      </c>
    </row>
    <row r="234" spans="2:3">
      <c r="B234" s="407" t="str">
        <f>B233</f>
        <v>SOTC011</v>
      </c>
      <c r="C234" s="408">
        <v>4750000</v>
      </c>
    </row>
    <row r="235" spans="2:3">
      <c r="B235" s="407" t="s">
        <v>493</v>
      </c>
      <c r="C235" s="408">
        <v>10650000</v>
      </c>
    </row>
    <row r="236" spans="2:3">
      <c r="B236" s="407" t="s">
        <v>491</v>
      </c>
      <c r="C236" s="408">
        <v>2985000</v>
      </c>
    </row>
    <row r="237" spans="2:3">
      <c r="B237" s="407" t="str">
        <f>B236</f>
        <v>SOTC013</v>
      </c>
      <c r="C237" s="408">
        <v>0</v>
      </c>
    </row>
    <row r="238" spans="2:3">
      <c r="B238" s="407" t="s">
        <v>486</v>
      </c>
      <c r="C238" s="408">
        <v>1035000</v>
      </c>
    </row>
    <row r="239" spans="2:3">
      <c r="B239" s="407" t="str">
        <f>B238</f>
        <v>SOTC016</v>
      </c>
      <c r="C239" s="408">
        <v>575000</v>
      </c>
    </row>
    <row r="240" spans="2:3">
      <c r="B240" s="407" t="s">
        <v>477</v>
      </c>
      <c r="C240" s="408">
        <v>225000</v>
      </c>
    </row>
    <row r="241" spans="2:3">
      <c r="B241" s="407" t="s">
        <v>475</v>
      </c>
      <c r="C241" s="408">
        <v>2310000</v>
      </c>
    </row>
    <row r="242" spans="2:3">
      <c r="B242" s="407" t="str">
        <f>B241</f>
        <v>SOTC022</v>
      </c>
      <c r="C242" s="408">
        <v>1155000</v>
      </c>
    </row>
    <row r="243" spans="2:3">
      <c r="B243" s="407" t="s">
        <v>473</v>
      </c>
      <c r="C243" s="408">
        <v>737500</v>
      </c>
    </row>
    <row r="244" spans="2:3">
      <c r="B244" s="407" t="str">
        <f>B243</f>
        <v>SOTC023</v>
      </c>
      <c r="C244" s="408">
        <v>368750</v>
      </c>
    </row>
    <row r="245" spans="2:3">
      <c r="B245" s="407" t="s">
        <v>471</v>
      </c>
      <c r="C245" s="408">
        <v>8000000</v>
      </c>
    </row>
    <row r="246" spans="2:3">
      <c r="B246" s="407" t="s">
        <v>469</v>
      </c>
      <c r="C246" s="408">
        <v>7770000</v>
      </c>
    </row>
    <row r="247" spans="2:3">
      <c r="B247" s="407" t="s">
        <v>467</v>
      </c>
      <c r="C247" s="408">
        <v>990000.00000000012</v>
      </c>
    </row>
    <row r="248" spans="2:3">
      <c r="B248" s="407" t="s">
        <v>463</v>
      </c>
      <c r="C248" s="408">
        <v>255000</v>
      </c>
    </row>
    <row r="249" spans="2:3">
      <c r="B249" s="407" t="s">
        <v>461</v>
      </c>
      <c r="C249" s="408">
        <v>245000</v>
      </c>
    </row>
    <row r="250" spans="2:3">
      <c r="B250" s="407" t="s">
        <v>459</v>
      </c>
      <c r="C250" s="408">
        <v>90000</v>
      </c>
    </row>
    <row r="251" spans="2:3">
      <c r="B251" s="407" t="s">
        <v>457</v>
      </c>
      <c r="C251" s="408">
        <v>1195000</v>
      </c>
    </row>
    <row r="252" spans="2:3">
      <c r="B252" s="407" t="s">
        <v>455</v>
      </c>
      <c r="C252" s="408">
        <v>145000</v>
      </c>
    </row>
    <row r="253" spans="2:3">
      <c r="B253" s="407" t="s">
        <v>453</v>
      </c>
      <c r="C253" s="408">
        <v>245000</v>
      </c>
    </row>
    <row r="254" spans="2:3">
      <c r="B254" s="407" t="s">
        <v>451</v>
      </c>
      <c r="C254" s="408">
        <v>50000</v>
      </c>
    </row>
    <row r="255" spans="2:3">
      <c r="B255" s="407" t="s">
        <v>449</v>
      </c>
      <c r="C255" s="408">
        <v>1495000</v>
      </c>
    </row>
    <row r="256" spans="2:3">
      <c r="B256" s="407" t="s">
        <v>447</v>
      </c>
      <c r="C256" s="408">
        <v>40000</v>
      </c>
    </row>
    <row r="257" spans="2:3">
      <c r="B257" s="407" t="s">
        <v>445</v>
      </c>
      <c r="C257" s="408">
        <v>245000</v>
      </c>
    </row>
    <row r="258" spans="2:3">
      <c r="B258" s="407" t="s">
        <v>425</v>
      </c>
      <c r="C258" s="408">
        <v>67500</v>
      </c>
    </row>
    <row r="259" spans="2:3">
      <c r="B259" s="407" t="s">
        <v>419</v>
      </c>
      <c r="C259" s="408">
        <v>495000</v>
      </c>
    </row>
    <row r="260" spans="2:3">
      <c r="B260" s="407" t="s">
        <v>413</v>
      </c>
      <c r="C260" s="408">
        <v>187500</v>
      </c>
    </row>
    <row r="261" spans="2:3">
      <c r="B261" s="407" t="str">
        <f>B260</f>
        <v>SOTC054</v>
      </c>
      <c r="C261" s="408">
        <v>37500</v>
      </c>
    </row>
    <row r="262" spans="2:3">
      <c r="B262" s="407"/>
      <c r="C262" s="408">
        <v>7170000</v>
      </c>
    </row>
    <row r="263" spans="2:3">
      <c r="B263" s="407" t="s">
        <v>637</v>
      </c>
      <c r="C263" s="412">
        <f>SUM(C230:C262)</f>
        <v>70318750</v>
      </c>
    </row>
    <row r="266" spans="2:3">
      <c r="B266" s="451" t="s">
        <v>761</v>
      </c>
      <c r="C266" s="451"/>
    </row>
    <row r="267" spans="2:3">
      <c r="B267" s="414" t="s">
        <v>522</v>
      </c>
      <c r="C267" s="414" t="s">
        <v>590</v>
      </c>
    </row>
    <row r="268" spans="2:3">
      <c r="B268" s="67">
        <v>32</v>
      </c>
      <c r="C268" s="413">
        <v>191456</v>
      </c>
    </row>
    <row r="271" spans="2:3">
      <c r="B271" s="450" t="s">
        <v>762</v>
      </c>
      <c r="C271" s="450"/>
    </row>
    <row r="272" spans="2:3">
      <c r="B272" s="410" t="s">
        <v>520</v>
      </c>
      <c r="C272" s="410" t="s">
        <v>590</v>
      </c>
    </row>
    <row r="273" spans="2:3">
      <c r="B273" s="411" t="s">
        <v>501</v>
      </c>
      <c r="C273" s="408">
        <v>2790000</v>
      </c>
    </row>
    <row r="274" spans="2:3">
      <c r="B274" s="411" t="s">
        <v>500</v>
      </c>
      <c r="C274" s="408">
        <v>8970000</v>
      </c>
    </row>
    <row r="275" spans="2:3">
      <c r="B275" s="411" t="s">
        <v>499</v>
      </c>
      <c r="C275" s="408">
        <v>2070000</v>
      </c>
    </row>
    <row r="276" spans="2:3">
      <c r="B276" s="407" t="str">
        <f>B275</f>
        <v>SOTC008</v>
      </c>
      <c r="C276" s="408">
        <v>1380000</v>
      </c>
    </row>
    <row r="277" spans="2:3">
      <c r="B277" s="411" t="s">
        <v>433</v>
      </c>
      <c r="C277" s="408">
        <v>1185000</v>
      </c>
    </row>
    <row r="278" spans="2:3">
      <c r="B278" s="411" t="s">
        <v>431</v>
      </c>
      <c r="C278" s="408">
        <v>2990000</v>
      </c>
    </row>
    <row r="279" spans="2:3">
      <c r="B279" s="411" t="s">
        <v>429</v>
      </c>
      <c r="C279" s="408">
        <v>1195000</v>
      </c>
    </row>
    <row r="280" spans="2:3">
      <c r="B280" s="411" t="s">
        <v>427</v>
      </c>
      <c r="C280" s="408">
        <v>1035000</v>
      </c>
    </row>
    <row r="281" spans="2:3">
      <c r="B281" s="407" t="str">
        <f>B280</f>
        <v>SOTC046</v>
      </c>
      <c r="C281" s="408">
        <v>1035000</v>
      </c>
    </row>
    <row r="282" spans="2:3">
      <c r="B282" s="411" t="s">
        <v>266</v>
      </c>
      <c r="C282" s="408">
        <v>900000</v>
      </c>
    </row>
    <row r="283" spans="2:3">
      <c r="B283" s="407" t="str">
        <f>B282</f>
        <v>SOTC127</v>
      </c>
      <c r="C283" s="408">
        <v>150000</v>
      </c>
    </row>
    <row r="284" spans="2:3">
      <c r="B284" s="411" t="s">
        <v>264</v>
      </c>
      <c r="C284" s="408">
        <v>420000</v>
      </c>
    </row>
    <row r="285" spans="2:3">
      <c r="B285" s="407" t="str">
        <f>B284</f>
        <v>SOTC128</v>
      </c>
      <c r="C285" s="408">
        <v>840000</v>
      </c>
    </row>
    <row r="286" spans="2:3">
      <c r="B286" s="411" t="s">
        <v>262</v>
      </c>
      <c r="C286" s="408">
        <v>42000</v>
      </c>
    </row>
    <row r="287" spans="2:3">
      <c r="B287" s="407" t="str">
        <f>B286</f>
        <v>SOTC129</v>
      </c>
      <c r="C287" s="408">
        <v>7000</v>
      </c>
    </row>
    <row r="288" spans="2:3">
      <c r="B288" s="411" t="s">
        <v>260</v>
      </c>
      <c r="C288" s="408">
        <v>17000</v>
      </c>
    </row>
    <row r="289" spans="2:3">
      <c r="B289" s="407" t="str">
        <f>B288</f>
        <v>SOTC130</v>
      </c>
      <c r="C289" s="408">
        <v>34000</v>
      </c>
    </row>
    <row r="290" spans="2:3">
      <c r="B290" s="411" t="s">
        <v>258</v>
      </c>
      <c r="C290" s="408">
        <v>1200000</v>
      </c>
    </row>
    <row r="291" spans="2:3">
      <c r="B291" s="411" t="s">
        <v>256</v>
      </c>
      <c r="C291" s="408">
        <v>2000000</v>
      </c>
    </row>
    <row r="292" spans="2:3">
      <c r="B292" s="407" t="str">
        <f>B291</f>
        <v>SOTC132</v>
      </c>
      <c r="C292" s="408">
        <v>2000000</v>
      </c>
    </row>
    <row r="293" spans="2:3">
      <c r="B293" s="411" t="s">
        <v>254</v>
      </c>
      <c r="C293" s="408">
        <v>900000.00000000012</v>
      </c>
    </row>
    <row r="294" spans="2:3">
      <c r="B294" s="407" t="str">
        <f>B293</f>
        <v>SOTC133</v>
      </c>
      <c r="C294" s="408">
        <v>1800000.0000000002</v>
      </c>
    </row>
    <row r="295" spans="2:3">
      <c r="B295" s="407" t="s">
        <v>637</v>
      </c>
      <c r="C295" s="412">
        <f>SUM(C273:C294)</f>
        <v>32960000</v>
      </c>
    </row>
    <row r="298" spans="2:3">
      <c r="B298" s="450" t="s">
        <v>541</v>
      </c>
      <c r="C298" s="450"/>
    </row>
    <row r="299" spans="2:3">
      <c r="B299" s="410" t="s">
        <v>520</v>
      </c>
      <c r="C299" s="410" t="s">
        <v>590</v>
      </c>
    </row>
    <row r="300" spans="2:3">
      <c r="B300" s="411" t="s">
        <v>149</v>
      </c>
      <c r="C300" s="408">
        <v>6750</v>
      </c>
    </row>
    <row r="301" spans="2:3">
      <c r="B301" s="407" t="str">
        <f>B300</f>
        <v>SOTC185</v>
      </c>
      <c r="C301" s="408">
        <v>5130</v>
      </c>
    </row>
    <row r="302" spans="2:3">
      <c r="B302" s="411" t="s">
        <v>147</v>
      </c>
      <c r="C302" s="408">
        <v>21600</v>
      </c>
    </row>
    <row r="303" spans="2:3">
      <c r="B303" s="411" t="s">
        <v>145</v>
      </c>
      <c r="C303" s="408">
        <v>56700</v>
      </c>
    </row>
    <row r="304" spans="2:3">
      <c r="B304" s="411" t="s">
        <v>143</v>
      </c>
      <c r="C304" s="408">
        <v>54000</v>
      </c>
    </row>
    <row r="305" spans="2:3">
      <c r="B305" s="411" t="s">
        <v>141</v>
      </c>
      <c r="C305" s="408">
        <v>23100</v>
      </c>
    </row>
    <row r="306" spans="2:3">
      <c r="B306" s="411" t="s">
        <v>139</v>
      </c>
      <c r="C306" s="408">
        <v>9450</v>
      </c>
    </row>
    <row r="307" spans="2:3">
      <c r="B307" s="411" t="s">
        <v>137</v>
      </c>
      <c r="C307" s="408">
        <v>11340</v>
      </c>
    </row>
    <row r="308" spans="2:3">
      <c r="B308" s="411" t="s">
        <v>135</v>
      </c>
      <c r="C308" s="408">
        <v>7560</v>
      </c>
    </row>
    <row r="309" spans="2:3">
      <c r="B309" s="411" t="s">
        <v>133</v>
      </c>
      <c r="C309" s="408">
        <v>10800</v>
      </c>
    </row>
    <row r="310" spans="2:3">
      <c r="B310" s="411" t="s">
        <v>131</v>
      </c>
      <c r="C310" s="408">
        <v>43200</v>
      </c>
    </row>
    <row r="311" spans="2:3">
      <c r="B311" s="407" t="str">
        <f>B310</f>
        <v>SOTC194</v>
      </c>
      <c r="C311" s="408">
        <v>14400</v>
      </c>
    </row>
    <row r="312" spans="2:3">
      <c r="B312" s="411" t="s">
        <v>129</v>
      </c>
      <c r="C312" s="408">
        <v>14850</v>
      </c>
    </row>
    <row r="313" spans="2:3">
      <c r="B313" s="407" t="str">
        <f>B312</f>
        <v>SOTC195</v>
      </c>
      <c r="C313" s="408">
        <v>14373.180000000002</v>
      </c>
    </row>
    <row r="314" spans="2:3">
      <c r="B314" s="411" t="s">
        <v>127</v>
      </c>
      <c r="C314" s="408">
        <v>41400</v>
      </c>
    </row>
    <row r="315" spans="2:3">
      <c r="B315" s="407" t="str">
        <f>B314</f>
        <v>SOTC196</v>
      </c>
      <c r="C315" s="408">
        <v>5294.340000000002</v>
      </c>
    </row>
    <row r="316" spans="2:3">
      <c r="B316" s="411" t="s">
        <v>125</v>
      </c>
      <c r="C316" s="408">
        <v>51975</v>
      </c>
    </row>
    <row r="317" spans="2:3">
      <c r="B317" s="411" t="s">
        <v>123</v>
      </c>
      <c r="C317" s="408">
        <v>21600</v>
      </c>
    </row>
    <row r="318" spans="2:3">
      <c r="B318" s="407" t="str">
        <f>B317</f>
        <v>SOTC198</v>
      </c>
      <c r="C318" s="408">
        <v>7200</v>
      </c>
    </row>
    <row r="319" spans="2:3">
      <c r="B319" s="411" t="s">
        <v>121</v>
      </c>
      <c r="C319" s="408">
        <v>37800</v>
      </c>
    </row>
    <row r="320" spans="2:3">
      <c r="B320" s="411" t="s">
        <v>119</v>
      </c>
      <c r="C320" s="408">
        <v>36855</v>
      </c>
    </row>
    <row r="321" spans="2:3">
      <c r="B321" s="411" t="s">
        <v>117</v>
      </c>
      <c r="C321" s="408">
        <v>3150</v>
      </c>
    </row>
    <row r="322" spans="2:3">
      <c r="B322" s="407" t="str">
        <f>B321</f>
        <v>SOTC201</v>
      </c>
      <c r="C322" s="408">
        <v>630</v>
      </c>
    </row>
    <row r="323" spans="2:3">
      <c r="B323" s="411" t="s">
        <v>115</v>
      </c>
      <c r="C323" s="408">
        <v>0</v>
      </c>
    </row>
    <row r="324" spans="2:3">
      <c r="B324" s="411" t="s">
        <v>113</v>
      </c>
      <c r="C324" s="408">
        <v>0</v>
      </c>
    </row>
    <row r="325" spans="2:3">
      <c r="B325" s="407" t="s">
        <v>637</v>
      </c>
      <c r="C325" s="412">
        <f>SUM(C300:C324)</f>
        <v>499157.52</v>
      </c>
    </row>
    <row r="328" spans="2:3">
      <c r="B328" s="450" t="s">
        <v>763</v>
      </c>
      <c r="C328" s="450"/>
    </row>
    <row r="329" spans="2:3">
      <c r="B329" s="410" t="s">
        <v>520</v>
      </c>
      <c r="C329" s="410" t="s">
        <v>590</v>
      </c>
    </row>
    <row r="330" spans="2:3">
      <c r="B330" s="407" t="s">
        <v>415</v>
      </c>
      <c r="C330" s="408">
        <v>148500</v>
      </c>
    </row>
    <row r="331" spans="2:3">
      <c r="B331" s="407" t="s">
        <v>111</v>
      </c>
      <c r="C331" s="408">
        <v>1225000</v>
      </c>
    </row>
    <row r="332" spans="2:3">
      <c r="B332" s="407" t="str">
        <f>B331</f>
        <v>SOTC204</v>
      </c>
      <c r="C332" s="408">
        <v>232750</v>
      </c>
    </row>
    <row r="333" spans="2:3">
      <c r="B333" s="407" t="s">
        <v>109</v>
      </c>
      <c r="C333" s="408">
        <v>450000</v>
      </c>
    </row>
    <row r="334" spans="2:3">
      <c r="B334" s="407" t="str">
        <f>B333</f>
        <v>SOTC205</v>
      </c>
      <c r="C334" s="408">
        <v>60750</v>
      </c>
    </row>
    <row r="335" spans="2:3">
      <c r="B335" s="407" t="s">
        <v>107</v>
      </c>
      <c r="C335" s="408">
        <v>1622500</v>
      </c>
    </row>
    <row r="336" spans="2:3">
      <c r="B336" s="407" t="str">
        <f>B335</f>
        <v>SOTC206</v>
      </c>
      <c r="C336" s="408">
        <v>41300</v>
      </c>
    </row>
    <row r="337" spans="2:3">
      <c r="B337" s="407" t="s">
        <v>105</v>
      </c>
      <c r="C337" s="408">
        <v>208000.00000000003</v>
      </c>
    </row>
    <row r="338" spans="2:3">
      <c r="B338" s="407" t="str">
        <f>B337</f>
        <v>SOTC207</v>
      </c>
      <c r="C338" s="408">
        <v>145600.00000000003</v>
      </c>
    </row>
    <row r="339" spans="2:3">
      <c r="B339" s="407" t="s">
        <v>103</v>
      </c>
      <c r="C339" s="408">
        <v>498750</v>
      </c>
    </row>
    <row r="340" spans="2:3">
      <c r="B340" s="407" t="str">
        <f>B339</f>
        <v>SOTC208</v>
      </c>
      <c r="C340" s="408">
        <v>220400</v>
      </c>
    </row>
    <row r="341" spans="2:3">
      <c r="B341" s="407" t="s">
        <v>101</v>
      </c>
      <c r="C341" s="408">
        <v>768500</v>
      </c>
    </row>
    <row r="342" spans="2:3">
      <c r="B342" s="407" t="str">
        <f>B341</f>
        <v>SOTC209</v>
      </c>
      <c r="C342" s="408">
        <v>94250</v>
      </c>
    </row>
    <row r="343" spans="2:3">
      <c r="B343" s="407" t="s">
        <v>98</v>
      </c>
      <c r="C343" s="408">
        <v>46500</v>
      </c>
    </row>
    <row r="344" spans="2:3">
      <c r="B344" s="407" t="s">
        <v>96</v>
      </c>
      <c r="C344" s="408">
        <v>35000</v>
      </c>
    </row>
    <row r="345" spans="2:3">
      <c r="B345" s="407" t="s">
        <v>94</v>
      </c>
      <c r="C345" s="408">
        <v>17500</v>
      </c>
    </row>
    <row r="346" spans="2:3">
      <c r="B346" s="407" t="str">
        <f>B345</f>
        <v>SOTC212</v>
      </c>
      <c r="C346" s="408">
        <v>14000</v>
      </c>
    </row>
    <row r="347" spans="2:3">
      <c r="B347" s="407" t="s">
        <v>92</v>
      </c>
      <c r="C347" s="408">
        <v>18000</v>
      </c>
    </row>
    <row r="348" spans="2:3">
      <c r="B348" s="407" t="s">
        <v>90</v>
      </c>
      <c r="C348" s="408">
        <v>16500.000000000004</v>
      </c>
    </row>
    <row r="349" spans="2:3">
      <c r="B349" s="407" t="str">
        <f>B348</f>
        <v>SOTC214</v>
      </c>
      <c r="C349" s="408">
        <v>38500.000000000007</v>
      </c>
    </row>
    <row r="350" spans="2:3">
      <c r="B350" s="407" t="s">
        <v>88</v>
      </c>
      <c r="C350" s="408">
        <v>538650</v>
      </c>
    </row>
    <row r="351" spans="2:3">
      <c r="B351" s="407" t="str">
        <f>B350</f>
        <v>SOTC215</v>
      </c>
      <c r="C351" s="408">
        <v>48450</v>
      </c>
    </row>
    <row r="352" spans="2:3">
      <c r="B352" s="407" t="s">
        <v>86</v>
      </c>
      <c r="C352" s="408">
        <v>0</v>
      </c>
    </row>
    <row r="353" spans="2:3">
      <c r="B353" s="407" t="s">
        <v>84</v>
      </c>
      <c r="C353" s="408">
        <v>120000</v>
      </c>
    </row>
    <row r="354" spans="2:3">
      <c r="B354" s="407" t="str">
        <f>B353</f>
        <v>SOTC217</v>
      </c>
      <c r="C354" s="408">
        <v>30000</v>
      </c>
    </row>
    <row r="355" spans="2:3">
      <c r="B355" s="407" t="s">
        <v>82</v>
      </c>
      <c r="C355" s="408">
        <v>0</v>
      </c>
    </row>
    <row r="356" spans="2:3">
      <c r="B356" s="407" t="s">
        <v>80</v>
      </c>
      <c r="C356" s="408">
        <v>50000</v>
      </c>
    </row>
    <row r="357" spans="2:3">
      <c r="B357" s="407" t="s">
        <v>78</v>
      </c>
      <c r="C357" s="408">
        <v>60750</v>
      </c>
    </row>
    <row r="358" spans="2:3">
      <c r="B358" s="407" t="str">
        <f>B357</f>
        <v>SOTC220</v>
      </c>
      <c r="C358" s="408">
        <v>36000</v>
      </c>
    </row>
    <row r="359" spans="2:3">
      <c r="B359" s="407" t="s">
        <v>76</v>
      </c>
      <c r="C359" s="408">
        <v>33750</v>
      </c>
    </row>
    <row r="360" spans="2:3">
      <c r="B360" s="407" t="s">
        <v>74</v>
      </c>
      <c r="C360" s="408">
        <v>29700</v>
      </c>
    </row>
    <row r="361" spans="2:3">
      <c r="B361" s="407" t="s">
        <v>72</v>
      </c>
      <c r="C361" s="408">
        <v>93150</v>
      </c>
    </row>
    <row r="362" spans="2:3">
      <c r="B362" s="407" t="str">
        <f>B361</f>
        <v>SOTC223</v>
      </c>
      <c r="C362" s="408">
        <v>65550</v>
      </c>
    </row>
    <row r="363" spans="2:3">
      <c r="B363" s="407" t="s">
        <v>70</v>
      </c>
      <c r="C363" s="408">
        <v>20250</v>
      </c>
    </row>
    <row r="364" spans="2:3">
      <c r="B364" s="407" t="s">
        <v>68</v>
      </c>
      <c r="C364" s="408">
        <v>20250</v>
      </c>
    </row>
    <row r="365" spans="2:3">
      <c r="B365" s="407" t="s">
        <v>66</v>
      </c>
      <c r="C365" s="408">
        <v>11250</v>
      </c>
    </row>
    <row r="366" spans="2:3">
      <c r="B366" s="407" t="s">
        <v>64</v>
      </c>
      <c r="C366" s="408">
        <v>46750</v>
      </c>
    </row>
    <row r="367" spans="2:3">
      <c r="B367" s="407" t="str">
        <f>B366</f>
        <v>SOTC227</v>
      </c>
      <c r="C367" s="408">
        <v>16500</v>
      </c>
    </row>
    <row r="368" spans="2:3">
      <c r="B368" s="407" t="s">
        <v>62</v>
      </c>
      <c r="C368" s="408">
        <v>945000</v>
      </c>
    </row>
    <row r="369" spans="2:3">
      <c r="B369" s="407" t="str">
        <f>B368</f>
        <v>SOTC228</v>
      </c>
      <c r="C369" s="408">
        <v>140000</v>
      </c>
    </row>
    <row r="370" spans="2:3">
      <c r="B370" s="407" t="s">
        <v>60</v>
      </c>
      <c r="C370" s="408">
        <v>0</v>
      </c>
    </row>
    <row r="371" spans="2:3">
      <c r="B371" s="407" t="s">
        <v>58</v>
      </c>
      <c r="C371" s="408">
        <v>43500.000000000007</v>
      </c>
    </row>
    <row r="372" spans="2:3">
      <c r="B372" s="407" t="str">
        <f>B371</f>
        <v>SOTC230</v>
      </c>
      <c r="C372" s="408">
        <v>29000.000000000004</v>
      </c>
    </row>
    <row r="373" spans="2:3">
      <c r="B373" s="407" t="s">
        <v>56</v>
      </c>
      <c r="C373" s="408">
        <v>135000</v>
      </c>
    </row>
    <row r="374" spans="2:3">
      <c r="B374" s="407" t="s">
        <v>54</v>
      </c>
      <c r="C374" s="408">
        <v>80000</v>
      </c>
    </row>
    <row r="375" spans="2:3">
      <c r="B375" s="407" t="str">
        <f>B374</f>
        <v>SOTC232</v>
      </c>
      <c r="C375" s="408">
        <v>40000</v>
      </c>
    </row>
    <row r="376" spans="2:3">
      <c r="B376" s="407" t="s">
        <v>52</v>
      </c>
      <c r="C376" s="408">
        <v>29000.000000000004</v>
      </c>
    </row>
    <row r="377" spans="2:3">
      <c r="B377" s="407" t="s">
        <v>50</v>
      </c>
      <c r="C377" s="408">
        <v>370000</v>
      </c>
    </row>
    <row r="378" spans="2:3">
      <c r="B378" s="407" t="s">
        <v>48</v>
      </c>
      <c r="C378" s="408">
        <v>1895000</v>
      </c>
    </row>
    <row r="379" spans="2:3">
      <c r="B379" s="407" t="s">
        <v>46</v>
      </c>
      <c r="C379" s="408">
        <v>795000</v>
      </c>
    </row>
    <row r="380" spans="2:3">
      <c r="B380" s="407" t="s">
        <v>44</v>
      </c>
      <c r="C380" s="408">
        <v>95000.000000000015</v>
      </c>
    </row>
    <row r="381" spans="2:3">
      <c r="B381" s="407" t="s">
        <v>42</v>
      </c>
      <c r="C381" s="408">
        <v>145000</v>
      </c>
    </row>
    <row r="382" spans="2:3">
      <c r="B382" s="407" t="s">
        <v>40</v>
      </c>
      <c r="C382" s="408">
        <v>2990000</v>
      </c>
    </row>
    <row r="383" spans="2:3">
      <c r="B383" s="407" t="s">
        <v>38</v>
      </c>
      <c r="C383" s="408">
        <v>400000</v>
      </c>
    </row>
    <row r="384" spans="2:3">
      <c r="B384" s="407" t="str">
        <f>B383</f>
        <v>SOTC240</v>
      </c>
      <c r="C384" s="408">
        <v>500000</v>
      </c>
    </row>
    <row r="385" spans="2:3">
      <c r="B385" s="407" t="s">
        <v>35</v>
      </c>
      <c r="C385" s="408">
        <v>1213000</v>
      </c>
    </row>
    <row r="386" spans="2:3">
      <c r="B386" s="407" t="s">
        <v>637</v>
      </c>
      <c r="C386" s="409">
        <f>SUM(C330:C385)</f>
        <v>16967800</v>
      </c>
    </row>
    <row r="388" spans="2:3">
      <c r="B388" s="450" t="s">
        <v>764</v>
      </c>
      <c r="C388" s="450"/>
    </row>
    <row r="389" spans="2:3">
      <c r="B389" s="410" t="s">
        <v>522</v>
      </c>
      <c r="C389" s="410" t="s">
        <v>590</v>
      </c>
    </row>
    <row r="390" spans="2:3">
      <c r="B390" s="407">
        <v>19</v>
      </c>
      <c r="C390" s="408">
        <v>84300</v>
      </c>
    </row>
    <row r="391" spans="2:3">
      <c r="B391" s="407">
        <v>20</v>
      </c>
      <c r="C391" s="408">
        <v>360048</v>
      </c>
    </row>
    <row r="392" spans="2:3">
      <c r="B392" s="407">
        <v>21</v>
      </c>
      <c r="C392" s="408">
        <v>44402</v>
      </c>
    </row>
    <row r="393" spans="2:3">
      <c r="B393" s="407">
        <v>22</v>
      </c>
      <c r="C393" s="408">
        <v>48103</v>
      </c>
    </row>
    <row r="394" spans="2:3">
      <c r="B394" s="407">
        <v>23</v>
      </c>
      <c r="C394" s="408">
        <v>222013</v>
      </c>
    </row>
    <row r="395" spans="2:3">
      <c r="B395" s="407">
        <v>24</v>
      </c>
      <c r="C395" s="408">
        <v>48103</v>
      </c>
    </row>
    <row r="396" spans="2:3">
      <c r="B396" s="407">
        <v>25</v>
      </c>
      <c r="C396" s="408">
        <v>17401</v>
      </c>
    </row>
    <row r="397" spans="2:3">
      <c r="B397" s="407">
        <v>26</v>
      </c>
      <c r="C397" s="408">
        <v>222013</v>
      </c>
    </row>
    <row r="398" spans="2:3">
      <c r="B398" s="407" t="s">
        <v>637</v>
      </c>
      <c r="C398" s="409">
        <f>SUM(C390:C397)</f>
        <v>1046383</v>
      </c>
    </row>
  </sheetData>
  <mergeCells count="13">
    <mergeCell ref="B209:C209"/>
    <mergeCell ref="B2:C2"/>
    <mergeCell ref="B88:C88"/>
    <mergeCell ref="B110:C110"/>
    <mergeCell ref="B194:C194"/>
    <mergeCell ref="B201:C201"/>
    <mergeCell ref="B388:C388"/>
    <mergeCell ref="B215:C215"/>
    <mergeCell ref="B228:C228"/>
    <mergeCell ref="B266:C266"/>
    <mergeCell ref="B271:C271"/>
    <mergeCell ref="B298:C298"/>
    <mergeCell ref="B328:C328"/>
  </mergeCells>
  <phoneticPr fontId="3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D99"/>
  <sheetViews>
    <sheetView topLeftCell="A4" workbookViewId="0">
      <selection activeCell="J70" sqref="J70"/>
    </sheetView>
  </sheetViews>
  <sheetFormatPr defaultRowHeight="15"/>
  <cols>
    <col min="3" max="3" width="60.5703125" customWidth="1"/>
    <col min="4" max="4" width="12.28515625" customWidth="1"/>
  </cols>
  <sheetData>
    <row r="1" spans="2:4" ht="15.75" thickBot="1"/>
    <row r="2" spans="2:4" ht="30">
      <c r="B2" s="47" t="s">
        <v>511</v>
      </c>
      <c r="C2" s="52" t="s">
        <v>510</v>
      </c>
      <c r="D2" s="417">
        <v>7384148.4859999996</v>
      </c>
    </row>
    <row r="3" spans="2:4" ht="30">
      <c r="B3" s="28" t="s">
        <v>509</v>
      </c>
      <c r="C3" s="33" t="s">
        <v>508</v>
      </c>
      <c r="D3" s="417">
        <v>3950106.6500000004</v>
      </c>
    </row>
    <row r="4" spans="2:4">
      <c r="B4" s="28" t="s">
        <v>505</v>
      </c>
      <c r="C4" s="33" t="s">
        <v>504</v>
      </c>
      <c r="D4" s="417">
        <v>878743.10700000008</v>
      </c>
    </row>
    <row r="5" spans="2:4">
      <c r="B5" s="28" t="s">
        <v>503</v>
      </c>
      <c r="C5" s="33" t="s">
        <v>502</v>
      </c>
      <c r="D5" s="417">
        <v>326373.52500000002</v>
      </c>
    </row>
    <row r="6" spans="2:4">
      <c r="B6" s="28" t="s">
        <v>484</v>
      </c>
      <c r="C6" s="33" t="s">
        <v>422</v>
      </c>
      <c r="D6" s="417">
        <v>690000</v>
      </c>
    </row>
    <row r="7" spans="2:4" ht="21">
      <c r="B7" s="58"/>
      <c r="C7" s="60" t="s">
        <v>543</v>
      </c>
      <c r="D7" s="417">
        <v>345000</v>
      </c>
    </row>
    <row r="8" spans="2:4" ht="30">
      <c r="B8" s="28" t="s">
        <v>483</v>
      </c>
      <c r="C8" s="33" t="s">
        <v>482</v>
      </c>
      <c r="D8" s="417">
        <v>1050000</v>
      </c>
    </row>
    <row r="9" spans="2:4">
      <c r="B9" s="28" t="s">
        <v>481</v>
      </c>
      <c r="C9" s="33" t="s">
        <v>480</v>
      </c>
      <c r="D9" s="417">
        <v>450000</v>
      </c>
    </row>
    <row r="10" spans="2:4">
      <c r="B10" s="28" t="s">
        <v>479</v>
      </c>
      <c r="C10" s="33" t="s">
        <v>478</v>
      </c>
      <c r="D10" s="417">
        <v>112500</v>
      </c>
    </row>
    <row r="11" spans="2:4">
      <c r="B11" s="28" t="s">
        <v>441</v>
      </c>
      <c r="C11" s="33" t="s">
        <v>440</v>
      </c>
      <c r="D11" s="417">
        <v>3032020</v>
      </c>
    </row>
    <row r="12" spans="2:4" ht="21">
      <c r="B12" s="58"/>
      <c r="C12" s="60" t="s">
        <v>543</v>
      </c>
      <c r="D12" s="417">
        <v>2055346.3180000002</v>
      </c>
    </row>
    <row r="13" spans="2:4" ht="30">
      <c r="B13" s="28" t="s">
        <v>439</v>
      </c>
      <c r="C13" s="33" t="s">
        <v>438</v>
      </c>
      <c r="D13" s="417">
        <v>2191460</v>
      </c>
    </row>
    <row r="14" spans="2:4" ht="21">
      <c r="B14" s="58"/>
      <c r="C14" s="60" t="s">
        <v>543</v>
      </c>
      <c r="D14" s="417">
        <v>498632.2</v>
      </c>
    </row>
    <row r="15" spans="2:4">
      <c r="B15" s="28" t="s">
        <v>437</v>
      </c>
      <c r="C15" s="33" t="s">
        <v>436</v>
      </c>
      <c r="D15" s="417">
        <v>297235.85399999999</v>
      </c>
    </row>
    <row r="16" spans="2:4">
      <c r="B16" s="28" t="s">
        <v>435</v>
      </c>
      <c r="C16" s="33" t="s">
        <v>434</v>
      </c>
      <c r="D16" s="417">
        <v>228750</v>
      </c>
    </row>
    <row r="17" spans="2:4" ht="21">
      <c r="B17" s="58"/>
      <c r="C17" s="60" t="s">
        <v>543</v>
      </c>
      <c r="D17" s="417">
        <v>264027.75</v>
      </c>
    </row>
    <row r="18" spans="2:4">
      <c r="B18" s="28" t="s">
        <v>423</v>
      </c>
      <c r="C18" s="33" t="s">
        <v>422</v>
      </c>
      <c r="D18" s="417">
        <v>1575000</v>
      </c>
    </row>
    <row r="19" spans="2:4">
      <c r="B19" s="28" t="s">
        <v>421</v>
      </c>
      <c r="C19" s="33" t="s">
        <v>420</v>
      </c>
      <c r="D19" s="417">
        <v>26000.000000000004</v>
      </c>
    </row>
    <row r="20" spans="2:4">
      <c r="B20" s="28" t="s">
        <v>411</v>
      </c>
      <c r="C20" s="33" t="s">
        <v>410</v>
      </c>
      <c r="D20" s="417">
        <v>93750</v>
      </c>
    </row>
    <row r="21" spans="2:4" ht="21">
      <c r="B21" s="126"/>
      <c r="C21" s="127" t="s">
        <v>543</v>
      </c>
      <c r="D21" s="417">
        <v>18750</v>
      </c>
    </row>
    <row r="22" spans="2:4" ht="75">
      <c r="B22" s="28" t="s">
        <v>231</v>
      </c>
      <c r="C22" s="33" t="s">
        <v>230</v>
      </c>
      <c r="D22" s="417">
        <v>54000</v>
      </c>
    </row>
    <row r="23" spans="2:4" ht="75">
      <c r="B23" s="28" t="s">
        <v>229</v>
      </c>
      <c r="C23" s="33" t="s">
        <v>228</v>
      </c>
      <c r="D23" s="417">
        <v>6750</v>
      </c>
    </row>
    <row r="24" spans="2:4" ht="21">
      <c r="B24" s="58"/>
      <c r="C24" s="60" t="s">
        <v>543</v>
      </c>
      <c r="D24" s="417">
        <v>226806.75</v>
      </c>
    </row>
    <row r="25" spans="2:4" ht="75">
      <c r="B25" s="28" t="s">
        <v>227</v>
      </c>
      <c r="C25" s="33" t="s">
        <v>226</v>
      </c>
      <c r="D25" s="417">
        <v>106200</v>
      </c>
    </row>
    <row r="26" spans="2:4" ht="21">
      <c r="B26" s="58"/>
      <c r="C26" s="60" t="s">
        <v>543</v>
      </c>
      <c r="D26" s="417">
        <v>31221.9</v>
      </c>
    </row>
    <row r="27" spans="2:4" ht="75">
      <c r="B27" s="28" t="s">
        <v>225</v>
      </c>
      <c r="C27" s="33" t="s">
        <v>224</v>
      </c>
      <c r="D27" s="417">
        <v>15750</v>
      </c>
    </row>
    <row r="28" spans="2:4" ht="21">
      <c r="B28" s="58"/>
      <c r="C28" s="60" t="s">
        <v>543</v>
      </c>
      <c r="D28" s="417">
        <v>420793.69500000001</v>
      </c>
    </row>
    <row r="29" spans="2:4" ht="75">
      <c r="B29" s="28" t="s">
        <v>223</v>
      </c>
      <c r="C29" s="33" t="s">
        <v>222</v>
      </c>
      <c r="D29" s="417">
        <v>102600</v>
      </c>
    </row>
    <row r="30" spans="2:4" ht="21">
      <c r="B30" s="58"/>
      <c r="C30" s="60" t="s">
        <v>543</v>
      </c>
      <c r="D30" s="417">
        <v>262800</v>
      </c>
    </row>
    <row r="31" spans="2:4" ht="45">
      <c r="B31" s="28" t="s">
        <v>221</v>
      </c>
      <c r="C31" s="33" t="s">
        <v>220</v>
      </c>
      <c r="D31" s="417">
        <v>225000</v>
      </c>
    </row>
    <row r="32" spans="2:4" ht="21">
      <c r="B32" s="58"/>
      <c r="C32" s="60" t="s">
        <v>543</v>
      </c>
      <c r="D32" s="417">
        <v>58292.100000000006</v>
      </c>
    </row>
    <row r="33" spans="2:4">
      <c r="B33" s="28" t="s">
        <v>219</v>
      </c>
      <c r="C33" s="33" t="s">
        <v>218</v>
      </c>
      <c r="D33" s="417">
        <v>56700</v>
      </c>
    </row>
    <row r="34" spans="2:4" ht="21">
      <c r="B34" s="58"/>
      <c r="C34" s="60" t="s">
        <v>543</v>
      </c>
      <c r="D34" s="417">
        <v>3213.0000000000005</v>
      </c>
    </row>
    <row r="35" spans="2:4">
      <c r="B35" s="28" t="s">
        <v>217</v>
      </c>
      <c r="C35" s="33" t="s">
        <v>216</v>
      </c>
      <c r="D35" s="417">
        <v>0</v>
      </c>
    </row>
    <row r="36" spans="2:4" ht="21">
      <c r="B36" s="58"/>
      <c r="C36" s="58"/>
      <c r="D36" s="416"/>
    </row>
    <row r="37" spans="2:4">
      <c r="B37" s="28" t="s">
        <v>215</v>
      </c>
      <c r="C37" s="33" t="s">
        <v>214</v>
      </c>
      <c r="D37" s="417">
        <v>0</v>
      </c>
    </row>
    <row r="38" spans="2:4" ht="21">
      <c r="B38" s="58"/>
      <c r="C38" s="58"/>
      <c r="D38" s="416"/>
    </row>
    <row r="39" spans="2:4">
      <c r="B39" s="28" t="s">
        <v>213</v>
      </c>
      <c r="C39" s="33" t="s">
        <v>212</v>
      </c>
      <c r="D39" s="417">
        <v>45900</v>
      </c>
    </row>
    <row r="40" spans="2:4" ht="21">
      <c r="B40" s="58"/>
      <c r="C40" s="60" t="s">
        <v>543</v>
      </c>
      <c r="D40" s="417">
        <v>1666950.3</v>
      </c>
    </row>
    <row r="41" spans="2:4">
      <c r="B41" s="28" t="s">
        <v>211</v>
      </c>
      <c r="C41" s="33" t="s">
        <v>210</v>
      </c>
      <c r="D41" s="417">
        <v>1093317.75</v>
      </c>
    </row>
    <row r="42" spans="2:4" ht="21">
      <c r="B42" s="58"/>
      <c r="C42" s="58"/>
      <c r="D42" s="416"/>
    </row>
    <row r="43" spans="2:4" ht="30">
      <c r="B43" s="28" t="s">
        <v>209</v>
      </c>
      <c r="C43" s="33" t="s">
        <v>208</v>
      </c>
      <c r="D43" s="417">
        <v>0</v>
      </c>
    </row>
    <row r="44" spans="2:4" ht="21">
      <c r="B44" s="58"/>
      <c r="C44" s="58"/>
      <c r="D44" s="416"/>
    </row>
    <row r="45" spans="2:4" ht="30">
      <c r="B45" s="28" t="s">
        <v>207</v>
      </c>
      <c r="C45" s="33" t="s">
        <v>206</v>
      </c>
      <c r="D45" s="417">
        <v>121428.72000000002</v>
      </c>
    </row>
    <row r="46" spans="2:4" ht="21">
      <c r="B46" s="58"/>
      <c r="C46" s="58"/>
      <c r="D46" s="416"/>
    </row>
    <row r="47" spans="2:4">
      <c r="B47" s="28" t="s">
        <v>205</v>
      </c>
      <c r="C47" s="33" t="s">
        <v>204</v>
      </c>
      <c r="D47" s="417">
        <v>96843.6</v>
      </c>
    </row>
    <row r="48" spans="2:4" ht="21">
      <c r="B48" s="58"/>
      <c r="C48" s="58"/>
    </row>
    <row r="49" spans="2:4" ht="45">
      <c r="B49" s="28" t="s">
        <v>202</v>
      </c>
      <c r="C49" s="33" t="s">
        <v>201</v>
      </c>
      <c r="D49" s="417">
        <v>1958400</v>
      </c>
    </row>
    <row r="50" spans="2:4" ht="21">
      <c r="B50" s="58"/>
      <c r="C50" s="60" t="s">
        <v>543</v>
      </c>
      <c r="D50" s="417">
        <v>671736.09600000014</v>
      </c>
    </row>
    <row r="51" spans="2:4" ht="30">
      <c r="B51" s="28" t="s">
        <v>200</v>
      </c>
      <c r="C51" s="33" t="s">
        <v>199</v>
      </c>
      <c r="D51" s="417">
        <v>15498.000000000002</v>
      </c>
    </row>
    <row r="52" spans="2:4" ht="21">
      <c r="B52" s="58"/>
      <c r="C52" s="58"/>
    </row>
    <row r="53" spans="2:4" ht="105">
      <c r="B53" s="28" t="s">
        <v>198</v>
      </c>
      <c r="C53" s="33" t="s">
        <v>197</v>
      </c>
      <c r="D53" s="417">
        <v>489114.04499999998</v>
      </c>
    </row>
    <row r="54" spans="2:4" ht="21">
      <c r="B54" s="58"/>
      <c r="C54" s="58"/>
    </row>
    <row r="55" spans="2:4">
      <c r="B55" s="28" t="s">
        <v>196</v>
      </c>
      <c r="C55" s="33" t="s">
        <v>195</v>
      </c>
      <c r="D55" s="417">
        <v>145350</v>
      </c>
    </row>
    <row r="56" spans="2:4" ht="21">
      <c r="B56" s="58"/>
      <c r="C56" s="60" t="s">
        <v>543</v>
      </c>
      <c r="D56" s="417">
        <v>22367.655000000002</v>
      </c>
    </row>
    <row r="57" spans="2:4">
      <c r="B57" s="28" t="s">
        <v>194</v>
      </c>
      <c r="C57" s="33" t="s">
        <v>193</v>
      </c>
      <c r="D57" s="417">
        <v>324000</v>
      </c>
    </row>
    <row r="58" spans="2:4" ht="21">
      <c r="B58" s="58"/>
      <c r="C58" s="60" t="s">
        <v>543</v>
      </c>
      <c r="D58" s="417">
        <v>165600</v>
      </c>
    </row>
    <row r="59" spans="2:4">
      <c r="B59" s="28" t="s">
        <v>192</v>
      </c>
      <c r="C59" s="33" t="s">
        <v>191</v>
      </c>
      <c r="D59" s="417">
        <v>389113.20000000007</v>
      </c>
    </row>
    <row r="60" spans="2:4" ht="21">
      <c r="B60" s="58"/>
      <c r="C60" s="58"/>
    </row>
    <row r="61" spans="2:4" ht="30">
      <c r="B61" s="28" t="s">
        <v>190</v>
      </c>
      <c r="C61" s="33" t="s">
        <v>189</v>
      </c>
      <c r="D61" s="417">
        <v>493925.04000000004</v>
      </c>
    </row>
    <row r="62" spans="2:4" ht="21">
      <c r="B62" s="58"/>
      <c r="C62" s="58"/>
    </row>
    <row r="63" spans="2:4">
      <c r="B63" s="28" t="s">
        <v>188</v>
      </c>
      <c r="C63" s="33" t="s">
        <v>187</v>
      </c>
      <c r="D63" s="417">
        <v>27000</v>
      </c>
    </row>
    <row r="64" spans="2:4" ht="21">
      <c r="B64" s="58"/>
      <c r="C64" s="58"/>
    </row>
    <row r="65" spans="2:4">
      <c r="B65" s="28" t="s">
        <v>186</v>
      </c>
      <c r="C65" s="33" t="s">
        <v>185</v>
      </c>
      <c r="D65" s="417">
        <v>23760</v>
      </c>
    </row>
    <row r="66" spans="2:4" ht="21">
      <c r="B66" s="58"/>
      <c r="C66" s="60" t="s">
        <v>543</v>
      </c>
      <c r="D66" s="417">
        <v>10373.400000000005</v>
      </c>
    </row>
    <row r="67" spans="2:4">
      <c r="B67" s="28" t="s">
        <v>184</v>
      </c>
      <c r="C67" s="33" t="s">
        <v>183</v>
      </c>
      <c r="D67" s="417">
        <v>0</v>
      </c>
    </row>
    <row r="68" spans="2:4" ht="21">
      <c r="B68" s="58"/>
      <c r="C68" s="58"/>
    </row>
    <row r="69" spans="2:4">
      <c r="B69" s="28" t="s">
        <v>182</v>
      </c>
      <c r="C69" s="33" t="s">
        <v>181</v>
      </c>
      <c r="D69" s="417">
        <v>84000</v>
      </c>
    </row>
    <row r="70" spans="2:4" ht="21">
      <c r="B70" s="58"/>
      <c r="C70" s="60" t="s">
        <v>543</v>
      </c>
      <c r="D70" s="417">
        <v>114198.00000000001</v>
      </c>
    </row>
    <row r="71" spans="2:4">
      <c r="B71" s="28" t="s">
        <v>180</v>
      </c>
      <c r="C71" s="33" t="s">
        <v>179</v>
      </c>
      <c r="D71" s="417">
        <v>135000</v>
      </c>
    </row>
    <row r="72" spans="2:4" ht="21">
      <c r="B72" s="58"/>
      <c r="C72" s="60" t="s">
        <v>543</v>
      </c>
    </row>
    <row r="73" spans="2:4">
      <c r="B73" s="28" t="s">
        <v>178</v>
      </c>
      <c r="C73" s="33" t="s">
        <v>177</v>
      </c>
    </row>
    <row r="74" spans="2:4" ht="21">
      <c r="B74" s="58"/>
      <c r="C74" s="58"/>
    </row>
    <row r="75" spans="2:4" ht="30">
      <c r="B75" s="28" t="s">
        <v>176</v>
      </c>
      <c r="C75" s="37" t="s">
        <v>175</v>
      </c>
    </row>
    <row r="76" spans="2:4" ht="21">
      <c r="B76" s="58"/>
      <c r="C76" s="60"/>
    </row>
    <row r="77" spans="2:4" ht="30">
      <c r="B77" s="28" t="s">
        <v>174</v>
      </c>
      <c r="C77" s="33" t="s">
        <v>173</v>
      </c>
    </row>
    <row r="78" spans="2:4" ht="21">
      <c r="B78" s="58"/>
      <c r="C78" s="58"/>
    </row>
    <row r="79" spans="2:4" ht="30">
      <c r="B79" s="28" t="s">
        <v>172</v>
      </c>
      <c r="C79" s="33" t="s">
        <v>171</v>
      </c>
    </row>
    <row r="80" spans="2:4" ht="21">
      <c r="B80" s="58"/>
      <c r="C80" s="58"/>
    </row>
    <row r="81" spans="2:3">
      <c r="B81" s="28" t="s">
        <v>170</v>
      </c>
      <c r="C81" s="33" t="s">
        <v>169</v>
      </c>
    </row>
    <row r="82" spans="2:3" ht="21">
      <c r="B82" s="58"/>
      <c r="C82" s="58"/>
    </row>
    <row r="83" spans="2:3" ht="30">
      <c r="B83" s="28" t="s">
        <v>168</v>
      </c>
      <c r="C83" s="33" t="s">
        <v>167</v>
      </c>
    </row>
    <row r="84" spans="2:3" ht="21">
      <c r="B84" s="58"/>
      <c r="C84" s="60" t="s">
        <v>543</v>
      </c>
    </row>
    <row r="85" spans="2:3">
      <c r="B85" s="28" t="s">
        <v>166</v>
      </c>
      <c r="C85" s="33" t="s">
        <v>165</v>
      </c>
    </row>
    <row r="86" spans="2:3" ht="21">
      <c r="B86" s="58"/>
      <c r="C86" s="58"/>
    </row>
    <row r="87" spans="2:3">
      <c r="B87" s="28" t="s">
        <v>164</v>
      </c>
      <c r="C87" s="33" t="s">
        <v>163</v>
      </c>
    </row>
    <row r="88" spans="2:3" ht="21">
      <c r="B88" s="58"/>
      <c r="C88" s="60" t="s">
        <v>543</v>
      </c>
    </row>
    <row r="89" spans="2:3" ht="30">
      <c r="B89" s="28" t="s">
        <v>162</v>
      </c>
      <c r="C89" s="33" t="s">
        <v>161</v>
      </c>
    </row>
    <row r="90" spans="2:3" ht="21">
      <c r="B90" s="58"/>
      <c r="C90" s="58"/>
    </row>
    <row r="91" spans="2:3">
      <c r="B91" s="28" t="s">
        <v>160</v>
      </c>
      <c r="C91" s="33" t="s">
        <v>159</v>
      </c>
    </row>
    <row r="92" spans="2:3" ht="21">
      <c r="B92" s="58"/>
      <c r="C92" s="60" t="s">
        <v>543</v>
      </c>
    </row>
    <row r="93" spans="2:3" ht="60">
      <c r="B93" s="28" t="s">
        <v>158</v>
      </c>
      <c r="C93" s="38" t="s">
        <v>157</v>
      </c>
    </row>
    <row r="94" spans="2:3" ht="21">
      <c r="B94" s="58"/>
      <c r="C94" s="58"/>
    </row>
    <row r="95" spans="2:3" ht="75">
      <c r="B95" s="28" t="s">
        <v>156</v>
      </c>
      <c r="C95" s="38" t="s">
        <v>155</v>
      </c>
    </row>
    <row r="96" spans="2:3" ht="21">
      <c r="B96" s="58"/>
      <c r="C96" s="60" t="s">
        <v>543</v>
      </c>
    </row>
    <row r="97" spans="2:3" ht="30">
      <c r="B97" s="28" t="s">
        <v>154</v>
      </c>
      <c r="C97" s="38" t="s">
        <v>153</v>
      </c>
    </row>
    <row r="98" spans="2:3" ht="21">
      <c r="B98" s="58"/>
      <c r="C98" s="58"/>
    </row>
    <row r="99" spans="2:3" ht="30">
      <c r="B99" s="28" t="s">
        <v>151</v>
      </c>
      <c r="C99" s="38" t="s">
        <v>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B821"/>
  <sheetViews>
    <sheetView view="pageBreakPreview" zoomScale="87" zoomScaleNormal="87" zoomScaleSheetLayoutView="87" workbookViewId="0">
      <pane xSplit="6" ySplit="4" topLeftCell="G8" activePane="bottomRight" state="frozen"/>
      <selection pane="topRight" activeCell="F1" sqref="F1"/>
      <selection pane="bottomLeft" activeCell="A5" sqref="A5"/>
      <selection pane="bottomRight" activeCell="F20" sqref="F19:F20"/>
    </sheetView>
  </sheetViews>
  <sheetFormatPr defaultRowHeight="15"/>
  <cols>
    <col min="1" max="1" width="4.28515625" customWidth="1"/>
    <col min="2" max="2" width="6" bestFit="1" customWidth="1"/>
    <col min="3" max="3" width="7.5703125" customWidth="1"/>
    <col min="4" max="4" width="5.7109375" bestFit="1" customWidth="1"/>
    <col min="5" max="5" width="8.7109375" bestFit="1" customWidth="1"/>
    <col min="6" max="6" width="57.42578125" style="6" customWidth="1"/>
    <col min="7" max="7" width="5.85546875" style="5" bestFit="1" customWidth="1"/>
    <col min="8" max="8" width="14.7109375" style="4" bestFit="1" customWidth="1"/>
    <col min="9" max="9" width="6.85546875" style="3" bestFit="1" customWidth="1"/>
    <col min="10" max="10" width="14.42578125" style="106" bestFit="1" customWidth="1"/>
    <col min="11" max="11" width="5" style="108" bestFit="1" customWidth="1"/>
    <col min="12" max="12" width="14.140625" style="108" bestFit="1" customWidth="1"/>
    <col min="13" max="13" width="6.85546875" style="2" bestFit="1" customWidth="1"/>
    <col min="14" max="14" width="14.42578125" style="2" bestFit="1" customWidth="1"/>
    <col min="15" max="15" width="9.7109375" style="1" bestFit="1" customWidth="1"/>
    <col min="16" max="16" width="17.5703125" style="1" bestFit="1" customWidth="1"/>
    <col min="19" max="19" width="26.140625" customWidth="1"/>
    <col min="21" max="21" width="32" customWidth="1"/>
    <col min="22" max="22" width="27.85546875" customWidth="1"/>
    <col min="23" max="23" width="23.140625" customWidth="1"/>
    <col min="24" max="24" width="23" customWidth="1"/>
    <col min="25" max="25" width="25.7109375" customWidth="1"/>
    <col min="26" max="26" width="28.140625" customWidth="1"/>
  </cols>
  <sheetData>
    <row r="1" spans="1:28" ht="27.75" thickTop="1" thickBot="1">
      <c r="B1" s="452" t="s">
        <v>766</v>
      </c>
      <c r="C1" s="453"/>
      <c r="D1" s="454"/>
      <c r="E1" s="454"/>
      <c r="F1" s="454"/>
      <c r="G1" s="454"/>
      <c r="H1" s="454"/>
      <c r="I1" s="454"/>
      <c r="J1" s="454"/>
      <c r="K1" s="454"/>
      <c r="L1" s="454"/>
      <c r="M1" s="454"/>
      <c r="N1" s="454"/>
      <c r="O1" s="454"/>
      <c r="P1" s="454"/>
    </row>
    <row r="2" spans="1:28" s="24" customFormat="1" ht="32.450000000000003" customHeight="1">
      <c r="A2" s="48"/>
      <c r="B2" s="440" t="s">
        <v>522</v>
      </c>
      <c r="C2" s="443" t="s">
        <v>645</v>
      </c>
      <c r="D2" s="435" t="s">
        <v>521</v>
      </c>
      <c r="E2" s="435" t="s">
        <v>520</v>
      </c>
      <c r="F2" s="435" t="s">
        <v>519</v>
      </c>
      <c r="G2" s="397"/>
      <c r="H2" s="149"/>
      <c r="I2" s="435" t="s">
        <v>518</v>
      </c>
      <c r="J2" s="435"/>
      <c r="K2" s="435" t="s">
        <v>517</v>
      </c>
      <c r="L2" s="435"/>
      <c r="M2" s="435" t="s">
        <v>516</v>
      </c>
      <c r="N2" s="435"/>
      <c r="O2" s="435" t="s">
        <v>515</v>
      </c>
      <c r="P2" s="435"/>
      <c r="Q2" s="350"/>
    </row>
    <row r="3" spans="1:28" s="24" customFormat="1" ht="32.25" thickBot="1">
      <c r="A3" s="49"/>
      <c r="B3" s="441"/>
      <c r="C3" s="444"/>
      <c r="D3" s="442"/>
      <c r="E3" s="442"/>
      <c r="F3" s="442"/>
      <c r="G3" s="398" t="s">
        <v>29</v>
      </c>
      <c r="H3" s="150" t="s">
        <v>28</v>
      </c>
      <c r="I3" s="398" t="s">
        <v>27</v>
      </c>
      <c r="J3" s="398" t="s">
        <v>26</v>
      </c>
      <c r="K3" s="398" t="s">
        <v>27</v>
      </c>
      <c r="L3" s="398" t="s">
        <v>26</v>
      </c>
      <c r="M3" s="398" t="s">
        <v>27</v>
      </c>
      <c r="N3" s="398" t="s">
        <v>26</v>
      </c>
      <c r="O3" s="398" t="s">
        <v>27</v>
      </c>
      <c r="P3" s="398" t="s">
        <v>26</v>
      </c>
      <c r="Q3" s="350"/>
    </row>
    <row r="4" spans="1:28" s="23" customFormat="1" ht="24" customHeight="1">
      <c r="A4"/>
      <c r="B4" s="63">
        <v>1</v>
      </c>
      <c r="C4" s="306"/>
      <c r="D4" s="64">
        <v>2</v>
      </c>
      <c r="E4" s="65">
        <v>3</v>
      </c>
      <c r="F4" s="64">
        <v>4</v>
      </c>
      <c r="G4" s="64">
        <v>5</v>
      </c>
      <c r="H4" s="152">
        <v>6</v>
      </c>
      <c r="I4" s="65">
        <v>7</v>
      </c>
      <c r="J4" s="65">
        <v>8</v>
      </c>
      <c r="K4" s="64">
        <v>9</v>
      </c>
      <c r="L4" s="65">
        <v>10</v>
      </c>
      <c r="M4" s="64">
        <v>11</v>
      </c>
      <c r="N4" s="65">
        <v>12</v>
      </c>
      <c r="O4" s="65">
        <v>13</v>
      </c>
      <c r="P4" s="65">
        <v>14</v>
      </c>
      <c r="Q4" s="351"/>
    </row>
    <row r="5" spans="1:28" s="23" customFormat="1" ht="24" customHeight="1" thickBot="1">
      <c r="A5"/>
      <c r="B5" s="115"/>
      <c r="C5" s="307"/>
      <c r="D5" s="116"/>
      <c r="E5" s="117"/>
      <c r="F5" s="118" t="s">
        <v>534</v>
      </c>
      <c r="G5" s="116"/>
      <c r="H5" s="154"/>
      <c r="I5" s="117"/>
      <c r="J5" s="117"/>
      <c r="K5" s="116"/>
      <c r="L5" s="117"/>
      <c r="M5" s="116"/>
      <c r="N5" s="117"/>
      <c r="O5" s="117"/>
      <c r="P5" s="117"/>
      <c r="Q5" s="352"/>
      <c r="U5" s="23" t="s">
        <v>591</v>
      </c>
      <c r="V5" s="23" t="s">
        <v>592</v>
      </c>
      <c r="W5" s="23" t="s">
        <v>593</v>
      </c>
      <c r="X5" s="23" t="s">
        <v>594</v>
      </c>
      <c r="Y5" s="23" t="s">
        <v>633</v>
      </c>
      <c r="Z5" s="23" t="s">
        <v>636</v>
      </c>
    </row>
    <row r="6" spans="1:28" s="23" customFormat="1" ht="30.75" thickBot="1">
      <c r="A6" s="50"/>
      <c r="B6" s="356">
        <v>1</v>
      </c>
      <c r="C6" s="47">
        <v>1</v>
      </c>
      <c r="D6" s="47">
        <v>1</v>
      </c>
      <c r="E6" s="47" t="s">
        <v>511</v>
      </c>
      <c r="F6" s="52" t="s">
        <v>510</v>
      </c>
      <c r="G6" s="53" t="s">
        <v>0</v>
      </c>
      <c r="H6" s="156">
        <v>15010</v>
      </c>
      <c r="I6" s="47">
        <f>'RE-CS'!I6</f>
        <v>400</v>
      </c>
      <c r="J6" s="157">
        <f>H6*I6</f>
        <v>6004000</v>
      </c>
      <c r="K6" s="54">
        <v>350</v>
      </c>
      <c r="L6" s="158">
        <f>K6*H6</f>
        <v>5253500</v>
      </c>
      <c r="M6" s="159">
        <f>$I6+$K6</f>
        <v>750</v>
      </c>
      <c r="N6" s="160">
        <f>M6*H6</f>
        <v>11257500</v>
      </c>
      <c r="O6" s="55">
        <v>491.9486</v>
      </c>
      <c r="P6" s="158">
        <f>O6*H6</f>
        <v>7384148.4859999996</v>
      </c>
      <c r="Q6" s="353" t="s">
        <v>554</v>
      </c>
      <c r="R6" s="112" t="s">
        <v>554</v>
      </c>
      <c r="S6" s="68" t="s">
        <v>577</v>
      </c>
      <c r="T6" s="67">
        <v>1</v>
      </c>
      <c r="U6" s="69">
        <f t="shared" ref="U6:U18" si="0">SUMIF($Q$6:$Q$553,R6,$P$6:$P$553)</f>
        <v>43223650.441</v>
      </c>
      <c r="V6" s="69">
        <f t="shared" ref="V6:V18" si="1">SUMIF($Q$6:$Q$553,R6,$N$6:$N$553)</f>
        <v>48053380.799999997</v>
      </c>
      <c r="W6" s="69" t="e">
        <f>SUMIF($Q$6:$Q$553,R6,#REF!)</f>
        <v>#REF!</v>
      </c>
      <c r="X6" s="69" t="e">
        <f>SUMIF($Q$6:$Q$507,R6,#REF!)</f>
        <v>#REF!</v>
      </c>
      <c r="Y6" s="284">
        <f t="shared" ref="Y6:Y18" si="2">SUMIF($Q$6:$Q$553,R6,$J$6:$J$554)</f>
        <v>40701300.799999997</v>
      </c>
      <c r="Z6" s="284">
        <f t="shared" ref="Z6:Z18" ca="1" si="3">SUMIF($Q$6:$Q$553,R6,$L$6:$L$550)</f>
        <v>7352080</v>
      </c>
      <c r="AB6" s="305"/>
    </row>
    <row r="7" spans="1:28" s="23" customFormat="1" ht="21">
      <c r="A7" s="94"/>
      <c r="B7" s="257"/>
      <c r="C7" s="43"/>
      <c r="D7" s="57"/>
      <c r="E7" s="57"/>
      <c r="F7" s="57"/>
      <c r="G7" s="57"/>
      <c r="H7" s="57"/>
      <c r="I7" s="47"/>
      <c r="J7" s="57"/>
      <c r="K7" s="57"/>
      <c r="L7" s="57"/>
      <c r="M7" s="161"/>
      <c r="N7" s="57"/>
      <c r="O7" s="58"/>
      <c r="P7" s="57"/>
      <c r="Q7" s="354"/>
      <c r="R7" s="112" t="s">
        <v>551</v>
      </c>
      <c r="S7" s="68" t="s">
        <v>579</v>
      </c>
      <c r="T7" s="67">
        <v>3</v>
      </c>
      <c r="U7" s="69">
        <f t="shared" si="0"/>
        <v>49845130</v>
      </c>
      <c r="V7" s="69">
        <f t="shared" si="1"/>
        <v>50777380</v>
      </c>
      <c r="W7" s="69" t="e">
        <f>SUMIF($Q$6:$Q$553,R7,#REF!)</f>
        <v>#REF!</v>
      </c>
      <c r="X7" s="69" t="e">
        <f>SUMIF($Q$6:$Q$507,R7,#REF!)</f>
        <v>#REF!</v>
      </c>
      <c r="Y7" s="284">
        <f t="shared" si="2"/>
        <v>45337380</v>
      </c>
      <c r="Z7" s="284">
        <f t="shared" ca="1" si="3"/>
        <v>5440000</v>
      </c>
      <c r="AB7" s="305"/>
    </row>
    <row r="8" spans="1:28" s="23" customFormat="1" ht="30">
      <c r="A8" s="51"/>
      <c r="B8" s="359">
        <v>2</v>
      </c>
      <c r="C8" s="28">
        <v>1</v>
      </c>
      <c r="D8" s="28">
        <v>199</v>
      </c>
      <c r="E8" s="28" t="s">
        <v>509</v>
      </c>
      <c r="F8" s="33" t="s">
        <v>508</v>
      </c>
      <c r="G8" s="29" t="s">
        <v>0</v>
      </c>
      <c r="H8" s="163">
        <v>15010</v>
      </c>
      <c r="I8" s="28">
        <f>200+185</f>
        <v>385</v>
      </c>
      <c r="J8" s="164">
        <f>H8*I8</f>
        <v>5778850</v>
      </c>
      <c r="K8" s="30">
        <v>78</v>
      </c>
      <c r="L8" s="162">
        <f>K8*H8</f>
        <v>1170780</v>
      </c>
      <c r="M8" s="161">
        <f t="shared" ref="M8:M68" si="4">$I8+$K8</f>
        <v>463</v>
      </c>
      <c r="N8" s="165">
        <f>M8*H8</f>
        <v>6949630</v>
      </c>
      <c r="O8" s="31">
        <v>263.16500000000002</v>
      </c>
      <c r="P8" s="162">
        <f>O8*H8</f>
        <v>3950106.6500000004</v>
      </c>
      <c r="Q8" s="354" t="s">
        <v>554</v>
      </c>
      <c r="R8" s="112" t="s">
        <v>538</v>
      </c>
      <c r="S8" s="68"/>
      <c r="T8" s="67">
        <v>5</v>
      </c>
      <c r="U8" s="69">
        <f t="shared" si="0"/>
        <v>3150000</v>
      </c>
      <c r="V8" s="69">
        <f t="shared" si="1"/>
        <v>2850000</v>
      </c>
      <c r="W8" s="69" t="e">
        <f>SUMIF($Q$6:$Q$553,R8,#REF!)</f>
        <v>#REF!</v>
      </c>
      <c r="X8" s="69" t="e">
        <f>SUMIF($Q$6:$Q$507,R8,#REF!)</f>
        <v>#REF!</v>
      </c>
      <c r="Y8" s="284">
        <f t="shared" si="2"/>
        <v>2850000</v>
      </c>
      <c r="Z8" s="284">
        <f t="shared" ca="1" si="3"/>
        <v>0</v>
      </c>
      <c r="AB8" s="305"/>
    </row>
    <row r="9" spans="1:28" s="23" customFormat="1" ht="21">
      <c r="A9" s="51"/>
      <c r="B9" s="360"/>
      <c r="C9" s="58"/>
      <c r="D9" s="58"/>
      <c r="E9" s="58"/>
      <c r="F9" s="58"/>
      <c r="G9" s="58"/>
      <c r="H9" s="58"/>
      <c r="I9" s="58"/>
      <c r="J9" s="58"/>
      <c r="K9" s="58"/>
      <c r="L9" s="58"/>
      <c r="M9" s="161"/>
      <c r="N9" s="58"/>
      <c r="O9" s="58"/>
      <c r="P9" s="58"/>
      <c r="Q9" s="354"/>
      <c r="R9" s="113" t="s">
        <v>553</v>
      </c>
      <c r="S9" s="68" t="s">
        <v>584</v>
      </c>
      <c r="T9" s="67">
        <v>7</v>
      </c>
      <c r="U9" s="69">
        <f t="shared" si="0"/>
        <v>4118200</v>
      </c>
      <c r="V9" s="69">
        <f t="shared" si="1"/>
        <v>3892000</v>
      </c>
      <c r="W9" s="69" t="e">
        <f>SUMIF($Q$6:$Q$553,R9,#REF!)</f>
        <v>#REF!</v>
      </c>
      <c r="X9" s="69" t="e">
        <f>SUMIF($Q$6:$Q$507,R9,#REF!)</f>
        <v>#REF!</v>
      </c>
      <c r="Y9" s="284">
        <f t="shared" si="2"/>
        <v>3892000</v>
      </c>
      <c r="Z9" s="284">
        <f t="shared" ca="1" si="3"/>
        <v>0</v>
      </c>
      <c r="AB9" s="305"/>
    </row>
    <row r="10" spans="1:28" s="23" customFormat="1">
      <c r="A10" s="51"/>
      <c r="B10" s="359">
        <v>3</v>
      </c>
      <c r="C10" s="28">
        <v>1.5</v>
      </c>
      <c r="D10" s="28">
        <v>2</v>
      </c>
      <c r="E10" s="28" t="s">
        <v>507</v>
      </c>
      <c r="F10" s="33" t="s">
        <v>506</v>
      </c>
      <c r="G10" s="29" t="s">
        <v>3</v>
      </c>
      <c r="H10" s="163">
        <v>295000</v>
      </c>
      <c r="I10" s="28">
        <v>2</v>
      </c>
      <c r="J10" s="164">
        <f>H10*I10</f>
        <v>590000</v>
      </c>
      <c r="K10" s="30">
        <v>1</v>
      </c>
      <c r="L10" s="162">
        <f>K10*H10</f>
        <v>295000</v>
      </c>
      <c r="M10" s="161">
        <f t="shared" si="4"/>
        <v>3</v>
      </c>
      <c r="N10" s="165">
        <f>M10*H10</f>
        <v>885000</v>
      </c>
      <c r="O10" s="31">
        <v>0</v>
      </c>
      <c r="P10" s="162">
        <f>O10*H10</f>
        <v>0</v>
      </c>
      <c r="Q10" s="354" t="s">
        <v>571</v>
      </c>
      <c r="R10" s="112" t="s">
        <v>571</v>
      </c>
      <c r="S10" s="68" t="s">
        <v>582</v>
      </c>
      <c r="T10" s="67">
        <v>8</v>
      </c>
      <c r="U10" s="69">
        <f t="shared" si="0"/>
        <v>72882500</v>
      </c>
      <c r="V10" s="69">
        <f t="shared" si="1"/>
        <v>67867500</v>
      </c>
      <c r="W10" s="69" t="e">
        <f>SUMIF($Q$6:$Q$553,R10,#REF!)</f>
        <v>#REF!</v>
      </c>
      <c r="X10" s="69" t="e">
        <f>SUMIF($Q$6:$Q$507,R10,#REF!)</f>
        <v>#REF!</v>
      </c>
      <c r="Y10" s="284">
        <f t="shared" si="2"/>
        <v>46177500</v>
      </c>
      <c r="Z10" s="284">
        <f t="shared" ca="1" si="3"/>
        <v>21690000</v>
      </c>
    </row>
    <row r="11" spans="1:28" s="23" customFormat="1" ht="21">
      <c r="A11" s="51"/>
      <c r="B11" s="360"/>
      <c r="C11" s="58"/>
      <c r="D11" s="58"/>
      <c r="E11" s="58"/>
      <c r="F11" s="58"/>
      <c r="G11" s="58"/>
      <c r="H11" s="58"/>
      <c r="I11" s="58"/>
      <c r="J11" s="58"/>
      <c r="K11" s="58"/>
      <c r="L11" s="58"/>
      <c r="M11" s="161"/>
      <c r="N11" s="58"/>
      <c r="O11" s="58"/>
      <c r="P11" s="58"/>
      <c r="Q11" s="354"/>
      <c r="R11" s="113" t="s">
        <v>552</v>
      </c>
      <c r="S11" s="68" t="s">
        <v>587</v>
      </c>
      <c r="T11" s="67">
        <v>10</v>
      </c>
      <c r="U11" s="69">
        <f t="shared" si="0"/>
        <v>32960000</v>
      </c>
      <c r="V11" s="69">
        <f t="shared" si="1"/>
        <v>25714000</v>
      </c>
      <c r="W11" s="69" t="e">
        <f>SUMIF($Q$6:$Q$553,R11,#REF!)</f>
        <v>#REF!</v>
      </c>
      <c r="X11" s="69" t="e">
        <f>SUMIF($Q$6:$Q$507,R11,#REF!)</f>
        <v>#REF!</v>
      </c>
      <c r="Y11" s="284">
        <f t="shared" si="2"/>
        <v>21104000</v>
      </c>
      <c r="Z11" s="284">
        <f t="shared" ca="1" si="3"/>
        <v>4610000</v>
      </c>
    </row>
    <row r="12" spans="1:28" s="23" customFormat="1">
      <c r="A12" s="51"/>
      <c r="B12" s="359">
        <v>4</v>
      </c>
      <c r="C12" s="28">
        <v>2.1</v>
      </c>
      <c r="D12" s="28">
        <v>3</v>
      </c>
      <c r="E12" s="28" t="s">
        <v>505</v>
      </c>
      <c r="F12" s="33" t="s">
        <v>504</v>
      </c>
      <c r="G12" s="29" t="s">
        <v>0</v>
      </c>
      <c r="H12" s="163">
        <v>4035</v>
      </c>
      <c r="I12" s="28">
        <v>160</v>
      </c>
      <c r="J12" s="164">
        <f>H12*I12</f>
        <v>645600</v>
      </c>
      <c r="K12" s="30">
        <v>80</v>
      </c>
      <c r="L12" s="162">
        <f>K12*H12</f>
        <v>322800</v>
      </c>
      <c r="M12" s="161">
        <f t="shared" si="4"/>
        <v>240</v>
      </c>
      <c r="N12" s="165">
        <f>M12*H12</f>
        <v>968400</v>
      </c>
      <c r="O12" s="31">
        <v>217.78020000000001</v>
      </c>
      <c r="P12" s="162">
        <f>O12*H12</f>
        <v>878743.10700000008</v>
      </c>
      <c r="Q12" s="354" t="s">
        <v>554</v>
      </c>
      <c r="R12" s="113" t="s">
        <v>555</v>
      </c>
      <c r="S12" s="68" t="s">
        <v>585</v>
      </c>
      <c r="T12" s="67">
        <v>11</v>
      </c>
      <c r="U12" s="69">
        <f t="shared" si="0"/>
        <v>499157.52</v>
      </c>
      <c r="V12" s="69">
        <f t="shared" si="1"/>
        <v>611340</v>
      </c>
      <c r="W12" s="69" t="e">
        <f>SUMIF($Q$6:$Q$553,R12,#REF!)</f>
        <v>#REF!</v>
      </c>
      <c r="X12" s="69" t="e">
        <f>SUMIF($Q$6:$Q$507,R12,#REF!)</f>
        <v>#REF!</v>
      </c>
      <c r="Y12" s="284">
        <f t="shared" si="2"/>
        <v>611340</v>
      </c>
      <c r="Z12" s="284">
        <f t="shared" ca="1" si="3"/>
        <v>0</v>
      </c>
    </row>
    <row r="13" spans="1:28" s="23" customFormat="1" ht="21">
      <c r="A13" s="51"/>
      <c r="B13" s="360"/>
      <c r="C13" s="58"/>
      <c r="D13" s="58"/>
      <c r="E13" s="58"/>
      <c r="F13" s="58"/>
      <c r="G13" s="58"/>
      <c r="H13" s="58"/>
      <c r="I13" s="58"/>
      <c r="J13" s="58"/>
      <c r="K13" s="58"/>
      <c r="L13" s="58"/>
      <c r="M13" s="161"/>
      <c r="N13" s="58"/>
      <c r="O13" s="58"/>
      <c r="P13" s="58"/>
      <c r="Q13" s="354"/>
      <c r="R13" s="112" t="s">
        <v>557</v>
      </c>
      <c r="S13" s="68" t="s">
        <v>556</v>
      </c>
      <c r="T13" s="67">
        <v>12</v>
      </c>
      <c r="U13" s="69">
        <f t="shared" si="0"/>
        <v>16967800</v>
      </c>
      <c r="V13" s="69">
        <f t="shared" si="1"/>
        <v>15549600</v>
      </c>
      <c r="W13" s="69" t="e">
        <f>SUMIF($Q$6:$Q$553,R13,#REF!)</f>
        <v>#REF!</v>
      </c>
      <c r="X13" s="69" t="e">
        <f>SUMIF($Q$6:$Q$507,R13,#REF!)</f>
        <v>#REF!</v>
      </c>
      <c r="Y13" s="284">
        <f t="shared" si="2"/>
        <v>15099700</v>
      </c>
      <c r="Z13" s="284">
        <f t="shared" ca="1" si="3"/>
        <v>449900</v>
      </c>
    </row>
    <row r="14" spans="1:28" s="23" customFormat="1">
      <c r="A14" s="51"/>
      <c r="B14" s="359">
        <v>5</v>
      </c>
      <c r="C14" s="28">
        <v>2.2000000000000002</v>
      </c>
      <c r="D14" s="28">
        <v>4</v>
      </c>
      <c r="E14" s="28" t="s">
        <v>503</v>
      </c>
      <c r="F14" s="33" t="s">
        <v>502</v>
      </c>
      <c r="G14" s="29" t="s">
        <v>0</v>
      </c>
      <c r="H14" s="163">
        <v>3750</v>
      </c>
      <c r="I14" s="28">
        <v>175</v>
      </c>
      <c r="J14" s="164">
        <f>H14*I14</f>
        <v>656250</v>
      </c>
      <c r="K14" s="30">
        <v>50</v>
      </c>
      <c r="L14" s="162">
        <f>K14*H14</f>
        <v>187500</v>
      </c>
      <c r="M14" s="161">
        <f t="shared" si="4"/>
        <v>225</v>
      </c>
      <c r="N14" s="165">
        <f>M14*H14</f>
        <v>843750</v>
      </c>
      <c r="O14" s="31">
        <v>87.032940000000011</v>
      </c>
      <c r="P14" s="162">
        <f>O14*H14</f>
        <v>326373.52500000002</v>
      </c>
      <c r="Q14" s="354" t="s">
        <v>554</v>
      </c>
      <c r="R14" s="112" t="s">
        <v>572</v>
      </c>
      <c r="S14" s="68" t="s">
        <v>578</v>
      </c>
      <c r="T14" s="67">
        <v>2</v>
      </c>
      <c r="U14" s="69">
        <f t="shared" si="0"/>
        <v>27907402.185000002</v>
      </c>
      <c r="V14" s="69">
        <f t="shared" si="1"/>
        <v>0</v>
      </c>
      <c r="W14" s="69" t="e">
        <f>SUMIF($Q$6:$Q$553,R14,#REF!)</f>
        <v>#REF!</v>
      </c>
      <c r="X14" s="69" t="e">
        <f>SUMIF($Q$6:$Q$507,R14,#REF!)</f>
        <v>#REF!</v>
      </c>
      <c r="Y14" s="284">
        <f t="shared" si="2"/>
        <v>0</v>
      </c>
      <c r="Z14" s="284">
        <f t="shared" ca="1" si="3"/>
        <v>0</v>
      </c>
    </row>
    <row r="15" spans="1:28" s="23" customFormat="1" ht="21" customHeight="1">
      <c r="A15" s="51"/>
      <c r="B15" s="359"/>
      <c r="C15" s="28"/>
      <c r="D15" s="28"/>
      <c r="E15" s="28"/>
      <c r="F15" s="33"/>
      <c r="G15" s="29"/>
      <c r="H15" s="163"/>
      <c r="I15" s="28"/>
      <c r="J15" s="164"/>
      <c r="K15" s="30"/>
      <c r="L15" s="162"/>
      <c r="M15" s="161"/>
      <c r="N15" s="165"/>
      <c r="O15" s="31"/>
      <c r="P15" s="162"/>
      <c r="Q15" s="354"/>
      <c r="R15" s="112" t="s">
        <v>573</v>
      </c>
      <c r="S15" s="68" t="s">
        <v>580</v>
      </c>
      <c r="T15" s="67">
        <v>4</v>
      </c>
      <c r="U15" s="69">
        <f t="shared" si="0"/>
        <v>15613710</v>
      </c>
      <c r="V15" s="69">
        <f t="shared" si="1"/>
        <v>0</v>
      </c>
      <c r="W15" s="69" t="e">
        <f>SUMIF($Q$6:$Q$553,R15,#REF!)</f>
        <v>#REF!</v>
      </c>
      <c r="X15" s="69" t="e">
        <f>SUMIF($Q$6:$Q$507,R15,#REF!)</f>
        <v>#REF!</v>
      </c>
      <c r="Y15" s="284">
        <f t="shared" si="2"/>
        <v>0</v>
      </c>
      <c r="Z15" s="284">
        <f t="shared" ca="1" si="3"/>
        <v>0</v>
      </c>
    </row>
    <row r="16" spans="1:28" s="23" customFormat="1">
      <c r="A16" s="51"/>
      <c r="B16" s="359">
        <v>6</v>
      </c>
      <c r="C16" s="28">
        <v>3</v>
      </c>
      <c r="D16" s="28">
        <v>5</v>
      </c>
      <c r="E16" s="28" t="s">
        <v>501</v>
      </c>
      <c r="F16" s="33" t="s">
        <v>432</v>
      </c>
      <c r="G16" s="29" t="s">
        <v>3</v>
      </c>
      <c r="H16" s="163">
        <v>465000</v>
      </c>
      <c r="I16" s="28">
        <v>4</v>
      </c>
      <c r="J16" s="164">
        <f>H16*I16</f>
        <v>1860000</v>
      </c>
      <c r="K16" s="30">
        <v>2</v>
      </c>
      <c r="L16" s="162">
        <f>K16*H16</f>
        <v>930000</v>
      </c>
      <c r="M16" s="161">
        <f t="shared" si="4"/>
        <v>6</v>
      </c>
      <c r="N16" s="165">
        <f>M16*H16</f>
        <v>2790000</v>
      </c>
      <c r="O16" s="31">
        <v>6</v>
      </c>
      <c r="P16" s="162">
        <f>O16*H16</f>
        <v>2790000</v>
      </c>
      <c r="Q16" s="354" t="s">
        <v>552</v>
      </c>
      <c r="R16" s="112" t="s">
        <v>574</v>
      </c>
      <c r="S16" s="68" t="s">
        <v>581</v>
      </c>
      <c r="T16" s="67">
        <v>6</v>
      </c>
      <c r="U16" s="69">
        <f t="shared" si="0"/>
        <v>615620</v>
      </c>
      <c r="V16" s="69">
        <f t="shared" si="1"/>
        <v>0</v>
      </c>
      <c r="W16" s="69" t="e">
        <f>SUMIF($Q$6:$Q$553,R16,#REF!)</f>
        <v>#REF!</v>
      </c>
      <c r="X16" s="69" t="e">
        <f>SUMIF($Q$6:$Q$507,R16,#REF!)</f>
        <v>#REF!</v>
      </c>
      <c r="Y16" s="284">
        <f t="shared" si="2"/>
        <v>0</v>
      </c>
      <c r="Z16" s="284">
        <f t="shared" ca="1" si="3"/>
        <v>0</v>
      </c>
    </row>
    <row r="17" spans="1:26" s="23" customFormat="1" ht="21">
      <c r="A17" s="51"/>
      <c r="B17" s="360"/>
      <c r="C17" s="58"/>
      <c r="D17" s="58"/>
      <c r="E17" s="58"/>
      <c r="F17" s="58"/>
      <c r="G17" s="58"/>
      <c r="H17" s="58"/>
      <c r="I17" s="58"/>
      <c r="J17" s="58"/>
      <c r="K17" s="58"/>
      <c r="L17" s="58"/>
      <c r="M17" s="161"/>
      <c r="N17" s="58"/>
      <c r="O17" s="58"/>
      <c r="P17" s="58"/>
      <c r="Q17" s="354"/>
      <c r="R17" s="112" t="s">
        <v>576</v>
      </c>
      <c r="S17" s="68" t="s">
        <v>583</v>
      </c>
      <c r="T17" s="67">
        <v>9</v>
      </c>
      <c r="U17" s="69">
        <f t="shared" si="0"/>
        <v>191456</v>
      </c>
      <c r="V17" s="69">
        <f t="shared" si="1"/>
        <v>0</v>
      </c>
      <c r="W17" s="69" t="e">
        <f>SUMIF($Q$6:$Q$553,R17,#REF!)</f>
        <v>#REF!</v>
      </c>
      <c r="X17" s="69" t="e">
        <f>SUMIF($Q$6:$Q$507,R17,#REF!)</f>
        <v>#REF!</v>
      </c>
      <c r="Y17" s="284">
        <f t="shared" si="2"/>
        <v>0</v>
      </c>
      <c r="Z17" s="284">
        <f t="shared" ca="1" si="3"/>
        <v>0</v>
      </c>
    </row>
    <row r="18" spans="1:26" s="23" customFormat="1">
      <c r="A18" s="51"/>
      <c r="B18" s="359">
        <v>7</v>
      </c>
      <c r="C18" s="28">
        <v>3.1</v>
      </c>
      <c r="D18" s="28">
        <v>6</v>
      </c>
      <c r="E18" s="28" t="s">
        <v>500</v>
      </c>
      <c r="F18" s="33" t="s">
        <v>430</v>
      </c>
      <c r="G18" s="29" t="s">
        <v>3</v>
      </c>
      <c r="H18" s="163">
        <v>1495000</v>
      </c>
      <c r="I18" s="28">
        <v>4</v>
      </c>
      <c r="J18" s="164">
        <f>H18*I18</f>
        <v>5980000</v>
      </c>
      <c r="K18" s="30">
        <v>2</v>
      </c>
      <c r="L18" s="162">
        <f>K18*H18</f>
        <v>2990000</v>
      </c>
      <c r="M18" s="161">
        <f t="shared" si="4"/>
        <v>6</v>
      </c>
      <c r="N18" s="165">
        <f>M18*H18</f>
        <v>8970000</v>
      </c>
      <c r="O18" s="31">
        <v>6</v>
      </c>
      <c r="P18" s="162">
        <f>O18*H18</f>
        <v>8970000</v>
      </c>
      <c r="Q18" s="354" t="s">
        <v>552</v>
      </c>
      <c r="R18" s="112" t="s">
        <v>575</v>
      </c>
      <c r="S18" s="68" t="s">
        <v>586</v>
      </c>
      <c r="T18" s="67">
        <v>13</v>
      </c>
      <c r="U18" s="69">
        <f t="shared" si="0"/>
        <v>1046383</v>
      </c>
      <c r="V18" s="69">
        <f t="shared" si="1"/>
        <v>0</v>
      </c>
      <c r="W18" s="69" t="e">
        <f>SUMIF($Q$6:$Q$553,R18,#REF!)</f>
        <v>#REF!</v>
      </c>
      <c r="X18" s="69" t="e">
        <f>SUMIF($Q$6:$Q$507,R18,#REF!)</f>
        <v>#REF!</v>
      </c>
      <c r="Y18" s="284">
        <f t="shared" si="2"/>
        <v>0</v>
      </c>
      <c r="Z18" s="284">
        <f t="shared" ca="1" si="3"/>
        <v>0</v>
      </c>
    </row>
    <row r="19" spans="1:26" s="23" customFormat="1" ht="21">
      <c r="A19" s="51"/>
      <c r="B19" s="360"/>
      <c r="C19" s="58"/>
      <c r="D19" s="58"/>
      <c r="E19" s="58"/>
      <c r="F19" s="58"/>
      <c r="G19" s="58"/>
      <c r="H19" s="58"/>
      <c r="I19" s="58"/>
      <c r="J19" s="58"/>
      <c r="K19" s="58"/>
      <c r="L19" s="58"/>
      <c r="M19" s="161"/>
      <c r="N19" s="58"/>
      <c r="O19" s="58"/>
      <c r="P19" s="58"/>
      <c r="Q19" s="354"/>
    </row>
    <row r="20" spans="1:26" s="23" customFormat="1">
      <c r="A20" s="51"/>
      <c r="B20" s="359">
        <v>8</v>
      </c>
      <c r="C20" s="28">
        <v>3.2</v>
      </c>
      <c r="D20" s="28">
        <v>7</v>
      </c>
      <c r="E20" s="28" t="s">
        <v>499</v>
      </c>
      <c r="F20" s="33" t="s">
        <v>426</v>
      </c>
      <c r="G20" s="29" t="s">
        <v>3</v>
      </c>
      <c r="H20" s="163">
        <v>345000</v>
      </c>
      <c r="I20" s="28">
        <v>4</v>
      </c>
      <c r="J20" s="164">
        <f>H20*I20</f>
        <v>1380000</v>
      </c>
      <c r="K20" s="30">
        <v>2</v>
      </c>
      <c r="L20" s="162">
        <f>K20*H20</f>
        <v>690000</v>
      </c>
      <c r="M20" s="161">
        <f t="shared" si="4"/>
        <v>6</v>
      </c>
      <c r="N20" s="165">
        <f>M20*H20</f>
        <v>2070000</v>
      </c>
      <c r="O20" s="31">
        <v>6</v>
      </c>
      <c r="P20" s="162">
        <f>O20*H20</f>
        <v>2070000</v>
      </c>
      <c r="Q20" s="354" t="s">
        <v>552</v>
      </c>
    </row>
    <row r="21" spans="1:26" s="23" customFormat="1" ht="21">
      <c r="A21" s="51"/>
      <c r="B21" s="360"/>
      <c r="C21" s="58"/>
      <c r="D21" s="58"/>
      <c r="E21" s="58"/>
      <c r="F21" s="60" t="s">
        <v>543</v>
      </c>
      <c r="G21" s="58"/>
      <c r="H21" s="163">
        <v>345000</v>
      </c>
      <c r="I21" s="58"/>
      <c r="J21" s="58"/>
      <c r="K21" s="58"/>
      <c r="L21" s="58"/>
      <c r="M21" s="161"/>
      <c r="N21" s="165"/>
      <c r="O21" s="30">
        <v>4</v>
      </c>
      <c r="P21" s="162">
        <f>O21*H21</f>
        <v>1380000</v>
      </c>
      <c r="Q21" s="354" t="s">
        <v>552</v>
      </c>
    </row>
    <row r="22" spans="1:26" s="23" customFormat="1">
      <c r="A22" s="51"/>
      <c r="B22" s="359">
        <v>9</v>
      </c>
      <c r="C22" s="28">
        <v>4</v>
      </c>
      <c r="D22" s="28">
        <v>8</v>
      </c>
      <c r="E22" s="28" t="s">
        <v>498</v>
      </c>
      <c r="F22" s="33" t="s">
        <v>424</v>
      </c>
      <c r="G22" s="29" t="s">
        <v>3</v>
      </c>
      <c r="H22" s="163">
        <v>22500</v>
      </c>
      <c r="I22" s="28">
        <v>4</v>
      </c>
      <c r="J22" s="164">
        <f>H22*I22</f>
        <v>90000</v>
      </c>
      <c r="K22" s="30">
        <v>2</v>
      </c>
      <c r="L22" s="162">
        <f>K22*H22</f>
        <v>45000</v>
      </c>
      <c r="M22" s="161">
        <f t="shared" si="4"/>
        <v>6</v>
      </c>
      <c r="N22" s="165">
        <f>M22*H22</f>
        <v>135000</v>
      </c>
      <c r="O22" s="31">
        <v>6</v>
      </c>
      <c r="P22" s="162">
        <f>O22*H22</f>
        <v>135000</v>
      </c>
      <c r="Q22" s="354" t="s">
        <v>571</v>
      </c>
      <c r="R22" s="114"/>
    </row>
    <row r="23" spans="1:26" s="23" customFormat="1" ht="21">
      <c r="A23" s="51"/>
      <c r="B23" s="360"/>
      <c r="C23" s="58"/>
      <c r="D23" s="58"/>
      <c r="E23" s="58"/>
      <c r="F23" s="58"/>
      <c r="G23" s="58"/>
      <c r="H23" s="58"/>
      <c r="I23" s="58"/>
      <c r="J23" s="58"/>
      <c r="K23" s="58"/>
      <c r="L23" s="58"/>
      <c r="M23" s="161"/>
      <c r="N23" s="58"/>
      <c r="O23" s="58"/>
      <c r="P23" s="58"/>
      <c r="Q23" s="354"/>
      <c r="R23" s="114"/>
    </row>
    <row r="24" spans="1:26" s="23" customFormat="1">
      <c r="A24" s="51"/>
      <c r="B24" s="359">
        <v>10</v>
      </c>
      <c r="C24" s="28">
        <v>5.0999999999999996</v>
      </c>
      <c r="D24" s="28">
        <v>9</v>
      </c>
      <c r="E24" s="28" t="s">
        <v>497</v>
      </c>
      <c r="F24" s="33" t="s">
        <v>496</v>
      </c>
      <c r="G24" s="29" t="s">
        <v>3</v>
      </c>
      <c r="H24" s="163">
        <v>1195000</v>
      </c>
      <c r="I24" s="28">
        <v>4</v>
      </c>
      <c r="J24" s="164">
        <f>H24*I24</f>
        <v>4780000</v>
      </c>
      <c r="K24" s="30">
        <v>2</v>
      </c>
      <c r="L24" s="162">
        <f>K24*H24</f>
        <v>2390000</v>
      </c>
      <c r="M24" s="161">
        <f t="shared" si="4"/>
        <v>6</v>
      </c>
      <c r="N24" s="165">
        <f>M24*H24</f>
        <v>7170000</v>
      </c>
      <c r="O24" s="31">
        <v>6</v>
      </c>
      <c r="P24" s="162">
        <f>O24*H24</f>
        <v>7170000</v>
      </c>
      <c r="Q24" s="354" t="s">
        <v>571</v>
      </c>
      <c r="R24" s="114"/>
    </row>
    <row r="25" spans="1:26" s="23" customFormat="1" ht="21">
      <c r="A25" s="51"/>
      <c r="B25" s="360"/>
      <c r="C25" s="58"/>
      <c r="D25" s="58"/>
      <c r="E25" s="58"/>
      <c r="F25" s="58"/>
      <c r="G25" s="58"/>
      <c r="H25" s="58"/>
      <c r="I25" s="58"/>
      <c r="J25" s="58"/>
      <c r="K25" s="58"/>
      <c r="L25" s="58"/>
      <c r="M25" s="161"/>
      <c r="N25" s="58"/>
      <c r="O25" s="58"/>
      <c r="P25" s="58"/>
      <c r="Q25" s="354"/>
      <c r="R25" s="114"/>
    </row>
    <row r="26" spans="1:26" s="23" customFormat="1">
      <c r="A26" s="51"/>
      <c r="B26" s="359">
        <v>11</v>
      </c>
      <c r="C26" s="28">
        <v>5.2</v>
      </c>
      <c r="D26" s="28">
        <v>10</v>
      </c>
      <c r="E26" s="28" t="s">
        <v>495</v>
      </c>
      <c r="F26" s="33" t="s">
        <v>494</v>
      </c>
      <c r="G26" s="29" t="s">
        <v>3</v>
      </c>
      <c r="H26" s="163">
        <v>4750000</v>
      </c>
      <c r="I26" s="28">
        <v>2</v>
      </c>
      <c r="J26" s="164">
        <f>H26*I26</f>
        <v>9500000</v>
      </c>
      <c r="K26" s="30"/>
      <c r="L26" s="162">
        <f>K26*H26</f>
        <v>0</v>
      </c>
      <c r="M26" s="161">
        <f t="shared" si="4"/>
        <v>2</v>
      </c>
      <c r="N26" s="165">
        <f>M26*H26</f>
        <v>9500000</v>
      </c>
      <c r="O26" s="31">
        <v>2</v>
      </c>
      <c r="P26" s="162">
        <f>O26*H26</f>
        <v>9500000</v>
      </c>
      <c r="Q26" s="354" t="s">
        <v>571</v>
      </c>
      <c r="R26" s="114"/>
    </row>
    <row r="27" spans="1:26" s="23" customFormat="1" ht="21">
      <c r="A27" s="51"/>
      <c r="B27" s="360"/>
      <c r="C27" s="58"/>
      <c r="D27" s="58"/>
      <c r="E27" s="58"/>
      <c r="F27" s="60" t="s">
        <v>543</v>
      </c>
      <c r="G27" s="58"/>
      <c r="H27" s="163">
        <v>4750000</v>
      </c>
      <c r="I27" s="58"/>
      <c r="J27" s="58"/>
      <c r="K27" s="58"/>
      <c r="L27" s="58"/>
      <c r="M27" s="161"/>
      <c r="N27" s="165"/>
      <c r="O27" s="30">
        <v>2</v>
      </c>
      <c r="P27" s="162">
        <f>O27*H27</f>
        <v>9500000</v>
      </c>
      <c r="Q27" s="354" t="s">
        <v>571</v>
      </c>
      <c r="R27" s="114"/>
    </row>
    <row r="28" spans="1:26" s="23" customFormat="1">
      <c r="A28" s="51"/>
      <c r="B28" s="359">
        <v>12</v>
      </c>
      <c r="C28" s="28">
        <v>5.3</v>
      </c>
      <c r="D28" s="28">
        <v>11</v>
      </c>
      <c r="E28" s="28" t="s">
        <v>493</v>
      </c>
      <c r="F28" s="33" t="s">
        <v>492</v>
      </c>
      <c r="G28" s="29" t="s">
        <v>3</v>
      </c>
      <c r="H28" s="163">
        <v>3550000</v>
      </c>
      <c r="I28" s="28">
        <v>2</v>
      </c>
      <c r="J28" s="164">
        <f>H28*I28</f>
        <v>7100000</v>
      </c>
      <c r="K28" s="30">
        <v>2</v>
      </c>
      <c r="L28" s="162">
        <f>K28*H28</f>
        <v>7100000</v>
      </c>
      <c r="M28" s="161">
        <f t="shared" si="4"/>
        <v>4</v>
      </c>
      <c r="N28" s="165">
        <f>M28*H28</f>
        <v>14200000</v>
      </c>
      <c r="O28" s="31">
        <v>2</v>
      </c>
      <c r="P28" s="162">
        <f>O28*H28</f>
        <v>7100000</v>
      </c>
      <c r="Q28" s="354" t="s">
        <v>571</v>
      </c>
      <c r="R28" s="114"/>
    </row>
    <row r="29" spans="1:26" s="23" customFormat="1" ht="21">
      <c r="A29" s="51"/>
      <c r="B29" s="360"/>
      <c r="C29" s="58"/>
      <c r="D29" s="58"/>
      <c r="E29" s="58"/>
      <c r="F29" s="58"/>
      <c r="G29" s="58"/>
      <c r="H29" s="58"/>
      <c r="I29" s="58"/>
      <c r="J29" s="58"/>
      <c r="K29" s="58"/>
      <c r="L29" s="58"/>
      <c r="M29" s="161"/>
      <c r="N29" s="58"/>
      <c r="O29" s="58"/>
      <c r="P29" s="58"/>
      <c r="Q29" s="354"/>
      <c r="R29" s="114"/>
    </row>
    <row r="30" spans="1:26" s="23" customFormat="1" ht="30">
      <c r="A30" s="51"/>
      <c r="B30" s="359">
        <v>13</v>
      </c>
      <c r="C30" s="28">
        <v>5.4</v>
      </c>
      <c r="D30" s="28">
        <v>12</v>
      </c>
      <c r="E30" s="28" t="s">
        <v>491</v>
      </c>
      <c r="F30" s="33" t="s">
        <v>490</v>
      </c>
      <c r="G30" s="29" t="s">
        <v>3</v>
      </c>
      <c r="H30" s="163">
        <v>995000</v>
      </c>
      <c r="I30" s="28">
        <v>2</v>
      </c>
      <c r="J30" s="164">
        <f>H30*I30</f>
        <v>1990000</v>
      </c>
      <c r="K30" s="30">
        <v>1</v>
      </c>
      <c r="L30" s="162">
        <f>K30*H30</f>
        <v>995000</v>
      </c>
      <c r="M30" s="161">
        <f t="shared" si="4"/>
        <v>3</v>
      </c>
      <c r="N30" s="165">
        <f>M30*H30</f>
        <v>2985000</v>
      </c>
      <c r="O30" s="31">
        <v>3</v>
      </c>
      <c r="P30" s="162">
        <f>O30*H30</f>
        <v>2985000</v>
      </c>
      <c r="Q30" s="354" t="s">
        <v>571</v>
      </c>
      <c r="R30" s="114"/>
    </row>
    <row r="31" spans="1:26" s="23" customFormat="1" ht="21">
      <c r="A31" s="51"/>
      <c r="B31" s="360"/>
      <c r="C31" s="58"/>
      <c r="D31" s="58"/>
      <c r="E31" s="58"/>
      <c r="F31" s="60" t="s">
        <v>543</v>
      </c>
      <c r="G31" s="58"/>
      <c r="H31" s="58"/>
      <c r="I31" s="58"/>
      <c r="J31" s="58"/>
      <c r="K31" s="58"/>
      <c r="L31" s="58"/>
      <c r="M31" s="161"/>
      <c r="N31" s="58"/>
      <c r="O31" s="30">
        <v>1</v>
      </c>
      <c r="P31" s="162">
        <f>H30*O31</f>
        <v>995000</v>
      </c>
      <c r="Q31" s="354" t="s">
        <v>571</v>
      </c>
      <c r="R31" s="114"/>
    </row>
    <row r="32" spans="1:26" s="23" customFormat="1">
      <c r="A32" s="51"/>
      <c r="B32" s="359">
        <v>14</v>
      </c>
      <c r="C32" s="28">
        <v>91</v>
      </c>
      <c r="D32" s="28">
        <v>13</v>
      </c>
      <c r="E32" s="28" t="s">
        <v>489</v>
      </c>
      <c r="F32" s="33" t="s">
        <v>416</v>
      </c>
      <c r="G32" s="29" t="s">
        <v>3</v>
      </c>
      <c r="H32" s="163">
        <v>22500</v>
      </c>
      <c r="I32" s="28">
        <v>4</v>
      </c>
      <c r="J32" s="164">
        <f>H32*I32</f>
        <v>90000</v>
      </c>
      <c r="K32" s="30">
        <v>2</v>
      </c>
      <c r="L32" s="162">
        <f>K32*H32</f>
        <v>45000</v>
      </c>
      <c r="M32" s="161">
        <f t="shared" si="4"/>
        <v>6</v>
      </c>
      <c r="N32" s="165">
        <f>M32*H32</f>
        <v>135000</v>
      </c>
      <c r="O32" s="31">
        <v>6</v>
      </c>
      <c r="P32" s="162">
        <f>O32*H32</f>
        <v>135000</v>
      </c>
      <c r="Q32" s="354" t="s">
        <v>551</v>
      </c>
      <c r="R32" s="114"/>
    </row>
    <row r="33" spans="1:18" s="23" customFormat="1" ht="21">
      <c r="A33" s="51"/>
      <c r="B33" s="360"/>
      <c r="C33" s="58"/>
      <c r="D33" s="58"/>
      <c r="E33" s="58"/>
      <c r="F33" s="58"/>
      <c r="G33" s="58"/>
      <c r="H33" s="58"/>
      <c r="I33" s="58"/>
      <c r="J33" s="58"/>
      <c r="K33" s="58"/>
      <c r="L33" s="58"/>
      <c r="M33" s="161"/>
      <c r="N33" s="58"/>
      <c r="O33" s="58"/>
      <c r="P33" s="58"/>
      <c r="Q33" s="354"/>
      <c r="R33" s="114"/>
    </row>
    <row r="34" spans="1:18" s="23" customFormat="1">
      <c r="A34" s="51"/>
      <c r="B34" s="359">
        <v>15</v>
      </c>
      <c r="C34" s="28">
        <v>6</v>
      </c>
      <c r="D34" s="28">
        <v>14</v>
      </c>
      <c r="E34" s="28" t="s">
        <v>488</v>
      </c>
      <c r="F34" s="33" t="s">
        <v>487</v>
      </c>
      <c r="G34" s="29" t="s">
        <v>3</v>
      </c>
      <c r="H34" s="163">
        <v>18750</v>
      </c>
      <c r="I34" s="28">
        <v>62</v>
      </c>
      <c r="J34" s="164">
        <f>H34*I34</f>
        <v>1162500</v>
      </c>
      <c r="K34" s="30">
        <v>40</v>
      </c>
      <c r="L34" s="162">
        <f>K34*H34</f>
        <v>750000</v>
      </c>
      <c r="M34" s="161">
        <f t="shared" si="4"/>
        <v>102</v>
      </c>
      <c r="N34" s="165">
        <f>M34*H34</f>
        <v>1912500</v>
      </c>
      <c r="O34" s="31">
        <v>102</v>
      </c>
      <c r="P34" s="162">
        <f t="shared" ref="P34:P40" si="5">O34*H34</f>
        <v>1912500</v>
      </c>
      <c r="Q34" s="354" t="s">
        <v>551</v>
      </c>
      <c r="R34" s="114"/>
    </row>
    <row r="35" spans="1:18" s="23" customFormat="1" ht="21">
      <c r="A35" s="51"/>
      <c r="B35" s="360"/>
      <c r="C35" s="58"/>
      <c r="D35" s="58"/>
      <c r="E35" s="58"/>
      <c r="F35" s="60" t="s">
        <v>543</v>
      </c>
      <c r="G35" s="58"/>
      <c r="H35" s="163">
        <v>18750</v>
      </c>
      <c r="I35" s="58"/>
      <c r="J35" s="58"/>
      <c r="K35" s="58"/>
      <c r="L35" s="58"/>
      <c r="M35" s="161"/>
      <c r="N35" s="165"/>
      <c r="O35" s="30">
        <v>5</v>
      </c>
      <c r="P35" s="162">
        <f t="shared" si="5"/>
        <v>93750</v>
      </c>
      <c r="Q35" s="354" t="s">
        <v>551</v>
      </c>
      <c r="R35" s="114"/>
    </row>
    <row r="36" spans="1:18" s="23" customFormat="1" ht="30">
      <c r="A36" s="51"/>
      <c r="B36" s="359">
        <v>16</v>
      </c>
      <c r="C36" s="28">
        <v>7</v>
      </c>
      <c r="D36" s="28">
        <v>239</v>
      </c>
      <c r="E36" s="28" t="s">
        <v>486</v>
      </c>
      <c r="F36" s="33" t="s">
        <v>485</v>
      </c>
      <c r="G36" s="29" t="s">
        <v>3</v>
      </c>
      <c r="H36" s="163">
        <v>115000</v>
      </c>
      <c r="I36" s="28">
        <v>7</v>
      </c>
      <c r="J36" s="164">
        <f>H36*I36</f>
        <v>805000</v>
      </c>
      <c r="K36" s="30">
        <v>2</v>
      </c>
      <c r="L36" s="162">
        <f>K36*H36</f>
        <v>230000</v>
      </c>
      <c r="M36" s="161">
        <f t="shared" si="4"/>
        <v>9</v>
      </c>
      <c r="N36" s="165">
        <f>M36*H36</f>
        <v>1035000</v>
      </c>
      <c r="O36" s="31">
        <v>9</v>
      </c>
      <c r="P36" s="162">
        <f t="shared" si="5"/>
        <v>1035000</v>
      </c>
      <c r="Q36" s="354" t="s">
        <v>571</v>
      </c>
      <c r="R36" s="114"/>
    </row>
    <row r="37" spans="1:18" s="23" customFormat="1" ht="21">
      <c r="A37" s="51"/>
      <c r="B37" s="360"/>
      <c r="C37" s="58"/>
      <c r="D37" s="58"/>
      <c r="E37" s="58"/>
      <c r="F37" s="60" t="s">
        <v>543</v>
      </c>
      <c r="G37" s="58"/>
      <c r="H37" s="163">
        <v>115000</v>
      </c>
      <c r="I37" s="58"/>
      <c r="J37" s="58"/>
      <c r="K37" s="58"/>
      <c r="L37" s="58"/>
      <c r="M37" s="161"/>
      <c r="N37" s="165"/>
      <c r="O37" s="30">
        <v>5</v>
      </c>
      <c r="P37" s="162">
        <f t="shared" si="5"/>
        <v>575000</v>
      </c>
      <c r="Q37" s="354" t="s">
        <v>571</v>
      </c>
      <c r="R37" s="114"/>
    </row>
    <row r="38" spans="1:18" s="23" customFormat="1">
      <c r="A38" s="51"/>
      <c r="B38" s="359">
        <v>17</v>
      </c>
      <c r="C38" s="28">
        <v>8</v>
      </c>
      <c r="D38" s="28">
        <v>15</v>
      </c>
      <c r="E38" s="28" t="s">
        <v>484</v>
      </c>
      <c r="F38" s="33" t="s">
        <v>422</v>
      </c>
      <c r="G38" s="29" t="s">
        <v>3</v>
      </c>
      <c r="H38" s="163">
        <v>115000</v>
      </c>
      <c r="I38" s="28">
        <v>4</v>
      </c>
      <c r="J38" s="164">
        <f>H38*I38</f>
        <v>460000</v>
      </c>
      <c r="K38" s="30">
        <v>2</v>
      </c>
      <c r="L38" s="162">
        <f>K38*H38</f>
        <v>230000</v>
      </c>
      <c r="M38" s="161">
        <f t="shared" si="4"/>
        <v>6</v>
      </c>
      <c r="N38" s="165">
        <f>M38*H38</f>
        <v>690000</v>
      </c>
      <c r="O38" s="31">
        <v>6</v>
      </c>
      <c r="P38" s="162">
        <f t="shared" si="5"/>
        <v>690000</v>
      </c>
      <c r="Q38" s="354" t="s">
        <v>554</v>
      </c>
      <c r="R38" s="114"/>
    </row>
    <row r="39" spans="1:18" s="23" customFormat="1" ht="21">
      <c r="A39" s="51"/>
      <c r="B39" s="360"/>
      <c r="C39" s="58"/>
      <c r="D39" s="58"/>
      <c r="E39" s="58"/>
      <c r="F39" s="60" t="s">
        <v>543</v>
      </c>
      <c r="G39" s="58"/>
      <c r="H39" s="163">
        <v>115000</v>
      </c>
      <c r="I39" s="58"/>
      <c r="J39" s="58"/>
      <c r="K39" s="58"/>
      <c r="L39" s="58"/>
      <c r="M39" s="161"/>
      <c r="N39" s="165"/>
      <c r="O39" s="30">
        <v>3</v>
      </c>
      <c r="P39" s="162">
        <f t="shared" si="5"/>
        <v>345000</v>
      </c>
      <c r="Q39" s="354" t="s">
        <v>554</v>
      </c>
      <c r="R39" s="114"/>
    </row>
    <row r="40" spans="1:18" s="23" customFormat="1" ht="30">
      <c r="A40" s="51"/>
      <c r="B40" s="359">
        <v>18</v>
      </c>
      <c r="C40" s="28">
        <v>8</v>
      </c>
      <c r="D40" s="28">
        <v>240</v>
      </c>
      <c r="E40" s="28" t="s">
        <v>483</v>
      </c>
      <c r="F40" s="33" t="s">
        <v>482</v>
      </c>
      <c r="G40" s="29" t="s">
        <v>3</v>
      </c>
      <c r="H40" s="163">
        <v>525000</v>
      </c>
      <c r="I40" s="28">
        <v>2</v>
      </c>
      <c r="J40" s="164">
        <f>H40*I40</f>
        <v>1050000</v>
      </c>
      <c r="K40" s="30"/>
      <c r="L40" s="162">
        <f>K40*H40</f>
        <v>0</v>
      </c>
      <c r="M40" s="161">
        <f t="shared" si="4"/>
        <v>2</v>
      </c>
      <c r="N40" s="165">
        <f>M40*H40</f>
        <v>1050000</v>
      </c>
      <c r="O40" s="31">
        <v>2</v>
      </c>
      <c r="P40" s="162">
        <f t="shared" si="5"/>
        <v>1050000</v>
      </c>
      <c r="Q40" s="354" t="s">
        <v>554</v>
      </c>
      <c r="R40" s="114"/>
    </row>
    <row r="41" spans="1:18" s="23" customFormat="1" ht="21">
      <c r="A41" s="51"/>
      <c r="B41" s="360"/>
      <c r="C41" s="58"/>
      <c r="D41" s="58"/>
      <c r="E41" s="58"/>
      <c r="F41" s="58"/>
      <c r="G41" s="58"/>
      <c r="H41" s="58"/>
      <c r="I41" s="58"/>
      <c r="J41" s="58"/>
      <c r="K41" s="58"/>
      <c r="L41" s="58"/>
      <c r="M41" s="161"/>
      <c r="N41" s="58"/>
      <c r="O41" s="58"/>
      <c r="P41" s="58"/>
      <c r="Q41" s="354"/>
      <c r="R41" s="114"/>
    </row>
    <row r="42" spans="1:18" s="23" customFormat="1">
      <c r="A42" s="51"/>
      <c r="B42" s="359">
        <v>19</v>
      </c>
      <c r="C42" s="28">
        <v>10</v>
      </c>
      <c r="D42" s="28">
        <v>16</v>
      </c>
      <c r="E42" s="28" t="s">
        <v>481</v>
      </c>
      <c r="F42" s="33" t="s">
        <v>480</v>
      </c>
      <c r="G42" s="29" t="s">
        <v>3</v>
      </c>
      <c r="H42" s="163">
        <v>75000</v>
      </c>
      <c r="I42" s="28">
        <v>4</v>
      </c>
      <c r="J42" s="164">
        <f>H42*I42</f>
        <v>300000</v>
      </c>
      <c r="K42" s="30">
        <v>2</v>
      </c>
      <c r="L42" s="162">
        <f>K42*H42</f>
        <v>150000</v>
      </c>
      <c r="M42" s="161">
        <f t="shared" si="4"/>
        <v>6</v>
      </c>
      <c r="N42" s="165">
        <f>M42*H42</f>
        <v>450000</v>
      </c>
      <c r="O42" s="31">
        <v>6</v>
      </c>
      <c r="P42" s="162">
        <f>O42*H42</f>
        <v>450000</v>
      </c>
      <c r="Q42" s="354" t="s">
        <v>554</v>
      </c>
      <c r="R42" s="114"/>
    </row>
    <row r="43" spans="1:18" s="23" customFormat="1" ht="21">
      <c r="A43" s="51"/>
      <c r="B43" s="360"/>
      <c r="C43" s="58"/>
      <c r="D43" s="58"/>
      <c r="E43" s="58"/>
      <c r="F43" s="58"/>
      <c r="G43" s="58"/>
      <c r="H43" s="58"/>
      <c r="I43" s="58"/>
      <c r="J43" s="58"/>
      <c r="K43" s="58"/>
      <c r="L43" s="58"/>
      <c r="M43" s="161"/>
      <c r="N43" s="58"/>
      <c r="O43" s="58"/>
      <c r="P43" s="58"/>
      <c r="Q43" s="354"/>
      <c r="R43" s="114"/>
    </row>
    <row r="44" spans="1:18" s="23" customFormat="1">
      <c r="A44" s="51"/>
      <c r="B44" s="359">
        <v>20</v>
      </c>
      <c r="C44" s="28">
        <v>11</v>
      </c>
      <c r="D44" s="28">
        <v>17</v>
      </c>
      <c r="E44" s="28" t="s">
        <v>479</v>
      </c>
      <c r="F44" s="33" t="s">
        <v>478</v>
      </c>
      <c r="G44" s="29" t="s">
        <v>3</v>
      </c>
      <c r="H44" s="163">
        <v>18750</v>
      </c>
      <c r="I44" s="28">
        <v>4</v>
      </c>
      <c r="J44" s="164">
        <f>H44*I44</f>
        <v>75000</v>
      </c>
      <c r="K44" s="30">
        <v>2</v>
      </c>
      <c r="L44" s="162">
        <f>K44*H44</f>
        <v>37500</v>
      </c>
      <c r="M44" s="161">
        <f t="shared" si="4"/>
        <v>6</v>
      </c>
      <c r="N44" s="165">
        <f>M44*H44</f>
        <v>112500</v>
      </c>
      <c r="O44" s="31">
        <v>6</v>
      </c>
      <c r="P44" s="162">
        <f>O44*H44</f>
        <v>112500</v>
      </c>
      <c r="Q44" s="354" t="s">
        <v>554</v>
      </c>
      <c r="R44" s="114"/>
    </row>
    <row r="45" spans="1:18" s="23" customFormat="1" ht="21">
      <c r="A45" s="51"/>
      <c r="B45" s="360"/>
      <c r="C45" s="58"/>
      <c r="D45" s="58"/>
      <c r="E45" s="58"/>
      <c r="F45" s="58"/>
      <c r="G45" s="58"/>
      <c r="H45" s="58"/>
      <c r="I45" s="58"/>
      <c r="J45" s="58"/>
      <c r="K45" s="58"/>
      <c r="L45" s="58"/>
      <c r="M45" s="161"/>
      <c r="N45" s="58"/>
      <c r="O45" s="58"/>
      <c r="P45" s="58"/>
      <c r="Q45" s="354"/>
      <c r="R45" s="114"/>
    </row>
    <row r="46" spans="1:18" s="23" customFormat="1">
      <c r="A46" s="51"/>
      <c r="B46" s="359">
        <v>21</v>
      </c>
      <c r="C46" s="28">
        <v>12</v>
      </c>
      <c r="D46" s="28">
        <v>18</v>
      </c>
      <c r="E46" s="28" t="s">
        <v>477</v>
      </c>
      <c r="F46" s="33" t="s">
        <v>476</v>
      </c>
      <c r="G46" s="29" t="s">
        <v>3</v>
      </c>
      <c r="H46" s="163">
        <v>37500</v>
      </c>
      <c r="I46" s="28">
        <v>4</v>
      </c>
      <c r="J46" s="164">
        <f>H46*I46</f>
        <v>150000</v>
      </c>
      <c r="K46" s="30">
        <v>2</v>
      </c>
      <c r="L46" s="162">
        <f>K46*H46</f>
        <v>75000</v>
      </c>
      <c r="M46" s="161">
        <f t="shared" si="4"/>
        <v>6</v>
      </c>
      <c r="N46" s="165">
        <f>M46*H46</f>
        <v>225000</v>
      </c>
      <c r="O46" s="31">
        <v>6</v>
      </c>
      <c r="P46" s="162">
        <f>O46*H46</f>
        <v>225000</v>
      </c>
      <c r="Q46" s="354" t="s">
        <v>571</v>
      </c>
      <c r="R46" s="114"/>
    </row>
    <row r="47" spans="1:18" s="23" customFormat="1" ht="21">
      <c r="A47" s="51"/>
      <c r="B47" s="360"/>
      <c r="C47" s="58"/>
      <c r="D47" s="58"/>
      <c r="E47" s="58"/>
      <c r="F47" s="58"/>
      <c r="G47" s="58"/>
      <c r="H47" s="58"/>
      <c r="I47" s="58"/>
      <c r="J47" s="58"/>
      <c r="K47" s="58"/>
      <c r="L47" s="58"/>
      <c r="M47" s="161"/>
      <c r="N47" s="58"/>
      <c r="O47" s="58"/>
      <c r="P47" s="58"/>
      <c r="Q47" s="354"/>
      <c r="R47" s="114"/>
    </row>
    <row r="48" spans="1:18" s="23" customFormat="1">
      <c r="A48" s="51"/>
      <c r="B48" s="359">
        <v>22</v>
      </c>
      <c r="C48" s="28">
        <v>13</v>
      </c>
      <c r="D48" s="28">
        <v>19</v>
      </c>
      <c r="E48" s="28" t="s">
        <v>475</v>
      </c>
      <c r="F48" s="33" t="s">
        <v>474</v>
      </c>
      <c r="G48" s="29" t="s">
        <v>3</v>
      </c>
      <c r="H48" s="163">
        <v>385000</v>
      </c>
      <c r="I48" s="28">
        <v>4</v>
      </c>
      <c r="J48" s="164">
        <f>H48*I48</f>
        <v>1540000</v>
      </c>
      <c r="K48" s="30">
        <v>2</v>
      </c>
      <c r="L48" s="162">
        <f>K48*H48</f>
        <v>770000</v>
      </c>
      <c r="M48" s="161">
        <f t="shared" si="4"/>
        <v>6</v>
      </c>
      <c r="N48" s="165">
        <f>M48*H48</f>
        <v>2310000</v>
      </c>
      <c r="O48" s="31">
        <v>6</v>
      </c>
      <c r="P48" s="162">
        <f>O48*H48</f>
        <v>2310000</v>
      </c>
      <c r="Q48" s="354" t="s">
        <v>571</v>
      </c>
      <c r="R48" s="114"/>
    </row>
    <row r="49" spans="1:18" s="23" customFormat="1" ht="21">
      <c r="A49" s="51"/>
      <c r="B49" s="360"/>
      <c r="C49" s="58"/>
      <c r="D49" s="58"/>
      <c r="E49" s="58"/>
      <c r="F49" s="60" t="s">
        <v>543</v>
      </c>
      <c r="G49" s="58"/>
      <c r="H49" s="163">
        <v>385000</v>
      </c>
      <c r="I49" s="58"/>
      <c r="J49" s="58"/>
      <c r="K49" s="58"/>
      <c r="L49" s="58"/>
      <c r="M49" s="161"/>
      <c r="N49" s="165"/>
      <c r="O49" s="30">
        <v>3</v>
      </c>
      <c r="P49" s="162">
        <f>O49*H49</f>
        <v>1155000</v>
      </c>
      <c r="Q49" s="354" t="s">
        <v>571</v>
      </c>
      <c r="R49" s="114"/>
    </row>
    <row r="50" spans="1:18" s="23" customFormat="1">
      <c r="A50" s="51"/>
      <c r="B50" s="359">
        <v>23</v>
      </c>
      <c r="C50" s="28">
        <v>14</v>
      </c>
      <c r="D50" s="28">
        <v>20</v>
      </c>
      <c r="E50" s="28" t="s">
        <v>473</v>
      </c>
      <c r="F50" s="33" t="s">
        <v>472</v>
      </c>
      <c r="G50" s="29" t="s">
        <v>3</v>
      </c>
      <c r="H50" s="163">
        <v>368750</v>
      </c>
      <c r="I50" s="28">
        <v>2</v>
      </c>
      <c r="J50" s="164">
        <f>H50*I50</f>
        <v>737500</v>
      </c>
      <c r="K50" s="30"/>
      <c r="L50" s="162">
        <f>K50*H50</f>
        <v>0</v>
      </c>
      <c r="M50" s="161">
        <f t="shared" si="4"/>
        <v>2</v>
      </c>
      <c r="N50" s="165">
        <f>M50*H50</f>
        <v>737500</v>
      </c>
      <c r="O50" s="31">
        <v>2</v>
      </c>
      <c r="P50" s="162">
        <f>O50*H50</f>
        <v>737500</v>
      </c>
      <c r="Q50" s="354" t="s">
        <v>571</v>
      </c>
      <c r="R50" s="114"/>
    </row>
    <row r="51" spans="1:18" s="23" customFormat="1" ht="21">
      <c r="A51" s="51"/>
      <c r="B51" s="360"/>
      <c r="C51" s="58"/>
      <c r="D51" s="58"/>
      <c r="E51" s="58"/>
      <c r="F51" s="60" t="s">
        <v>543</v>
      </c>
      <c r="G51" s="58"/>
      <c r="H51" s="163">
        <v>368750</v>
      </c>
      <c r="I51" s="58"/>
      <c r="J51" s="58"/>
      <c r="K51" s="58"/>
      <c r="L51" s="58"/>
      <c r="M51" s="161"/>
      <c r="N51" s="165"/>
      <c r="O51" s="30">
        <v>2</v>
      </c>
      <c r="P51" s="162">
        <f>O51*H51</f>
        <v>737500</v>
      </c>
      <c r="Q51" s="354" t="s">
        <v>571</v>
      </c>
      <c r="R51" s="114"/>
    </row>
    <row r="52" spans="1:18" s="23" customFormat="1">
      <c r="A52" s="51"/>
      <c r="B52" s="359">
        <v>24</v>
      </c>
      <c r="C52" s="28">
        <v>16</v>
      </c>
      <c r="D52" s="28">
        <v>21</v>
      </c>
      <c r="E52" s="28" t="s">
        <v>471</v>
      </c>
      <c r="F52" s="33" t="s">
        <v>470</v>
      </c>
      <c r="G52" s="29" t="s">
        <v>3</v>
      </c>
      <c r="H52" s="163">
        <v>8000000</v>
      </c>
      <c r="I52" s="28">
        <v>1</v>
      </c>
      <c r="J52" s="164">
        <f>H52*I52</f>
        <v>8000000</v>
      </c>
      <c r="K52" s="30"/>
      <c r="L52" s="162">
        <f>K52*H52</f>
        <v>0</v>
      </c>
      <c r="M52" s="161">
        <f t="shared" si="4"/>
        <v>1</v>
      </c>
      <c r="N52" s="165">
        <f>M52*H52</f>
        <v>8000000</v>
      </c>
      <c r="O52" s="31">
        <v>1</v>
      </c>
      <c r="P52" s="162">
        <f>O52*H52</f>
        <v>8000000</v>
      </c>
      <c r="Q52" s="354" t="s">
        <v>571</v>
      </c>
      <c r="R52" s="114"/>
    </row>
    <row r="53" spans="1:18" s="23" customFormat="1" ht="21">
      <c r="A53" s="51"/>
      <c r="B53" s="360"/>
      <c r="C53" s="58"/>
      <c r="D53" s="58"/>
      <c r="E53" s="58"/>
      <c r="F53" s="58"/>
      <c r="G53" s="58"/>
      <c r="H53" s="58"/>
      <c r="I53" s="58"/>
      <c r="J53" s="58"/>
      <c r="K53" s="58"/>
      <c r="L53" s="58"/>
      <c r="M53" s="161"/>
      <c r="N53" s="58"/>
      <c r="O53" s="58"/>
      <c r="P53" s="58"/>
      <c r="Q53" s="354"/>
      <c r="R53" s="114"/>
    </row>
    <row r="54" spans="1:18" s="23" customFormat="1">
      <c r="A54" s="51"/>
      <c r="B54" s="359">
        <v>25</v>
      </c>
      <c r="C54" s="28">
        <v>16.100000000000001</v>
      </c>
      <c r="D54" s="28">
        <v>22</v>
      </c>
      <c r="E54" s="28" t="s">
        <v>469</v>
      </c>
      <c r="F54" s="33" t="s">
        <v>468</v>
      </c>
      <c r="G54" s="29" t="s">
        <v>3</v>
      </c>
      <c r="H54" s="163">
        <v>1295000</v>
      </c>
      <c r="I54" s="28">
        <v>4</v>
      </c>
      <c r="J54" s="164">
        <f>H54*I54</f>
        <v>5180000</v>
      </c>
      <c r="K54" s="30">
        <v>2</v>
      </c>
      <c r="L54" s="162">
        <f>K54*H54</f>
        <v>2590000</v>
      </c>
      <c r="M54" s="161">
        <f t="shared" si="4"/>
        <v>6</v>
      </c>
      <c r="N54" s="165">
        <f>M54*H54</f>
        <v>7770000</v>
      </c>
      <c r="O54" s="31">
        <v>6</v>
      </c>
      <c r="P54" s="162">
        <f>O54*H54</f>
        <v>7770000</v>
      </c>
      <c r="Q54" s="354" t="s">
        <v>571</v>
      </c>
      <c r="R54" s="114"/>
    </row>
    <row r="55" spans="1:18" s="23" customFormat="1" ht="21">
      <c r="A55" s="51"/>
      <c r="B55" s="360"/>
      <c r="C55" s="58"/>
      <c r="D55" s="58"/>
      <c r="E55" s="58"/>
      <c r="F55" s="58"/>
      <c r="G55" s="58"/>
      <c r="H55" s="58"/>
      <c r="I55" s="58"/>
      <c r="J55" s="58"/>
      <c r="K55" s="58"/>
      <c r="L55" s="58"/>
      <c r="M55" s="161"/>
      <c r="N55" s="58"/>
      <c r="O55" s="58"/>
      <c r="P55" s="58"/>
      <c r="Q55" s="354"/>
      <c r="R55" s="114"/>
    </row>
    <row r="56" spans="1:18" s="23" customFormat="1" ht="30">
      <c r="A56" s="51"/>
      <c r="B56" s="359">
        <v>26</v>
      </c>
      <c r="C56" s="28">
        <v>16.2</v>
      </c>
      <c r="D56" s="28">
        <v>23</v>
      </c>
      <c r="E56" s="28" t="s">
        <v>467</v>
      </c>
      <c r="F56" s="33" t="s">
        <v>466</v>
      </c>
      <c r="G56" s="29" t="s">
        <v>3</v>
      </c>
      <c r="H56" s="163">
        <v>495000.00000000006</v>
      </c>
      <c r="I56" s="28">
        <v>2</v>
      </c>
      <c r="J56" s="164">
        <f>H56*I56</f>
        <v>990000.00000000012</v>
      </c>
      <c r="K56" s="30"/>
      <c r="L56" s="162">
        <f>K56*H56</f>
        <v>0</v>
      </c>
      <c r="M56" s="161">
        <f t="shared" si="4"/>
        <v>2</v>
      </c>
      <c r="N56" s="165">
        <f>M56*H56</f>
        <v>990000.00000000012</v>
      </c>
      <c r="O56" s="31">
        <v>2</v>
      </c>
      <c r="P56" s="162">
        <f>O56*H56</f>
        <v>990000.00000000012</v>
      </c>
      <c r="Q56" s="354" t="s">
        <v>571</v>
      </c>
      <c r="R56" s="114"/>
    </row>
    <row r="57" spans="1:18" s="23" customFormat="1" ht="21">
      <c r="A57" s="51"/>
      <c r="B57" s="360"/>
      <c r="C57" s="58"/>
      <c r="D57" s="58"/>
      <c r="E57" s="58"/>
      <c r="F57" s="58"/>
      <c r="G57" s="58"/>
      <c r="H57" s="58"/>
      <c r="I57" s="58"/>
      <c r="J57" s="58"/>
      <c r="K57" s="58"/>
      <c r="L57" s="58"/>
      <c r="M57" s="161"/>
      <c r="N57" s="58"/>
      <c r="O57" s="58"/>
      <c r="P57" s="58"/>
      <c r="Q57" s="354"/>
      <c r="R57" s="114"/>
    </row>
    <row r="58" spans="1:18" s="23" customFormat="1" ht="30">
      <c r="A58" s="51"/>
      <c r="B58" s="359">
        <v>27</v>
      </c>
      <c r="C58" s="28" t="s">
        <v>646</v>
      </c>
      <c r="D58" s="28">
        <v>24</v>
      </c>
      <c r="E58" s="28" t="s">
        <v>465</v>
      </c>
      <c r="F58" s="33" t="s">
        <v>464</v>
      </c>
      <c r="G58" s="29" t="s">
        <v>4</v>
      </c>
      <c r="H58" s="163">
        <v>997500</v>
      </c>
      <c r="I58" s="28">
        <v>4</v>
      </c>
      <c r="J58" s="164">
        <f>H58*I58</f>
        <v>3990000</v>
      </c>
      <c r="K58" s="30">
        <v>2</v>
      </c>
      <c r="L58" s="162">
        <f>K58*H58</f>
        <v>1995000</v>
      </c>
      <c r="M58" s="161">
        <f t="shared" si="4"/>
        <v>6</v>
      </c>
      <c r="N58" s="165">
        <f>M58*H58</f>
        <v>5985000</v>
      </c>
      <c r="O58" s="31">
        <v>6</v>
      </c>
      <c r="P58" s="162">
        <f>O58*H58</f>
        <v>5985000</v>
      </c>
      <c r="Q58" s="354" t="s">
        <v>551</v>
      </c>
      <c r="R58" s="114"/>
    </row>
    <row r="59" spans="1:18" s="23" customFormat="1" ht="21">
      <c r="A59" s="51"/>
      <c r="B59" s="360"/>
      <c r="C59" s="58"/>
      <c r="D59" s="58"/>
      <c r="E59" s="58"/>
      <c r="F59" s="58"/>
      <c r="G59" s="58"/>
      <c r="H59" s="58"/>
      <c r="I59" s="58"/>
      <c r="J59" s="58"/>
      <c r="K59" s="58"/>
      <c r="L59" s="58"/>
      <c r="M59" s="161"/>
      <c r="N59" s="58"/>
      <c r="O59" s="58"/>
      <c r="P59" s="58"/>
      <c r="Q59" s="354"/>
      <c r="R59" s="114"/>
    </row>
    <row r="60" spans="1:18" s="23" customFormat="1">
      <c r="A60" s="51"/>
      <c r="B60" s="359">
        <v>28</v>
      </c>
      <c r="C60" s="28">
        <v>16.5</v>
      </c>
      <c r="D60" s="28">
        <v>25</v>
      </c>
      <c r="E60" s="28" t="s">
        <v>463</v>
      </c>
      <c r="F60" s="33" t="s">
        <v>462</v>
      </c>
      <c r="G60" s="29" t="s">
        <v>3</v>
      </c>
      <c r="H60" s="163">
        <v>255000</v>
      </c>
      <c r="I60" s="28">
        <v>1</v>
      </c>
      <c r="J60" s="164">
        <f>H60*I60</f>
        <v>255000</v>
      </c>
      <c r="K60" s="30"/>
      <c r="L60" s="162">
        <f>K60*H60</f>
        <v>0</v>
      </c>
      <c r="M60" s="161">
        <f t="shared" si="4"/>
        <v>1</v>
      </c>
      <c r="N60" s="165">
        <f>M60*H60</f>
        <v>255000</v>
      </c>
      <c r="O60" s="31">
        <v>1</v>
      </c>
      <c r="P60" s="162">
        <f>O60*H60</f>
        <v>255000</v>
      </c>
      <c r="Q60" s="354" t="s">
        <v>571</v>
      </c>
      <c r="R60" s="114"/>
    </row>
    <row r="61" spans="1:18" s="23" customFormat="1" ht="21">
      <c r="A61" s="51"/>
      <c r="B61" s="360"/>
      <c r="C61" s="58"/>
      <c r="D61" s="58"/>
      <c r="E61" s="58"/>
      <c r="F61" s="58"/>
      <c r="G61" s="58"/>
      <c r="H61" s="58"/>
      <c r="I61" s="58"/>
      <c r="J61" s="58"/>
      <c r="K61" s="58"/>
      <c r="L61" s="58"/>
      <c r="M61" s="161"/>
      <c r="N61" s="58"/>
      <c r="O61" s="58"/>
      <c r="P61" s="58"/>
      <c r="Q61" s="354"/>
      <c r="R61" s="114"/>
    </row>
    <row r="62" spans="1:18" s="23" customFormat="1">
      <c r="A62" s="51"/>
      <c r="B62" s="359">
        <v>29</v>
      </c>
      <c r="C62" s="28">
        <v>16.600000000000001</v>
      </c>
      <c r="D62" s="28">
        <v>26</v>
      </c>
      <c r="E62" s="28" t="s">
        <v>461</v>
      </c>
      <c r="F62" s="33" t="s">
        <v>460</v>
      </c>
      <c r="G62" s="29" t="s">
        <v>3</v>
      </c>
      <c r="H62" s="163">
        <v>245000</v>
      </c>
      <c r="I62" s="28">
        <v>1</v>
      </c>
      <c r="J62" s="164">
        <f>H62*I62</f>
        <v>245000</v>
      </c>
      <c r="K62" s="30"/>
      <c r="L62" s="162">
        <f>K62*H62</f>
        <v>0</v>
      </c>
      <c r="M62" s="161">
        <f t="shared" si="4"/>
        <v>1</v>
      </c>
      <c r="N62" s="165">
        <f>M62*H62</f>
        <v>245000</v>
      </c>
      <c r="O62" s="31">
        <v>1</v>
      </c>
      <c r="P62" s="162">
        <f>O62*H62</f>
        <v>245000</v>
      </c>
      <c r="Q62" s="354" t="s">
        <v>571</v>
      </c>
      <c r="R62" s="114"/>
    </row>
    <row r="63" spans="1:18" s="23" customFormat="1" ht="21">
      <c r="A63" s="51"/>
      <c r="B63" s="360"/>
      <c r="C63" s="58"/>
      <c r="D63" s="58"/>
      <c r="E63" s="58"/>
      <c r="F63" s="58"/>
      <c r="G63" s="58"/>
      <c r="H63" s="58"/>
      <c r="I63" s="58"/>
      <c r="J63" s="58"/>
      <c r="K63" s="58"/>
      <c r="L63" s="58"/>
      <c r="M63" s="161"/>
      <c r="N63" s="58"/>
      <c r="O63" s="58"/>
      <c r="P63" s="58"/>
      <c r="Q63" s="354"/>
      <c r="R63" s="114"/>
    </row>
    <row r="64" spans="1:18" s="23" customFormat="1">
      <c r="A64" s="51"/>
      <c r="B64" s="359">
        <v>30</v>
      </c>
      <c r="C64" s="28">
        <v>16.7</v>
      </c>
      <c r="D64" s="28">
        <v>27</v>
      </c>
      <c r="E64" s="28" t="s">
        <v>459</v>
      </c>
      <c r="F64" s="33" t="s">
        <v>458</v>
      </c>
      <c r="G64" s="29" t="s">
        <v>3</v>
      </c>
      <c r="H64" s="163">
        <v>15000</v>
      </c>
      <c r="I64" s="28">
        <v>4</v>
      </c>
      <c r="J64" s="164">
        <f>H64*I64</f>
        <v>60000</v>
      </c>
      <c r="K64" s="30">
        <v>2</v>
      </c>
      <c r="L64" s="162">
        <f>K64*H64</f>
        <v>30000</v>
      </c>
      <c r="M64" s="161">
        <f t="shared" si="4"/>
        <v>6</v>
      </c>
      <c r="N64" s="165">
        <f>M64*H64</f>
        <v>90000</v>
      </c>
      <c r="O64" s="31">
        <v>6</v>
      </c>
      <c r="P64" s="162">
        <f>O64*H64</f>
        <v>90000</v>
      </c>
      <c r="Q64" s="354" t="s">
        <v>571</v>
      </c>
      <c r="R64" s="114"/>
    </row>
    <row r="65" spans="1:18" s="23" customFormat="1" ht="21">
      <c r="A65" s="51"/>
      <c r="B65" s="360"/>
      <c r="C65" s="58"/>
      <c r="D65" s="58"/>
      <c r="E65" s="58"/>
      <c r="F65" s="58"/>
      <c r="G65" s="58"/>
      <c r="H65" s="58"/>
      <c r="I65" s="58"/>
      <c r="J65" s="58"/>
      <c r="K65" s="58"/>
      <c r="L65" s="58"/>
      <c r="M65" s="161"/>
      <c r="N65" s="58"/>
      <c r="O65" s="58"/>
      <c r="P65" s="58"/>
      <c r="Q65" s="354"/>
      <c r="R65" s="114"/>
    </row>
    <row r="66" spans="1:18" s="23" customFormat="1">
      <c r="A66" s="51"/>
      <c r="B66" s="359">
        <v>31</v>
      </c>
      <c r="C66" s="28">
        <v>16.8</v>
      </c>
      <c r="D66" s="28">
        <v>28</v>
      </c>
      <c r="E66" s="28" t="s">
        <v>457</v>
      </c>
      <c r="F66" s="33" t="s">
        <v>456</v>
      </c>
      <c r="G66" s="29" t="s">
        <v>3</v>
      </c>
      <c r="H66" s="163">
        <v>1195000</v>
      </c>
      <c r="I66" s="28">
        <v>1</v>
      </c>
      <c r="J66" s="164">
        <f>H66*I66</f>
        <v>1195000</v>
      </c>
      <c r="K66" s="30"/>
      <c r="L66" s="162">
        <f>K66*H66</f>
        <v>0</v>
      </c>
      <c r="M66" s="161">
        <f t="shared" si="4"/>
        <v>1</v>
      </c>
      <c r="N66" s="165">
        <f>M66*H66</f>
        <v>1195000</v>
      </c>
      <c r="O66" s="31">
        <v>1</v>
      </c>
      <c r="P66" s="162">
        <f>O66*H66</f>
        <v>1195000</v>
      </c>
      <c r="Q66" s="354" t="s">
        <v>571</v>
      </c>
      <c r="R66" s="114"/>
    </row>
    <row r="67" spans="1:18" s="23" customFormat="1" ht="21">
      <c r="A67" s="51"/>
      <c r="B67" s="360"/>
      <c r="C67" s="58"/>
      <c r="D67" s="58"/>
      <c r="E67" s="58"/>
      <c r="F67" s="58"/>
      <c r="G67" s="58"/>
      <c r="H67" s="58"/>
      <c r="I67" s="58"/>
      <c r="J67" s="58"/>
      <c r="K67" s="58"/>
      <c r="L67" s="58"/>
      <c r="M67" s="161"/>
      <c r="N67" s="58"/>
      <c r="O67" s="58"/>
      <c r="P67" s="58"/>
      <c r="Q67" s="354"/>
      <c r="R67" s="114"/>
    </row>
    <row r="68" spans="1:18" s="23" customFormat="1">
      <c r="A68" s="51"/>
      <c r="B68" s="359">
        <v>32</v>
      </c>
      <c r="C68" s="28">
        <v>17.100000000000001</v>
      </c>
      <c r="D68" s="28">
        <v>29</v>
      </c>
      <c r="E68" s="28" t="s">
        <v>455</v>
      </c>
      <c r="F68" s="33" t="s">
        <v>454</v>
      </c>
      <c r="G68" s="29" t="s">
        <v>3</v>
      </c>
      <c r="H68" s="163">
        <v>145000</v>
      </c>
      <c r="I68" s="28">
        <v>1</v>
      </c>
      <c r="J68" s="164">
        <f>H68*I68</f>
        <v>145000</v>
      </c>
      <c r="K68" s="30"/>
      <c r="L68" s="162">
        <f>K68*H68</f>
        <v>0</v>
      </c>
      <c r="M68" s="161">
        <f t="shared" si="4"/>
        <v>1</v>
      </c>
      <c r="N68" s="165">
        <f>M68*H68</f>
        <v>145000</v>
      </c>
      <c r="O68" s="31">
        <v>1</v>
      </c>
      <c r="P68" s="162">
        <f>O68*H68</f>
        <v>145000</v>
      </c>
      <c r="Q68" s="354" t="s">
        <v>571</v>
      </c>
      <c r="R68" s="114"/>
    </row>
    <row r="69" spans="1:18" s="23" customFormat="1" ht="21">
      <c r="A69" s="51"/>
      <c r="B69" s="360"/>
      <c r="C69" s="58"/>
      <c r="D69" s="58"/>
      <c r="E69" s="58"/>
      <c r="F69" s="58"/>
      <c r="G69" s="58"/>
      <c r="H69" s="58"/>
      <c r="I69" s="58"/>
      <c r="J69" s="58"/>
      <c r="K69" s="58"/>
      <c r="L69" s="58"/>
      <c r="M69" s="161"/>
      <c r="N69" s="58"/>
      <c r="O69" s="58"/>
      <c r="P69" s="58"/>
      <c r="Q69" s="354"/>
      <c r="R69" s="114"/>
    </row>
    <row r="70" spans="1:18" s="23" customFormat="1">
      <c r="A70" s="51"/>
      <c r="B70" s="359">
        <v>33</v>
      </c>
      <c r="C70" s="28">
        <v>17.2</v>
      </c>
      <c r="D70" s="28">
        <v>30</v>
      </c>
      <c r="E70" s="28" t="s">
        <v>453</v>
      </c>
      <c r="F70" s="33" t="s">
        <v>452</v>
      </c>
      <c r="G70" s="29" t="s">
        <v>3</v>
      </c>
      <c r="H70" s="163">
        <v>245000</v>
      </c>
      <c r="I70" s="28">
        <v>1</v>
      </c>
      <c r="J70" s="164">
        <f>H70*I70</f>
        <v>245000</v>
      </c>
      <c r="K70" s="30"/>
      <c r="L70" s="162">
        <f>K70*H70</f>
        <v>0</v>
      </c>
      <c r="M70" s="161">
        <f t="shared" ref="M70:M134" si="6">$I70+$K70</f>
        <v>1</v>
      </c>
      <c r="N70" s="165">
        <f>M70*H70</f>
        <v>245000</v>
      </c>
      <c r="O70" s="31">
        <v>1</v>
      </c>
      <c r="P70" s="162">
        <f>O70*H70</f>
        <v>245000</v>
      </c>
      <c r="Q70" s="354" t="s">
        <v>571</v>
      </c>
      <c r="R70" s="114"/>
    </row>
    <row r="71" spans="1:18" s="23" customFormat="1" ht="21">
      <c r="A71" s="51"/>
      <c r="B71" s="360"/>
      <c r="C71" s="58"/>
      <c r="D71" s="58"/>
      <c r="E71" s="58"/>
      <c r="F71" s="58"/>
      <c r="G71" s="58"/>
      <c r="H71" s="58"/>
      <c r="I71" s="58"/>
      <c r="J71" s="58"/>
      <c r="K71" s="58"/>
      <c r="L71" s="58"/>
      <c r="M71" s="161"/>
      <c r="N71" s="58"/>
      <c r="O71" s="58"/>
      <c r="P71" s="58"/>
      <c r="Q71" s="354"/>
      <c r="R71" s="114"/>
    </row>
    <row r="72" spans="1:18" s="23" customFormat="1">
      <c r="A72" s="51"/>
      <c r="B72" s="359">
        <v>34</v>
      </c>
      <c r="C72" s="28">
        <v>17.3</v>
      </c>
      <c r="D72" s="28">
        <v>31</v>
      </c>
      <c r="E72" s="28" t="s">
        <v>451</v>
      </c>
      <c r="F72" s="33" t="s">
        <v>450</v>
      </c>
      <c r="G72" s="29" t="s">
        <v>3</v>
      </c>
      <c r="H72" s="163">
        <v>50000</v>
      </c>
      <c r="I72" s="28">
        <v>1</v>
      </c>
      <c r="J72" s="164">
        <f>H72*I72</f>
        <v>50000</v>
      </c>
      <c r="K72" s="30"/>
      <c r="L72" s="162">
        <f>K72*H72</f>
        <v>0</v>
      </c>
      <c r="M72" s="161">
        <f t="shared" si="6"/>
        <v>1</v>
      </c>
      <c r="N72" s="165">
        <f>M72*H72</f>
        <v>50000</v>
      </c>
      <c r="O72" s="31">
        <v>1</v>
      </c>
      <c r="P72" s="162">
        <f>O72*H72</f>
        <v>50000</v>
      </c>
      <c r="Q72" s="354" t="s">
        <v>571</v>
      </c>
      <c r="R72" s="114"/>
    </row>
    <row r="73" spans="1:18" s="23" customFormat="1" ht="21">
      <c r="A73" s="51"/>
      <c r="B73" s="360"/>
      <c r="C73" s="58"/>
      <c r="D73" s="58"/>
      <c r="E73" s="58"/>
      <c r="F73" s="58"/>
      <c r="G73" s="58"/>
      <c r="H73" s="58"/>
      <c r="I73" s="58"/>
      <c r="J73" s="58"/>
      <c r="K73" s="58"/>
      <c r="L73" s="58"/>
      <c r="M73" s="161"/>
      <c r="N73" s="58"/>
      <c r="O73" s="58"/>
      <c r="P73" s="58"/>
      <c r="Q73" s="354"/>
      <c r="R73" s="114"/>
    </row>
    <row r="74" spans="1:18" s="23" customFormat="1">
      <c r="A74" s="51"/>
      <c r="B74" s="359">
        <v>35</v>
      </c>
      <c r="C74" s="28">
        <v>17.5</v>
      </c>
      <c r="D74" s="28">
        <v>32</v>
      </c>
      <c r="E74" s="28" t="s">
        <v>449</v>
      </c>
      <c r="F74" s="33" t="s">
        <v>448</v>
      </c>
      <c r="G74" s="29" t="s">
        <v>3</v>
      </c>
      <c r="H74" s="163">
        <v>1495000</v>
      </c>
      <c r="I74" s="28">
        <v>1</v>
      </c>
      <c r="J74" s="164">
        <f>H74*I74</f>
        <v>1495000</v>
      </c>
      <c r="K74" s="30"/>
      <c r="L74" s="162">
        <f>K74*H74</f>
        <v>0</v>
      </c>
      <c r="M74" s="161">
        <f t="shared" si="6"/>
        <v>1</v>
      </c>
      <c r="N74" s="165">
        <f>M74*H74</f>
        <v>1495000</v>
      </c>
      <c r="O74" s="31">
        <v>1</v>
      </c>
      <c r="P74" s="162">
        <f>O74*H74</f>
        <v>1495000</v>
      </c>
      <c r="Q74" s="354" t="s">
        <v>571</v>
      </c>
      <c r="R74" s="114"/>
    </row>
    <row r="75" spans="1:18" s="23" customFormat="1" ht="21">
      <c r="A75" s="51"/>
      <c r="B75" s="360"/>
      <c r="C75" s="58"/>
      <c r="D75" s="58"/>
      <c r="E75" s="58"/>
      <c r="F75" s="58"/>
      <c r="G75" s="58"/>
      <c r="H75" s="58"/>
      <c r="I75" s="58"/>
      <c r="J75" s="58"/>
      <c r="K75" s="58"/>
      <c r="L75" s="58"/>
      <c r="M75" s="161"/>
      <c r="N75" s="58"/>
      <c r="O75" s="58"/>
      <c r="P75" s="58"/>
      <c r="Q75" s="354"/>
      <c r="R75" s="114"/>
    </row>
    <row r="76" spans="1:18" s="23" customFormat="1" ht="30">
      <c r="A76" s="51"/>
      <c r="B76" s="359">
        <v>36</v>
      </c>
      <c r="C76" s="28" t="s">
        <v>647</v>
      </c>
      <c r="D76" s="28">
        <v>200</v>
      </c>
      <c r="E76" s="28" t="s">
        <v>447</v>
      </c>
      <c r="F76" s="33" t="s">
        <v>446</v>
      </c>
      <c r="G76" s="29" t="s">
        <v>3</v>
      </c>
      <c r="H76" s="163">
        <v>40000</v>
      </c>
      <c r="I76" s="28">
        <v>1</v>
      </c>
      <c r="J76" s="164">
        <f>H76*I76</f>
        <v>40000</v>
      </c>
      <c r="K76" s="30"/>
      <c r="L76" s="162">
        <f>K76*H76</f>
        <v>0</v>
      </c>
      <c r="M76" s="161">
        <f t="shared" si="6"/>
        <v>1</v>
      </c>
      <c r="N76" s="165">
        <f>M76*H76</f>
        <v>40000</v>
      </c>
      <c r="O76" s="31">
        <v>1</v>
      </c>
      <c r="P76" s="162">
        <f>O76*H76</f>
        <v>40000</v>
      </c>
      <c r="Q76" s="354" t="s">
        <v>571</v>
      </c>
      <c r="R76" s="114"/>
    </row>
    <row r="77" spans="1:18" s="23" customFormat="1" ht="21">
      <c r="A77" s="51"/>
      <c r="B77" s="360"/>
      <c r="C77" s="58"/>
      <c r="D77" s="58"/>
      <c r="E77" s="58"/>
      <c r="F77" s="58"/>
      <c r="G77" s="58"/>
      <c r="H77" s="58"/>
      <c r="I77" s="58"/>
      <c r="J77" s="58"/>
      <c r="K77" s="58"/>
      <c r="L77" s="58"/>
      <c r="M77" s="161"/>
      <c r="N77" s="58"/>
      <c r="O77" s="58"/>
      <c r="P77" s="58"/>
      <c r="Q77" s="354"/>
      <c r="R77" s="114"/>
    </row>
    <row r="78" spans="1:18" s="23" customFormat="1">
      <c r="A78" s="51"/>
      <c r="B78" s="359">
        <v>37</v>
      </c>
      <c r="C78" s="28">
        <v>17.8</v>
      </c>
      <c r="D78" s="28">
        <v>33</v>
      </c>
      <c r="E78" s="28" t="s">
        <v>445</v>
      </c>
      <c r="F78" s="33" t="s">
        <v>444</v>
      </c>
      <c r="G78" s="29" t="s">
        <v>3</v>
      </c>
      <c r="H78" s="163">
        <v>245000</v>
      </c>
      <c r="I78" s="28">
        <v>1</v>
      </c>
      <c r="J78" s="164">
        <f>H78*I78</f>
        <v>245000</v>
      </c>
      <c r="K78" s="30"/>
      <c r="L78" s="162">
        <f>K78*H78</f>
        <v>0</v>
      </c>
      <c r="M78" s="161">
        <f t="shared" si="6"/>
        <v>1</v>
      </c>
      <c r="N78" s="165">
        <f>M78*H78</f>
        <v>245000</v>
      </c>
      <c r="O78" s="31">
        <v>1</v>
      </c>
      <c r="P78" s="162">
        <f>O78*H78</f>
        <v>245000</v>
      </c>
      <c r="Q78" s="354" t="s">
        <v>571</v>
      </c>
      <c r="R78" s="114"/>
    </row>
    <row r="79" spans="1:18" s="23" customFormat="1" ht="21">
      <c r="A79" s="51"/>
      <c r="B79" s="360"/>
      <c r="C79" s="58"/>
      <c r="D79" s="58"/>
      <c r="E79" s="58"/>
      <c r="F79" s="58"/>
      <c r="G79" s="58"/>
      <c r="H79" s="58"/>
      <c r="I79" s="58"/>
      <c r="J79" s="58"/>
      <c r="K79" s="58"/>
      <c r="L79" s="58"/>
      <c r="M79" s="161"/>
      <c r="N79" s="58"/>
      <c r="O79" s="58"/>
      <c r="P79" s="58"/>
      <c r="Q79" s="354"/>
      <c r="R79" s="114"/>
    </row>
    <row r="80" spans="1:18" s="23" customFormat="1">
      <c r="A80" s="51"/>
      <c r="B80" s="359">
        <v>38</v>
      </c>
      <c r="C80" s="28">
        <v>19</v>
      </c>
      <c r="D80" s="28">
        <v>201</v>
      </c>
      <c r="E80" s="28" t="s">
        <v>443</v>
      </c>
      <c r="F80" s="33" t="s">
        <v>442</v>
      </c>
      <c r="G80" s="29" t="s">
        <v>4</v>
      </c>
      <c r="H80" s="163">
        <v>195000</v>
      </c>
      <c r="I80" s="28">
        <v>7</v>
      </c>
      <c r="J80" s="164">
        <f>H80*I80</f>
        <v>1365000</v>
      </c>
      <c r="K80" s="30">
        <v>2</v>
      </c>
      <c r="L80" s="162">
        <f>K80*H80</f>
        <v>390000</v>
      </c>
      <c r="M80" s="161">
        <f t="shared" si="6"/>
        <v>9</v>
      </c>
      <c r="N80" s="165">
        <f>M80*H80</f>
        <v>1755000</v>
      </c>
      <c r="O80" s="31">
        <v>9</v>
      </c>
      <c r="P80" s="162">
        <f>O80*H80</f>
        <v>1755000</v>
      </c>
      <c r="Q80" s="354" t="s">
        <v>551</v>
      </c>
      <c r="R80" s="114"/>
    </row>
    <row r="81" spans="1:18" s="23" customFormat="1" ht="21" customHeight="1" thickBot="1">
      <c r="A81" s="51"/>
      <c r="B81" s="359"/>
      <c r="C81" s="120"/>
      <c r="D81" s="120"/>
      <c r="E81" s="120"/>
      <c r="F81" s="121"/>
      <c r="G81" s="122"/>
      <c r="H81" s="166"/>
      <c r="I81" s="120"/>
      <c r="J81" s="167"/>
      <c r="K81" s="40"/>
      <c r="L81" s="168"/>
      <c r="M81" s="169"/>
      <c r="N81" s="170"/>
      <c r="O81" s="171"/>
      <c r="P81" s="168"/>
      <c r="Q81" s="354"/>
      <c r="R81" s="114"/>
    </row>
    <row r="82" spans="1:18" s="23" customFormat="1" ht="21.75" thickBot="1">
      <c r="A82" s="51"/>
      <c r="B82" s="362"/>
      <c r="C82" s="308"/>
      <c r="D82" s="123"/>
      <c r="E82" s="123"/>
      <c r="F82" s="123"/>
      <c r="G82" s="123"/>
      <c r="H82" s="123"/>
      <c r="I82" s="123"/>
      <c r="J82" s="123"/>
      <c r="K82" s="123"/>
      <c r="L82" s="172" t="s">
        <v>559</v>
      </c>
      <c r="M82" s="173"/>
      <c r="N82" s="172" t="s">
        <v>558</v>
      </c>
      <c r="O82" s="399"/>
      <c r="P82" s="174">
        <f>SUM(P6:P81)+P505+P503</f>
        <v>112373121.76800001</v>
      </c>
      <c r="Q82" s="355"/>
      <c r="R82" s="114"/>
    </row>
    <row r="83" spans="1:18" s="23" customFormat="1" ht="21">
      <c r="A83" s="51"/>
      <c r="B83" s="364"/>
      <c r="C83" s="124"/>
      <c r="D83" s="124"/>
      <c r="E83" s="124"/>
      <c r="F83" s="125" t="s">
        <v>535</v>
      </c>
      <c r="G83" s="124"/>
      <c r="H83" s="124"/>
      <c r="I83" s="124"/>
      <c r="J83" s="124"/>
      <c r="K83" s="124"/>
      <c r="L83" s="124"/>
      <c r="M83" s="159"/>
      <c r="N83" s="124"/>
      <c r="O83" s="124"/>
      <c r="P83" s="124"/>
      <c r="Q83" s="119"/>
      <c r="R83" s="25"/>
    </row>
    <row r="84" spans="1:18" s="23" customFormat="1" ht="30">
      <c r="A84" s="51"/>
      <c r="B84" s="359">
        <v>39</v>
      </c>
      <c r="C84" s="28">
        <v>1</v>
      </c>
      <c r="D84" s="28">
        <v>34</v>
      </c>
      <c r="E84" s="28" t="s">
        <v>441</v>
      </c>
      <c r="F84" s="33" t="s">
        <v>440</v>
      </c>
      <c r="G84" s="29" t="s">
        <v>0</v>
      </c>
      <c r="H84" s="163">
        <v>15010</v>
      </c>
      <c r="I84" s="28">
        <v>202</v>
      </c>
      <c r="J84" s="164">
        <f>H84*I84</f>
        <v>3032020</v>
      </c>
      <c r="K84" s="30">
        <v>0</v>
      </c>
      <c r="L84" s="162">
        <f>K84*H84</f>
        <v>0</v>
      </c>
      <c r="M84" s="161">
        <f t="shared" si="6"/>
        <v>202</v>
      </c>
      <c r="N84" s="165">
        <f>M84*H84</f>
        <v>3032020</v>
      </c>
      <c r="O84" s="31">
        <v>202</v>
      </c>
      <c r="P84" s="162">
        <f>O84*H84</f>
        <v>3032020</v>
      </c>
      <c r="Q84" s="95" t="s">
        <v>554</v>
      </c>
      <c r="R84" s="25"/>
    </row>
    <row r="85" spans="1:18" s="23" customFormat="1" ht="21">
      <c r="A85" s="51"/>
      <c r="B85" s="360"/>
      <c r="C85" s="58"/>
      <c r="D85" s="58"/>
      <c r="E85" s="58"/>
      <c r="F85" s="60" t="s">
        <v>543</v>
      </c>
      <c r="G85" s="58"/>
      <c r="H85" s="163">
        <v>15010</v>
      </c>
      <c r="I85" s="58"/>
      <c r="J85" s="58"/>
      <c r="K85" s="58"/>
      <c r="L85" s="58"/>
      <c r="M85" s="161"/>
      <c r="N85" s="165"/>
      <c r="O85" s="176">
        <v>136.93180000000001</v>
      </c>
      <c r="P85" s="162">
        <f>O85*H85</f>
        <v>2055346.3180000002</v>
      </c>
      <c r="Q85" s="95" t="s">
        <v>554</v>
      </c>
      <c r="R85" s="25"/>
    </row>
    <row r="86" spans="1:18" s="23" customFormat="1" ht="30">
      <c r="A86" s="51"/>
      <c r="B86" s="359">
        <v>40</v>
      </c>
      <c r="C86" s="28">
        <v>1</v>
      </c>
      <c r="D86" s="28">
        <v>35</v>
      </c>
      <c r="E86" s="28" t="s">
        <v>439</v>
      </c>
      <c r="F86" s="33" t="s">
        <v>438</v>
      </c>
      <c r="G86" s="29" t="s">
        <v>0</v>
      </c>
      <c r="H86" s="163">
        <v>15010</v>
      </c>
      <c r="I86" s="28">
        <f>85+61</f>
        <v>146</v>
      </c>
      <c r="J86" s="164">
        <f>H86*I86</f>
        <v>2191460</v>
      </c>
      <c r="K86" s="30">
        <v>0</v>
      </c>
      <c r="L86" s="162">
        <f>K86*H86</f>
        <v>0</v>
      </c>
      <c r="M86" s="161">
        <f t="shared" si="6"/>
        <v>146</v>
      </c>
      <c r="N86" s="165">
        <f>M86*H86</f>
        <v>2191460</v>
      </c>
      <c r="O86" s="31">
        <v>146</v>
      </c>
      <c r="P86" s="162">
        <f>O86*H86</f>
        <v>2191460</v>
      </c>
      <c r="Q86" s="95" t="s">
        <v>554</v>
      </c>
      <c r="R86" s="25"/>
    </row>
    <row r="87" spans="1:18" s="23" customFormat="1" ht="21">
      <c r="A87" s="51"/>
      <c r="B87" s="360"/>
      <c r="C87" s="58"/>
      <c r="D87" s="58"/>
      <c r="E87" s="58"/>
      <c r="F87" s="60" t="s">
        <v>543</v>
      </c>
      <c r="G87" s="58"/>
      <c r="H87" s="163">
        <v>15010</v>
      </c>
      <c r="I87" s="58"/>
      <c r="J87" s="58"/>
      <c r="K87" s="58"/>
      <c r="L87" s="58"/>
      <c r="M87" s="161"/>
      <c r="N87" s="165"/>
      <c r="O87" s="176">
        <v>33.22</v>
      </c>
      <c r="P87" s="162">
        <f>O87*H87</f>
        <v>498632.2</v>
      </c>
      <c r="Q87" s="95" t="s">
        <v>554</v>
      </c>
      <c r="R87" s="25"/>
    </row>
    <row r="88" spans="1:18" s="23" customFormat="1">
      <c r="A88" s="51"/>
      <c r="B88" s="359">
        <v>41</v>
      </c>
      <c r="C88" s="28">
        <v>2.1</v>
      </c>
      <c r="D88" s="28">
        <v>202</v>
      </c>
      <c r="E88" s="28" t="s">
        <v>437</v>
      </c>
      <c r="F88" s="33" t="s">
        <v>436</v>
      </c>
      <c r="G88" s="29" t="s">
        <v>0</v>
      </c>
      <c r="H88" s="163">
        <v>4035</v>
      </c>
      <c r="I88" s="28">
        <v>146</v>
      </c>
      <c r="J88" s="164">
        <f>H88*I88</f>
        <v>589110</v>
      </c>
      <c r="K88" s="30"/>
      <c r="L88" s="162">
        <f>K88*H88</f>
        <v>0</v>
      </c>
      <c r="M88" s="161">
        <f t="shared" si="6"/>
        <v>146</v>
      </c>
      <c r="N88" s="165">
        <f>M88*H88</f>
        <v>589110</v>
      </c>
      <c r="O88" s="31">
        <v>73.664400000000001</v>
      </c>
      <c r="P88" s="162">
        <f>O88*H88</f>
        <v>297235.85399999999</v>
      </c>
      <c r="Q88" s="95" t="s">
        <v>554</v>
      </c>
      <c r="R88" s="25"/>
    </row>
    <row r="89" spans="1:18" s="23" customFormat="1" ht="21">
      <c r="A89" s="51"/>
      <c r="B89" s="360"/>
      <c r="C89" s="58"/>
      <c r="D89" s="58"/>
      <c r="E89" s="58"/>
      <c r="F89" s="58"/>
      <c r="G89" s="58"/>
      <c r="H89" s="58"/>
      <c r="I89" s="58"/>
      <c r="J89" s="58"/>
      <c r="K89" s="58"/>
      <c r="L89" s="58"/>
      <c r="M89" s="161"/>
      <c r="N89" s="58"/>
      <c r="O89" s="58"/>
      <c r="P89" s="58"/>
      <c r="Q89" s="95"/>
      <c r="R89" s="25"/>
    </row>
    <row r="90" spans="1:18" s="23" customFormat="1">
      <c r="A90" s="51"/>
      <c r="B90" s="359">
        <v>42</v>
      </c>
      <c r="C90" s="28">
        <v>2.2000000000000002</v>
      </c>
      <c r="D90" s="28">
        <v>36</v>
      </c>
      <c r="E90" s="28" t="s">
        <v>435</v>
      </c>
      <c r="F90" s="33" t="s">
        <v>434</v>
      </c>
      <c r="G90" s="29" t="s">
        <v>0</v>
      </c>
      <c r="H90" s="163">
        <v>3750</v>
      </c>
      <c r="I90" s="28">
        <v>61</v>
      </c>
      <c r="J90" s="164">
        <f>H90*I90</f>
        <v>228750</v>
      </c>
      <c r="K90" s="30"/>
      <c r="L90" s="162">
        <f>K90*H90</f>
        <v>0</v>
      </c>
      <c r="M90" s="161">
        <f t="shared" si="6"/>
        <v>61</v>
      </c>
      <c r="N90" s="165">
        <f>M90*H90</f>
        <v>228750</v>
      </c>
      <c r="O90" s="31">
        <v>61</v>
      </c>
      <c r="P90" s="162">
        <f>O90*H90</f>
        <v>228750</v>
      </c>
      <c r="Q90" s="95" t="s">
        <v>554</v>
      </c>
      <c r="R90" s="25"/>
    </row>
    <row r="91" spans="1:18" s="23" customFormat="1" ht="21">
      <c r="A91" s="51"/>
      <c r="B91" s="360"/>
      <c r="C91" s="58"/>
      <c r="D91" s="58"/>
      <c r="E91" s="58"/>
      <c r="F91" s="60" t="s">
        <v>543</v>
      </c>
      <c r="G91" s="58"/>
      <c r="H91" s="163">
        <v>3750</v>
      </c>
      <c r="I91" s="58"/>
      <c r="J91" s="58"/>
      <c r="K91" s="58"/>
      <c r="L91" s="58"/>
      <c r="M91" s="161"/>
      <c r="N91" s="165"/>
      <c r="O91" s="176">
        <v>70.407399999999996</v>
      </c>
      <c r="P91" s="162">
        <f>O91*H91</f>
        <v>264027.75</v>
      </c>
      <c r="Q91" s="95" t="s">
        <v>554</v>
      </c>
      <c r="R91" s="25"/>
    </row>
    <row r="92" spans="1:18" s="23" customFormat="1">
      <c r="A92" s="51"/>
      <c r="B92" s="359">
        <v>43</v>
      </c>
      <c r="C92" s="28">
        <v>3</v>
      </c>
      <c r="D92" s="28">
        <v>37</v>
      </c>
      <c r="E92" s="28" t="s">
        <v>433</v>
      </c>
      <c r="F92" s="33" t="s">
        <v>432</v>
      </c>
      <c r="G92" s="29" t="s">
        <v>3</v>
      </c>
      <c r="H92" s="163">
        <v>395000</v>
      </c>
      <c r="I92" s="28">
        <v>3</v>
      </c>
      <c r="J92" s="164">
        <f>H92*I92</f>
        <v>1185000</v>
      </c>
      <c r="K92" s="30"/>
      <c r="L92" s="162">
        <f>K92*H92</f>
        <v>0</v>
      </c>
      <c r="M92" s="161">
        <f t="shared" si="6"/>
        <v>3</v>
      </c>
      <c r="N92" s="165">
        <f>M92*H92</f>
        <v>1185000</v>
      </c>
      <c r="O92" s="31">
        <v>3</v>
      </c>
      <c r="P92" s="162">
        <f>O92*H92</f>
        <v>1185000</v>
      </c>
      <c r="Q92" s="95" t="s">
        <v>552</v>
      </c>
      <c r="R92" s="25"/>
    </row>
    <row r="93" spans="1:18" s="23" customFormat="1" ht="21">
      <c r="A93" s="51"/>
      <c r="B93" s="360"/>
      <c r="C93" s="58"/>
      <c r="D93" s="58"/>
      <c r="E93" s="58"/>
      <c r="F93" s="58"/>
      <c r="G93" s="58"/>
      <c r="H93" s="58"/>
      <c r="I93" s="58"/>
      <c r="J93" s="58"/>
      <c r="K93" s="58"/>
      <c r="L93" s="58"/>
      <c r="M93" s="161"/>
      <c r="N93" s="58"/>
      <c r="O93" s="58"/>
      <c r="P93" s="58"/>
      <c r="Q93" s="95"/>
      <c r="R93" s="25"/>
    </row>
    <row r="94" spans="1:18" s="23" customFormat="1">
      <c r="A94" s="51"/>
      <c r="B94" s="359">
        <v>44</v>
      </c>
      <c r="C94" s="28">
        <v>3.1</v>
      </c>
      <c r="D94" s="28">
        <v>38</v>
      </c>
      <c r="E94" s="28" t="s">
        <v>431</v>
      </c>
      <c r="F94" s="33" t="s">
        <v>430</v>
      </c>
      <c r="G94" s="29" t="s">
        <v>3</v>
      </c>
      <c r="H94" s="163">
        <v>1495000</v>
      </c>
      <c r="I94" s="28">
        <v>2</v>
      </c>
      <c r="J94" s="164">
        <f>H94*I94</f>
        <v>2990000</v>
      </c>
      <c r="K94" s="30"/>
      <c r="L94" s="162">
        <f>K94*H94</f>
        <v>0</v>
      </c>
      <c r="M94" s="161">
        <f t="shared" si="6"/>
        <v>2</v>
      </c>
      <c r="N94" s="165">
        <f>M94*H94</f>
        <v>2990000</v>
      </c>
      <c r="O94" s="31">
        <v>2</v>
      </c>
      <c r="P94" s="162">
        <f>O94*H94</f>
        <v>2990000</v>
      </c>
      <c r="Q94" s="95" t="s">
        <v>552</v>
      </c>
      <c r="R94" s="25"/>
    </row>
    <row r="95" spans="1:18" s="23" customFormat="1" ht="21">
      <c r="A95" s="51"/>
      <c r="B95" s="360"/>
      <c r="C95" s="58"/>
      <c r="D95" s="58"/>
      <c r="E95" s="58"/>
      <c r="F95" s="58"/>
      <c r="G95" s="58"/>
      <c r="H95" s="58"/>
      <c r="I95" s="58"/>
      <c r="J95" s="58"/>
      <c r="K95" s="58"/>
      <c r="L95" s="58"/>
      <c r="M95" s="161"/>
      <c r="N95" s="58"/>
      <c r="O95" s="58"/>
      <c r="P95" s="58"/>
      <c r="Q95" s="95"/>
      <c r="R95" s="25"/>
    </row>
    <row r="96" spans="1:18" s="23" customFormat="1">
      <c r="A96" s="51"/>
      <c r="B96" s="359">
        <v>45</v>
      </c>
      <c r="C96" s="28">
        <v>3.1</v>
      </c>
      <c r="D96" s="28">
        <v>39</v>
      </c>
      <c r="E96" s="28" t="s">
        <v>429</v>
      </c>
      <c r="F96" s="33" t="s">
        <v>428</v>
      </c>
      <c r="G96" s="29" t="s">
        <v>3</v>
      </c>
      <c r="H96" s="163">
        <v>1195000</v>
      </c>
      <c r="I96" s="28">
        <v>1</v>
      </c>
      <c r="J96" s="164">
        <f>H96*I96</f>
        <v>1195000</v>
      </c>
      <c r="K96" s="30"/>
      <c r="L96" s="162">
        <f>K96*H96</f>
        <v>0</v>
      </c>
      <c r="M96" s="161">
        <f t="shared" si="6"/>
        <v>1</v>
      </c>
      <c r="N96" s="165">
        <f>M96*H96</f>
        <v>1195000</v>
      </c>
      <c r="O96" s="31">
        <v>1</v>
      </c>
      <c r="P96" s="162">
        <f>O96*H96</f>
        <v>1195000</v>
      </c>
      <c r="Q96" s="95" t="s">
        <v>552</v>
      </c>
      <c r="R96" s="25"/>
    </row>
    <row r="97" spans="1:18" s="23" customFormat="1" ht="21">
      <c r="A97" s="51"/>
      <c r="B97" s="360"/>
      <c r="C97" s="58"/>
      <c r="D97" s="58"/>
      <c r="E97" s="58"/>
      <c r="F97" s="58"/>
      <c r="G97" s="58"/>
      <c r="H97" s="58"/>
      <c r="I97" s="58"/>
      <c r="J97" s="58"/>
      <c r="K97" s="58"/>
      <c r="L97" s="58"/>
      <c r="M97" s="161"/>
      <c r="N97" s="58"/>
      <c r="O97" s="58"/>
      <c r="P97" s="58"/>
      <c r="Q97" s="95"/>
      <c r="R97" s="25"/>
    </row>
    <row r="98" spans="1:18" s="23" customFormat="1">
      <c r="A98" s="51"/>
      <c r="B98" s="359">
        <v>46</v>
      </c>
      <c r="C98" s="28">
        <v>3.2</v>
      </c>
      <c r="D98" s="28">
        <v>40</v>
      </c>
      <c r="E98" s="28" t="s">
        <v>427</v>
      </c>
      <c r="F98" s="33" t="s">
        <v>426</v>
      </c>
      <c r="G98" s="29" t="s">
        <v>3</v>
      </c>
      <c r="H98" s="163">
        <v>345000</v>
      </c>
      <c r="I98" s="28">
        <v>3</v>
      </c>
      <c r="J98" s="164">
        <f>H98*I98</f>
        <v>1035000</v>
      </c>
      <c r="K98" s="30"/>
      <c r="L98" s="162">
        <f>K98*H98</f>
        <v>0</v>
      </c>
      <c r="M98" s="161">
        <f t="shared" si="6"/>
        <v>3</v>
      </c>
      <c r="N98" s="165">
        <f>M98*H98</f>
        <v>1035000</v>
      </c>
      <c r="O98" s="31">
        <v>3</v>
      </c>
      <c r="P98" s="162">
        <f>O98*H98</f>
        <v>1035000</v>
      </c>
      <c r="Q98" s="95" t="s">
        <v>552</v>
      </c>
      <c r="R98" s="25"/>
    </row>
    <row r="99" spans="1:18" s="23" customFormat="1" ht="21">
      <c r="A99" s="51"/>
      <c r="B99" s="360"/>
      <c r="C99" s="58"/>
      <c r="D99" s="58"/>
      <c r="E99" s="58"/>
      <c r="F99" s="60" t="s">
        <v>543</v>
      </c>
      <c r="G99" s="58"/>
      <c r="H99" s="163">
        <v>345000</v>
      </c>
      <c r="I99" s="58"/>
      <c r="J99" s="58"/>
      <c r="K99" s="58"/>
      <c r="L99" s="58"/>
      <c r="M99" s="161"/>
      <c r="N99" s="165"/>
      <c r="O99" s="30">
        <v>3</v>
      </c>
      <c r="P99" s="162">
        <f>O99*H99</f>
        <v>1035000</v>
      </c>
      <c r="Q99" s="95" t="s">
        <v>552</v>
      </c>
      <c r="R99" s="25"/>
    </row>
    <row r="100" spans="1:18" s="23" customFormat="1">
      <c r="A100" s="51"/>
      <c r="B100" s="359">
        <v>47</v>
      </c>
      <c r="C100" s="28">
        <v>4</v>
      </c>
      <c r="D100" s="28">
        <v>41</v>
      </c>
      <c r="E100" s="28" t="s">
        <v>425</v>
      </c>
      <c r="F100" s="33" t="s">
        <v>424</v>
      </c>
      <c r="G100" s="29" t="s">
        <v>3</v>
      </c>
      <c r="H100" s="163">
        <v>22500</v>
      </c>
      <c r="I100" s="28">
        <v>3</v>
      </c>
      <c r="J100" s="164">
        <f>H100*I100</f>
        <v>67500</v>
      </c>
      <c r="K100" s="30"/>
      <c r="L100" s="162">
        <f>K100*H100</f>
        <v>0</v>
      </c>
      <c r="M100" s="161">
        <f t="shared" si="6"/>
        <v>3</v>
      </c>
      <c r="N100" s="165">
        <f>M100*H100</f>
        <v>67500</v>
      </c>
      <c r="O100" s="31">
        <v>3</v>
      </c>
      <c r="P100" s="162">
        <f>O100*H100</f>
        <v>67500</v>
      </c>
      <c r="Q100" s="95" t="s">
        <v>571</v>
      </c>
      <c r="R100" s="25"/>
    </row>
    <row r="101" spans="1:18" s="23" customFormat="1" ht="21">
      <c r="A101" s="51"/>
      <c r="B101" s="360"/>
      <c r="C101" s="58"/>
      <c r="D101" s="58"/>
      <c r="E101" s="58"/>
      <c r="F101" s="58"/>
      <c r="G101" s="58"/>
      <c r="H101" s="58"/>
      <c r="I101" s="58"/>
      <c r="J101" s="58"/>
      <c r="K101" s="58"/>
      <c r="L101" s="58"/>
      <c r="M101" s="161"/>
      <c r="N101" s="58"/>
      <c r="O101" s="58"/>
      <c r="P101" s="58"/>
      <c r="Q101" s="95"/>
      <c r="R101" s="25"/>
    </row>
    <row r="102" spans="1:18" s="23" customFormat="1">
      <c r="A102" s="51"/>
      <c r="B102" s="359">
        <v>48</v>
      </c>
      <c r="C102" s="28">
        <v>8</v>
      </c>
      <c r="D102" s="28">
        <v>42</v>
      </c>
      <c r="E102" s="28" t="s">
        <v>423</v>
      </c>
      <c r="F102" s="33" t="s">
        <v>422</v>
      </c>
      <c r="G102" s="29" t="s">
        <v>3</v>
      </c>
      <c r="H102" s="163">
        <v>525000</v>
      </c>
      <c r="I102" s="28">
        <v>3</v>
      </c>
      <c r="J102" s="164">
        <f>H102*I102</f>
        <v>1575000</v>
      </c>
      <c r="K102" s="30"/>
      <c r="L102" s="162">
        <f>K102*H102</f>
        <v>0</v>
      </c>
      <c r="M102" s="161">
        <f t="shared" si="6"/>
        <v>3</v>
      </c>
      <c r="N102" s="165">
        <f>M102*H102</f>
        <v>1575000</v>
      </c>
      <c r="O102" s="31">
        <v>3</v>
      </c>
      <c r="P102" s="162">
        <f>O102*H102</f>
        <v>1575000</v>
      </c>
      <c r="Q102" s="95" t="s">
        <v>554</v>
      </c>
      <c r="R102" s="25"/>
    </row>
    <row r="103" spans="1:18" s="23" customFormat="1" ht="21">
      <c r="A103" s="51"/>
      <c r="B103" s="360"/>
      <c r="C103" s="58"/>
      <c r="D103" s="58"/>
      <c r="E103" s="58"/>
      <c r="F103" s="58"/>
      <c r="G103" s="58"/>
      <c r="H103" s="58"/>
      <c r="I103" s="58"/>
      <c r="J103" s="58"/>
      <c r="K103" s="58"/>
      <c r="L103" s="58"/>
      <c r="M103" s="161"/>
      <c r="N103" s="58"/>
      <c r="O103" s="58"/>
      <c r="P103" s="58"/>
      <c r="Q103" s="95"/>
      <c r="R103" s="25"/>
    </row>
    <row r="104" spans="1:18" s="23" customFormat="1">
      <c r="A104" s="51"/>
      <c r="B104" s="359">
        <v>49</v>
      </c>
      <c r="C104" s="28">
        <v>15</v>
      </c>
      <c r="D104" s="28">
        <v>43</v>
      </c>
      <c r="E104" s="28" t="s">
        <v>421</v>
      </c>
      <c r="F104" s="33" t="s">
        <v>420</v>
      </c>
      <c r="G104" s="29" t="s">
        <v>0</v>
      </c>
      <c r="H104" s="163">
        <v>650.00000000000011</v>
      </c>
      <c r="I104" s="28">
        <v>40</v>
      </c>
      <c r="J104" s="164">
        <f>H104*I104</f>
        <v>26000.000000000004</v>
      </c>
      <c r="K104" s="30"/>
      <c r="L104" s="162">
        <f>K104*H104</f>
        <v>0</v>
      </c>
      <c r="M104" s="161">
        <f t="shared" si="6"/>
        <v>40</v>
      </c>
      <c r="N104" s="165">
        <f>M104*H104</f>
        <v>26000.000000000004</v>
      </c>
      <c r="O104" s="31">
        <v>40</v>
      </c>
      <c r="P104" s="162">
        <f>O104*H104</f>
        <v>26000.000000000004</v>
      </c>
      <c r="Q104" s="95" t="s">
        <v>554</v>
      </c>
      <c r="R104" s="25"/>
    </row>
    <row r="105" spans="1:18" s="23" customFormat="1" ht="21">
      <c r="A105" s="51"/>
      <c r="B105" s="360"/>
      <c r="C105" s="58"/>
      <c r="D105" s="58"/>
      <c r="E105" s="58"/>
      <c r="F105" s="58"/>
      <c r="G105" s="58"/>
      <c r="H105" s="58"/>
      <c r="I105" s="58"/>
      <c r="J105" s="58"/>
      <c r="K105" s="58"/>
      <c r="L105" s="58"/>
      <c r="M105" s="161"/>
      <c r="N105" s="58"/>
      <c r="O105" s="58"/>
      <c r="P105" s="58"/>
      <c r="Q105" s="95"/>
      <c r="R105" s="25"/>
    </row>
    <row r="106" spans="1:18" s="23" customFormat="1">
      <c r="A106" s="51"/>
      <c r="B106" s="359">
        <v>50</v>
      </c>
      <c r="C106" s="28">
        <v>15</v>
      </c>
      <c r="D106" s="28">
        <v>44</v>
      </c>
      <c r="E106" s="28" t="s">
        <v>419</v>
      </c>
      <c r="F106" s="33" t="s">
        <v>418</v>
      </c>
      <c r="G106" s="29" t="s">
        <v>3</v>
      </c>
      <c r="H106" s="163">
        <v>165000</v>
      </c>
      <c r="I106" s="28">
        <v>3</v>
      </c>
      <c r="J106" s="164">
        <f>H106*I106</f>
        <v>495000</v>
      </c>
      <c r="K106" s="30"/>
      <c r="L106" s="162">
        <f>K106*H106</f>
        <v>0</v>
      </c>
      <c r="M106" s="161">
        <f t="shared" si="6"/>
        <v>3</v>
      </c>
      <c r="N106" s="165">
        <f>M106*H106</f>
        <v>495000</v>
      </c>
      <c r="O106" s="31">
        <v>3</v>
      </c>
      <c r="P106" s="162">
        <f>O106*H106</f>
        <v>495000</v>
      </c>
      <c r="Q106" s="95" t="s">
        <v>571</v>
      </c>
      <c r="R106" s="25"/>
    </row>
    <row r="107" spans="1:18" s="23" customFormat="1" ht="21">
      <c r="A107" s="51"/>
      <c r="B107" s="360"/>
      <c r="C107" s="58"/>
      <c r="D107" s="58"/>
      <c r="E107" s="58"/>
      <c r="F107" s="58"/>
      <c r="G107" s="58"/>
      <c r="H107" s="58"/>
      <c r="I107" s="58"/>
      <c r="J107" s="58"/>
      <c r="K107" s="58"/>
      <c r="L107" s="58"/>
      <c r="M107" s="161"/>
      <c r="N107" s="58"/>
      <c r="O107" s="58"/>
      <c r="P107" s="58"/>
      <c r="Q107" s="95"/>
      <c r="R107" s="25"/>
    </row>
    <row r="108" spans="1:18" s="23" customFormat="1">
      <c r="A108" s="51"/>
      <c r="B108" s="359">
        <v>51</v>
      </c>
      <c r="C108" s="28">
        <v>91</v>
      </c>
      <c r="D108" s="28">
        <v>45</v>
      </c>
      <c r="E108" s="28" t="s">
        <v>417</v>
      </c>
      <c r="F108" s="33" t="s">
        <v>416</v>
      </c>
      <c r="G108" s="29" t="s">
        <v>3</v>
      </c>
      <c r="H108" s="163">
        <v>12000</v>
      </c>
      <c r="I108" s="28">
        <v>3</v>
      </c>
      <c r="J108" s="164">
        <f>H108*I108</f>
        <v>36000</v>
      </c>
      <c r="K108" s="30"/>
      <c r="L108" s="162">
        <f>K108*H108</f>
        <v>0</v>
      </c>
      <c r="M108" s="161">
        <f t="shared" si="6"/>
        <v>3</v>
      </c>
      <c r="N108" s="165">
        <f>M108*H108</f>
        <v>36000</v>
      </c>
      <c r="O108" s="31">
        <v>3</v>
      </c>
      <c r="P108" s="162">
        <f>O108*H108</f>
        <v>36000</v>
      </c>
      <c r="Q108" s="95" t="s">
        <v>551</v>
      </c>
      <c r="R108" s="25"/>
    </row>
    <row r="109" spans="1:18" s="23" customFormat="1" ht="21">
      <c r="A109" s="51"/>
      <c r="B109" s="360"/>
      <c r="C109" s="58"/>
      <c r="D109" s="58"/>
      <c r="E109" s="58"/>
      <c r="F109" s="58"/>
      <c r="G109" s="58"/>
      <c r="H109" s="58"/>
      <c r="I109" s="58"/>
      <c r="J109" s="58"/>
      <c r="K109" s="58"/>
      <c r="L109" s="58"/>
      <c r="M109" s="161"/>
      <c r="N109" s="58"/>
      <c r="O109" s="58"/>
      <c r="P109" s="58"/>
      <c r="Q109" s="95"/>
      <c r="R109" s="25"/>
    </row>
    <row r="110" spans="1:18" s="23" customFormat="1" ht="30">
      <c r="A110" s="51"/>
      <c r="B110" s="359">
        <v>52</v>
      </c>
      <c r="C110" s="28">
        <v>88.6</v>
      </c>
      <c r="D110" s="28">
        <v>46</v>
      </c>
      <c r="E110" s="28" t="s">
        <v>415</v>
      </c>
      <c r="F110" s="33" t="s">
        <v>414</v>
      </c>
      <c r="G110" s="29" t="s">
        <v>3</v>
      </c>
      <c r="H110" s="163">
        <v>49500</v>
      </c>
      <c r="I110" s="28">
        <v>3</v>
      </c>
      <c r="J110" s="164">
        <f>H110*I110</f>
        <v>148500</v>
      </c>
      <c r="K110" s="30"/>
      <c r="L110" s="162">
        <f>K110*H110</f>
        <v>0</v>
      </c>
      <c r="M110" s="161">
        <f t="shared" si="6"/>
        <v>3</v>
      </c>
      <c r="N110" s="165">
        <f>M110*H110</f>
        <v>148500</v>
      </c>
      <c r="O110" s="31">
        <v>3</v>
      </c>
      <c r="P110" s="162">
        <f>O110*H110</f>
        <v>148500</v>
      </c>
      <c r="Q110" s="95" t="s">
        <v>557</v>
      </c>
      <c r="R110" s="25"/>
    </row>
    <row r="111" spans="1:18" s="23" customFormat="1" ht="21">
      <c r="A111" s="51"/>
      <c r="B111" s="360"/>
      <c r="C111" s="58"/>
      <c r="D111" s="58"/>
      <c r="E111" s="58"/>
      <c r="F111" s="58"/>
      <c r="G111" s="58"/>
      <c r="H111" s="58"/>
      <c r="I111" s="58"/>
      <c r="J111" s="58"/>
      <c r="K111" s="58"/>
      <c r="L111" s="58"/>
      <c r="M111" s="161"/>
      <c r="N111" s="58"/>
      <c r="O111" s="58"/>
      <c r="P111" s="58"/>
      <c r="Q111" s="95"/>
      <c r="R111" s="25"/>
    </row>
    <row r="112" spans="1:18" s="23" customFormat="1" ht="30">
      <c r="A112" s="51"/>
      <c r="B112" s="359">
        <v>53</v>
      </c>
      <c r="C112" s="28">
        <v>12</v>
      </c>
      <c r="D112" s="28">
        <v>47</v>
      </c>
      <c r="E112" s="28" t="s">
        <v>413</v>
      </c>
      <c r="F112" s="33" t="s">
        <v>412</v>
      </c>
      <c r="G112" s="29" t="s">
        <v>3</v>
      </c>
      <c r="H112" s="163">
        <v>37500</v>
      </c>
      <c r="I112" s="28">
        <v>5</v>
      </c>
      <c r="J112" s="164">
        <f>H112*I112</f>
        <v>187500</v>
      </c>
      <c r="K112" s="30"/>
      <c r="L112" s="162">
        <f>K112*H112</f>
        <v>0</v>
      </c>
      <c r="M112" s="161">
        <f>$I112+$K112</f>
        <v>5</v>
      </c>
      <c r="N112" s="165">
        <f>M112*H112</f>
        <v>187500</v>
      </c>
      <c r="O112" s="31">
        <v>5</v>
      </c>
      <c r="P112" s="162">
        <f>O112*H112</f>
        <v>187500</v>
      </c>
      <c r="Q112" s="354" t="s">
        <v>571</v>
      </c>
      <c r="R112" s="25"/>
    </row>
    <row r="113" spans="1:18" s="23" customFormat="1" ht="21">
      <c r="A113" s="51"/>
      <c r="B113" s="360"/>
      <c r="C113" s="58"/>
      <c r="D113" s="58"/>
      <c r="E113" s="58"/>
      <c r="F113" s="127" t="s">
        <v>543</v>
      </c>
      <c r="G113" s="58"/>
      <c r="H113" s="58"/>
      <c r="I113" s="58"/>
      <c r="J113" s="58"/>
      <c r="K113" s="58"/>
      <c r="L113" s="58"/>
      <c r="M113" s="161"/>
      <c r="N113" s="58"/>
      <c r="O113" s="30">
        <v>1</v>
      </c>
      <c r="P113" s="30">
        <f>O113*H112</f>
        <v>37500</v>
      </c>
      <c r="Q113" s="354" t="s">
        <v>571</v>
      </c>
      <c r="R113" s="25"/>
    </row>
    <row r="114" spans="1:18" s="23" customFormat="1">
      <c r="A114" s="51"/>
      <c r="B114" s="359">
        <v>54</v>
      </c>
      <c r="C114" s="28">
        <v>11</v>
      </c>
      <c r="D114" s="28">
        <v>48</v>
      </c>
      <c r="E114" s="28" t="s">
        <v>411</v>
      </c>
      <c r="F114" s="33" t="s">
        <v>410</v>
      </c>
      <c r="G114" s="29" t="s">
        <v>3</v>
      </c>
      <c r="H114" s="163">
        <v>18750</v>
      </c>
      <c r="I114" s="28">
        <v>5</v>
      </c>
      <c r="J114" s="164">
        <f>H114*I114</f>
        <v>93750</v>
      </c>
      <c r="K114" s="30"/>
      <c r="L114" s="162">
        <f>K114*H114</f>
        <v>0</v>
      </c>
      <c r="M114" s="161">
        <f t="shared" si="6"/>
        <v>5</v>
      </c>
      <c r="N114" s="165">
        <f>M114*H114</f>
        <v>93750</v>
      </c>
      <c r="O114" s="31">
        <v>5</v>
      </c>
      <c r="P114" s="162">
        <f>O114*H114</f>
        <v>93750</v>
      </c>
      <c r="Q114" s="95" t="s">
        <v>554</v>
      </c>
      <c r="R114" s="25"/>
    </row>
    <row r="115" spans="1:18" s="23" customFormat="1" ht="21.75" thickBot="1">
      <c r="A115" s="51"/>
      <c r="B115" s="365"/>
      <c r="C115" s="126"/>
      <c r="D115" s="126"/>
      <c r="E115" s="126"/>
      <c r="F115" s="127" t="s">
        <v>543</v>
      </c>
      <c r="G115" s="126"/>
      <c r="H115" s="166">
        <v>18750</v>
      </c>
      <c r="I115" s="126"/>
      <c r="J115" s="126"/>
      <c r="K115" s="126"/>
      <c r="L115" s="126"/>
      <c r="M115" s="169"/>
      <c r="N115" s="170"/>
      <c r="O115" s="40">
        <v>1</v>
      </c>
      <c r="P115" s="168">
        <f>O115*H115</f>
        <v>18750</v>
      </c>
      <c r="Q115" s="95" t="s">
        <v>554</v>
      </c>
      <c r="R115" s="25"/>
    </row>
    <row r="116" spans="1:18" s="23" customFormat="1" ht="21.75" thickBot="1">
      <c r="A116" s="51"/>
      <c r="B116" s="366"/>
      <c r="C116" s="123"/>
      <c r="D116" s="123"/>
      <c r="E116" s="123"/>
      <c r="F116" s="76"/>
      <c r="G116" s="123"/>
      <c r="H116" s="177"/>
      <c r="I116" s="123"/>
      <c r="J116" s="123"/>
      <c r="K116" s="123"/>
      <c r="L116" s="172" t="s">
        <v>545</v>
      </c>
      <c r="M116" s="173"/>
      <c r="N116" s="178" t="s">
        <v>558</v>
      </c>
      <c r="O116" s="400"/>
      <c r="P116" s="179">
        <f>SUM(P84:P115)</f>
        <v>18692972.122000001</v>
      </c>
      <c r="Q116" s="95"/>
      <c r="R116" s="25"/>
    </row>
    <row r="117" spans="1:18" s="23" customFormat="1" ht="21">
      <c r="A117" s="51"/>
      <c r="B117" s="364"/>
      <c r="C117" s="124"/>
      <c r="D117" s="124"/>
      <c r="E117" s="124"/>
      <c r="F117" s="125" t="s">
        <v>536</v>
      </c>
      <c r="G117" s="124"/>
      <c r="H117" s="124"/>
      <c r="I117" s="124"/>
      <c r="J117" s="124"/>
      <c r="K117" s="124"/>
      <c r="L117" s="124"/>
      <c r="M117" s="159"/>
      <c r="N117" s="124"/>
      <c r="O117" s="124"/>
      <c r="P117" s="124"/>
      <c r="Q117" s="95"/>
      <c r="R117" s="25"/>
    </row>
    <row r="118" spans="1:18" s="23" customFormat="1">
      <c r="A118" s="51"/>
      <c r="B118" s="359">
        <v>55</v>
      </c>
      <c r="C118" s="28">
        <v>91</v>
      </c>
      <c r="D118" s="28">
        <v>49</v>
      </c>
      <c r="E118" s="28" t="s">
        <v>409</v>
      </c>
      <c r="F118" s="33" t="s">
        <v>408</v>
      </c>
      <c r="G118" s="29" t="s">
        <v>3</v>
      </c>
      <c r="H118" s="163">
        <v>9500</v>
      </c>
      <c r="I118" s="28">
        <v>10</v>
      </c>
      <c r="J118" s="164">
        <f>H118*I118</f>
        <v>95000</v>
      </c>
      <c r="K118" s="30"/>
      <c r="L118" s="162">
        <f>K118*H118</f>
        <v>0</v>
      </c>
      <c r="M118" s="161">
        <f t="shared" si="6"/>
        <v>10</v>
      </c>
      <c r="N118" s="165">
        <f>M118*H118</f>
        <v>95000</v>
      </c>
      <c r="O118" s="31">
        <v>10</v>
      </c>
      <c r="P118" s="162">
        <f>O118*H118</f>
        <v>95000</v>
      </c>
      <c r="Q118" s="95" t="s">
        <v>551</v>
      </c>
      <c r="R118" s="25"/>
    </row>
    <row r="119" spans="1:18" s="23" customFormat="1" ht="21">
      <c r="A119" s="51"/>
      <c r="B119" s="360"/>
      <c r="C119" s="58"/>
      <c r="D119" s="58"/>
      <c r="E119" s="58"/>
      <c r="F119" s="58"/>
      <c r="G119" s="58"/>
      <c r="H119" s="58"/>
      <c r="I119" s="58"/>
      <c r="J119" s="58"/>
      <c r="K119" s="58"/>
      <c r="L119" s="58"/>
      <c r="M119" s="161"/>
      <c r="N119" s="58"/>
      <c r="O119" s="58"/>
      <c r="P119" s="58"/>
      <c r="Q119" s="95"/>
      <c r="R119" s="25"/>
    </row>
    <row r="120" spans="1:18" s="23" customFormat="1">
      <c r="A120" s="51"/>
      <c r="B120" s="359">
        <v>56</v>
      </c>
      <c r="C120" s="28" t="s">
        <v>648</v>
      </c>
      <c r="D120" s="28">
        <v>50</v>
      </c>
      <c r="E120" s="28" t="s">
        <v>407</v>
      </c>
      <c r="F120" s="34" t="s">
        <v>406</v>
      </c>
      <c r="G120" s="35" t="s">
        <v>99</v>
      </c>
      <c r="H120" s="180">
        <v>110</v>
      </c>
      <c r="I120" s="181">
        <v>10000</v>
      </c>
      <c r="J120" s="164">
        <f>H120*I120</f>
        <v>1100000</v>
      </c>
      <c r="K120" s="30"/>
      <c r="L120" s="162">
        <f>K120*H120</f>
        <v>0</v>
      </c>
      <c r="M120" s="161">
        <f t="shared" si="6"/>
        <v>10000</v>
      </c>
      <c r="N120" s="165">
        <f>M120*H120</f>
        <v>1100000</v>
      </c>
      <c r="O120" s="31">
        <v>10000</v>
      </c>
      <c r="P120" s="162">
        <f>O120*H120</f>
        <v>1100000</v>
      </c>
      <c r="Q120" s="95" t="s">
        <v>551</v>
      </c>
      <c r="R120" s="25"/>
    </row>
    <row r="121" spans="1:18" s="23" customFormat="1" ht="21">
      <c r="A121" s="51"/>
      <c r="B121" s="360"/>
      <c r="C121" s="58"/>
      <c r="D121" s="58"/>
      <c r="E121" s="58"/>
      <c r="F121" s="58"/>
      <c r="G121" s="58"/>
      <c r="H121" s="58"/>
      <c r="I121" s="58"/>
      <c r="J121" s="58"/>
      <c r="K121" s="58"/>
      <c r="L121" s="58"/>
      <c r="M121" s="161"/>
      <c r="N121" s="58"/>
      <c r="O121" s="58"/>
      <c r="P121" s="58"/>
      <c r="Q121" s="95"/>
      <c r="R121" s="25"/>
    </row>
    <row r="122" spans="1:18" s="23" customFormat="1" ht="30">
      <c r="A122" s="51"/>
      <c r="B122" s="359">
        <v>57</v>
      </c>
      <c r="C122" s="28" t="s">
        <v>649</v>
      </c>
      <c r="D122" s="28">
        <v>51</v>
      </c>
      <c r="E122" s="28" t="s">
        <v>405</v>
      </c>
      <c r="F122" s="34" t="s">
        <v>404</v>
      </c>
      <c r="G122" s="35" t="s">
        <v>99</v>
      </c>
      <c r="H122" s="180">
        <v>115</v>
      </c>
      <c r="I122" s="181">
        <v>4000</v>
      </c>
      <c r="J122" s="164">
        <f>H122*I122</f>
        <v>460000</v>
      </c>
      <c r="K122" s="30"/>
      <c r="L122" s="162">
        <f>K122*H122</f>
        <v>0</v>
      </c>
      <c r="M122" s="161">
        <f t="shared" si="6"/>
        <v>4000</v>
      </c>
      <c r="N122" s="165">
        <f>M122*H122</f>
        <v>460000</v>
      </c>
      <c r="O122" s="31">
        <v>4000</v>
      </c>
      <c r="P122" s="162">
        <f>O122*H122</f>
        <v>460000</v>
      </c>
      <c r="Q122" s="95" t="s">
        <v>551</v>
      </c>
      <c r="R122" s="25"/>
    </row>
    <row r="123" spans="1:18" s="23" customFormat="1" ht="21">
      <c r="A123" s="51"/>
      <c r="B123" s="360"/>
      <c r="C123" s="58"/>
      <c r="D123" s="58"/>
      <c r="E123" s="58"/>
      <c r="F123" s="58"/>
      <c r="G123" s="58"/>
      <c r="H123" s="58"/>
      <c r="I123" s="58"/>
      <c r="J123" s="58"/>
      <c r="K123" s="58"/>
      <c r="L123" s="58"/>
      <c r="M123" s="161"/>
      <c r="N123" s="58"/>
      <c r="O123" s="58"/>
      <c r="P123" s="58"/>
      <c r="Q123" s="95"/>
      <c r="R123" s="25"/>
    </row>
    <row r="124" spans="1:18" s="23" customFormat="1" ht="45">
      <c r="A124" s="51"/>
      <c r="B124" s="359">
        <v>58</v>
      </c>
      <c r="C124" s="28" t="s">
        <v>650</v>
      </c>
      <c r="D124" s="28">
        <v>52</v>
      </c>
      <c r="E124" s="28" t="s">
        <v>403</v>
      </c>
      <c r="F124" s="36" t="s">
        <v>402</v>
      </c>
      <c r="G124" s="35" t="s">
        <v>393</v>
      </c>
      <c r="H124" s="180">
        <v>1525</v>
      </c>
      <c r="I124" s="181">
        <v>570</v>
      </c>
      <c r="J124" s="164">
        <f>H124*I124</f>
        <v>869250</v>
      </c>
      <c r="K124" s="30"/>
      <c r="L124" s="162">
        <f>K124*H124</f>
        <v>0</v>
      </c>
      <c r="M124" s="161">
        <f t="shared" si="6"/>
        <v>570</v>
      </c>
      <c r="N124" s="165">
        <f>M124*H124</f>
        <v>869250</v>
      </c>
      <c r="O124" s="31">
        <v>570</v>
      </c>
      <c r="P124" s="162">
        <f>O124*H124</f>
        <v>869250</v>
      </c>
      <c r="Q124" s="95" t="s">
        <v>551</v>
      </c>
      <c r="R124" s="25"/>
    </row>
    <row r="125" spans="1:18" s="23" customFormat="1" ht="21">
      <c r="A125" s="51"/>
      <c r="B125" s="360"/>
      <c r="C125" s="58"/>
      <c r="D125" s="58"/>
      <c r="E125" s="58"/>
      <c r="F125" s="58"/>
      <c r="G125" s="58"/>
      <c r="H125" s="58"/>
      <c r="I125" s="58"/>
      <c r="J125" s="58"/>
      <c r="K125" s="58"/>
      <c r="L125" s="58"/>
      <c r="M125" s="161"/>
      <c r="N125" s="58"/>
      <c r="O125" s="58"/>
      <c r="P125" s="58"/>
      <c r="Q125" s="95"/>
      <c r="R125" s="25"/>
    </row>
    <row r="126" spans="1:18" s="23" customFormat="1" ht="45">
      <c r="A126" s="51"/>
      <c r="B126" s="359">
        <v>59</v>
      </c>
      <c r="C126" s="28" t="s">
        <v>651</v>
      </c>
      <c r="D126" s="28">
        <v>53</v>
      </c>
      <c r="E126" s="28" t="s">
        <v>401</v>
      </c>
      <c r="F126" s="36" t="s">
        <v>400</v>
      </c>
      <c r="G126" s="35" t="s">
        <v>393</v>
      </c>
      <c r="H126" s="180">
        <v>1100</v>
      </c>
      <c r="I126" s="181">
        <v>10</v>
      </c>
      <c r="J126" s="164">
        <f>H126*I126</f>
        <v>11000</v>
      </c>
      <c r="K126" s="30"/>
      <c r="L126" s="162">
        <f>K126*H126</f>
        <v>0</v>
      </c>
      <c r="M126" s="161">
        <f t="shared" si="6"/>
        <v>10</v>
      </c>
      <c r="N126" s="165">
        <f>M126*H126</f>
        <v>11000</v>
      </c>
      <c r="O126" s="31">
        <v>10</v>
      </c>
      <c r="P126" s="162">
        <f>O126*H126</f>
        <v>11000</v>
      </c>
      <c r="Q126" s="95" t="s">
        <v>551</v>
      </c>
      <c r="R126" s="25"/>
    </row>
    <row r="127" spans="1:18" s="23" customFormat="1" ht="21">
      <c r="A127" s="51"/>
      <c r="B127" s="360"/>
      <c r="C127" s="58"/>
      <c r="D127" s="58"/>
      <c r="E127" s="58"/>
      <c r="F127" s="58"/>
      <c r="G127" s="58"/>
      <c r="H127" s="58"/>
      <c r="I127" s="58"/>
      <c r="J127" s="58"/>
      <c r="K127" s="58"/>
      <c r="L127" s="58"/>
      <c r="M127" s="161"/>
      <c r="N127" s="58"/>
      <c r="O127" s="58"/>
      <c r="P127" s="58"/>
      <c r="Q127" s="95"/>
      <c r="R127" s="25"/>
    </row>
    <row r="128" spans="1:18" s="23" customFormat="1" ht="30">
      <c r="A128" s="51"/>
      <c r="B128" s="359">
        <v>60</v>
      </c>
      <c r="C128" s="28" t="s">
        <v>652</v>
      </c>
      <c r="D128" s="28">
        <v>54</v>
      </c>
      <c r="E128" s="28" t="s">
        <v>399</v>
      </c>
      <c r="F128" s="34" t="s">
        <v>398</v>
      </c>
      <c r="G128" s="35" t="s">
        <v>393</v>
      </c>
      <c r="H128" s="180">
        <v>900</v>
      </c>
      <c r="I128" s="181">
        <v>25</v>
      </c>
      <c r="J128" s="164">
        <f>H128*I128</f>
        <v>22500</v>
      </c>
      <c r="K128" s="30"/>
      <c r="L128" s="162">
        <f>K128*H128</f>
        <v>0</v>
      </c>
      <c r="M128" s="161">
        <f t="shared" si="6"/>
        <v>25</v>
      </c>
      <c r="N128" s="165">
        <f>M128*H128</f>
        <v>22500</v>
      </c>
      <c r="O128" s="31">
        <v>25</v>
      </c>
      <c r="P128" s="162">
        <f>O128*H128</f>
        <v>22500</v>
      </c>
      <c r="Q128" s="95" t="s">
        <v>551</v>
      </c>
      <c r="R128" s="25"/>
    </row>
    <row r="129" spans="1:18" s="23" customFormat="1" ht="21">
      <c r="A129" s="51"/>
      <c r="B129" s="360"/>
      <c r="C129" s="58"/>
      <c r="D129" s="58"/>
      <c r="E129" s="58"/>
      <c r="F129" s="58"/>
      <c r="G129" s="58"/>
      <c r="H129" s="58"/>
      <c r="I129" s="58"/>
      <c r="J129" s="58"/>
      <c r="K129" s="58"/>
      <c r="L129" s="58"/>
      <c r="M129" s="161"/>
      <c r="N129" s="58"/>
      <c r="O129" s="58"/>
      <c r="P129" s="58"/>
      <c r="Q129" s="95"/>
      <c r="R129" s="25"/>
    </row>
    <row r="130" spans="1:18" s="23" customFormat="1" ht="45">
      <c r="A130" s="51"/>
      <c r="B130" s="359">
        <v>61</v>
      </c>
      <c r="C130" s="28" t="s">
        <v>653</v>
      </c>
      <c r="D130" s="28">
        <v>55</v>
      </c>
      <c r="E130" s="28" t="s">
        <v>397</v>
      </c>
      <c r="F130" s="34" t="s">
        <v>396</v>
      </c>
      <c r="G130" s="35" t="s">
        <v>393</v>
      </c>
      <c r="H130" s="180">
        <v>2800</v>
      </c>
      <c r="I130" s="181">
        <v>50</v>
      </c>
      <c r="J130" s="164">
        <f>H130*I130</f>
        <v>140000</v>
      </c>
      <c r="K130" s="30"/>
      <c r="L130" s="162">
        <f>K130*H130</f>
        <v>0</v>
      </c>
      <c r="M130" s="161">
        <f t="shared" si="6"/>
        <v>50</v>
      </c>
      <c r="N130" s="165">
        <f>M130*H130</f>
        <v>140000</v>
      </c>
      <c r="O130" s="31">
        <v>50</v>
      </c>
      <c r="P130" s="162">
        <f>O130*H130</f>
        <v>140000</v>
      </c>
      <c r="Q130" s="95" t="s">
        <v>551</v>
      </c>
      <c r="R130" s="25"/>
    </row>
    <row r="131" spans="1:18" s="23" customFormat="1" ht="21">
      <c r="A131" s="51"/>
      <c r="B131" s="360"/>
      <c r="C131" s="58"/>
      <c r="D131" s="58"/>
      <c r="E131" s="58"/>
      <c r="F131" s="58"/>
      <c r="G131" s="58"/>
      <c r="H131" s="58"/>
      <c r="I131" s="58"/>
      <c r="J131" s="58"/>
      <c r="K131" s="58"/>
      <c r="L131" s="58"/>
      <c r="M131" s="161"/>
      <c r="N131" s="58"/>
      <c r="O131" s="58"/>
      <c r="P131" s="58"/>
      <c r="Q131" s="95"/>
      <c r="R131" s="25"/>
    </row>
    <row r="132" spans="1:18" s="23" customFormat="1" ht="30">
      <c r="A132" s="51"/>
      <c r="B132" s="359">
        <v>62</v>
      </c>
      <c r="C132" s="28" t="s">
        <v>654</v>
      </c>
      <c r="D132" s="28">
        <v>56</v>
      </c>
      <c r="E132" s="28" t="s">
        <v>395</v>
      </c>
      <c r="F132" s="34" t="s">
        <v>394</v>
      </c>
      <c r="G132" s="35" t="s">
        <v>393</v>
      </c>
      <c r="H132" s="180">
        <v>1400</v>
      </c>
      <c r="I132" s="181">
        <v>200</v>
      </c>
      <c r="J132" s="164">
        <f>H132*I132</f>
        <v>280000</v>
      </c>
      <c r="K132" s="30"/>
      <c r="L132" s="162">
        <f>K132*H132</f>
        <v>0</v>
      </c>
      <c r="M132" s="161">
        <f t="shared" si="6"/>
        <v>200</v>
      </c>
      <c r="N132" s="165">
        <f>M132*H132</f>
        <v>280000</v>
      </c>
      <c r="O132" s="31">
        <v>200</v>
      </c>
      <c r="P132" s="162">
        <f>O132*H132</f>
        <v>280000</v>
      </c>
      <c r="Q132" s="95" t="s">
        <v>551</v>
      </c>
      <c r="R132" s="25"/>
    </row>
    <row r="133" spans="1:18" s="23" customFormat="1" ht="21">
      <c r="A133" s="51"/>
      <c r="B133" s="360"/>
      <c r="C133" s="58"/>
      <c r="D133" s="58"/>
      <c r="E133" s="58"/>
      <c r="F133" s="58"/>
      <c r="G133" s="58"/>
      <c r="H133" s="58"/>
      <c r="I133" s="58"/>
      <c r="J133" s="58"/>
      <c r="K133" s="58"/>
      <c r="L133" s="58"/>
      <c r="M133" s="161"/>
      <c r="N133" s="58"/>
      <c r="O133" s="58"/>
      <c r="P133" s="58"/>
      <c r="Q133" s="95"/>
      <c r="R133" s="25"/>
    </row>
    <row r="134" spans="1:18" s="23" customFormat="1" ht="30">
      <c r="A134" s="51"/>
      <c r="B134" s="359">
        <v>63</v>
      </c>
      <c r="C134" s="28" t="s">
        <v>655</v>
      </c>
      <c r="D134" s="28">
        <v>203</v>
      </c>
      <c r="E134" s="28" t="s">
        <v>392</v>
      </c>
      <c r="F134" s="34" t="s">
        <v>391</v>
      </c>
      <c r="G134" s="29" t="s">
        <v>3</v>
      </c>
      <c r="H134" s="163">
        <v>900</v>
      </c>
      <c r="I134" s="181">
        <v>200</v>
      </c>
      <c r="J134" s="164">
        <f>H134*I134</f>
        <v>180000</v>
      </c>
      <c r="K134" s="30"/>
      <c r="L134" s="162">
        <f>K134*H134</f>
        <v>0</v>
      </c>
      <c r="M134" s="161">
        <f t="shared" si="6"/>
        <v>200</v>
      </c>
      <c r="N134" s="165">
        <f>M134*H134</f>
        <v>180000</v>
      </c>
      <c r="O134" s="31">
        <v>200</v>
      </c>
      <c r="P134" s="162">
        <f>O134*H134</f>
        <v>180000</v>
      </c>
      <c r="Q134" s="95" t="s">
        <v>551</v>
      </c>
      <c r="R134" s="25"/>
    </row>
    <row r="135" spans="1:18" s="23" customFormat="1" ht="21">
      <c r="A135" s="51"/>
      <c r="B135" s="360"/>
      <c r="C135" s="58"/>
      <c r="D135" s="58"/>
      <c r="E135" s="58"/>
      <c r="F135" s="58"/>
      <c r="G135" s="58"/>
      <c r="H135" s="58"/>
      <c r="I135" s="58"/>
      <c r="J135" s="58"/>
      <c r="K135" s="58"/>
      <c r="L135" s="58"/>
      <c r="M135" s="161"/>
      <c r="N135" s="58"/>
      <c r="O135" s="58"/>
      <c r="P135" s="58"/>
      <c r="Q135" s="95"/>
      <c r="R135" s="25"/>
    </row>
    <row r="136" spans="1:18" s="23" customFormat="1">
      <c r="A136" s="51"/>
      <c r="B136" s="359">
        <v>64</v>
      </c>
      <c r="C136" s="28" t="s">
        <v>656</v>
      </c>
      <c r="D136" s="28">
        <v>204</v>
      </c>
      <c r="E136" s="28" t="s">
        <v>390</v>
      </c>
      <c r="F136" s="34" t="s">
        <v>389</v>
      </c>
      <c r="G136" s="29" t="s">
        <v>3</v>
      </c>
      <c r="H136" s="163">
        <v>1600</v>
      </c>
      <c r="I136" s="181">
        <v>18</v>
      </c>
      <c r="J136" s="164">
        <f>H136*I136</f>
        <v>28800</v>
      </c>
      <c r="K136" s="30"/>
      <c r="L136" s="162">
        <f>K136*H136</f>
        <v>0</v>
      </c>
      <c r="M136" s="161">
        <f t="shared" ref="M136:M198" si="7">$I136+$K136</f>
        <v>18</v>
      </c>
      <c r="N136" s="165">
        <f>M136*H136</f>
        <v>28800</v>
      </c>
      <c r="O136" s="31">
        <v>18</v>
      </c>
      <c r="P136" s="162">
        <f>O136*H136</f>
        <v>28800</v>
      </c>
      <c r="Q136" s="95" t="s">
        <v>551</v>
      </c>
      <c r="R136" s="25"/>
    </row>
    <row r="137" spans="1:18" s="23" customFormat="1" ht="21">
      <c r="A137" s="51"/>
      <c r="B137" s="360"/>
      <c r="C137" s="58"/>
      <c r="D137" s="58"/>
      <c r="E137" s="58"/>
      <c r="F137" s="58"/>
      <c r="G137" s="58"/>
      <c r="H137" s="58"/>
      <c r="I137" s="58"/>
      <c r="J137" s="58"/>
      <c r="K137" s="58"/>
      <c r="L137" s="58"/>
      <c r="M137" s="161"/>
      <c r="N137" s="58"/>
      <c r="O137" s="58"/>
      <c r="P137" s="58"/>
      <c r="Q137" s="95"/>
      <c r="R137" s="25"/>
    </row>
    <row r="138" spans="1:18" s="23" customFormat="1" ht="30">
      <c r="A138" s="51"/>
      <c r="B138" s="359">
        <v>65</v>
      </c>
      <c r="C138" s="28" t="s">
        <v>657</v>
      </c>
      <c r="D138" s="28">
        <v>205</v>
      </c>
      <c r="E138" s="28" t="s">
        <v>388</v>
      </c>
      <c r="F138" s="34" t="s">
        <v>387</v>
      </c>
      <c r="G138" s="29" t="s">
        <v>3</v>
      </c>
      <c r="H138" s="163">
        <v>18000</v>
      </c>
      <c r="I138" s="181">
        <v>4</v>
      </c>
      <c r="J138" s="164">
        <f>H138*I138</f>
        <v>72000</v>
      </c>
      <c r="K138" s="30"/>
      <c r="L138" s="162">
        <f>K138*H138</f>
        <v>0</v>
      </c>
      <c r="M138" s="161">
        <f t="shared" si="7"/>
        <v>4</v>
      </c>
      <c r="N138" s="165">
        <f>M138*H138</f>
        <v>72000</v>
      </c>
      <c r="O138" s="31">
        <v>4</v>
      </c>
      <c r="P138" s="162">
        <f>O138*H138</f>
        <v>72000</v>
      </c>
      <c r="Q138" s="95" t="s">
        <v>551</v>
      </c>
      <c r="R138" s="25"/>
    </row>
    <row r="139" spans="1:18" s="23" customFormat="1" ht="21">
      <c r="A139" s="51"/>
      <c r="B139" s="360"/>
      <c r="C139" s="58"/>
      <c r="D139" s="58"/>
      <c r="E139" s="58"/>
      <c r="F139" s="58"/>
      <c r="G139" s="58"/>
      <c r="H139" s="58"/>
      <c r="I139" s="58"/>
      <c r="J139" s="58"/>
      <c r="K139" s="58"/>
      <c r="L139" s="58"/>
      <c r="M139" s="161"/>
      <c r="N139" s="58"/>
      <c r="O139" s="58"/>
      <c r="P139" s="58"/>
      <c r="Q139" s="95"/>
      <c r="R139" s="25"/>
    </row>
    <row r="140" spans="1:18" ht="45">
      <c r="B140" s="359">
        <v>66</v>
      </c>
      <c r="C140" s="28" t="s">
        <v>658</v>
      </c>
      <c r="D140" s="28">
        <v>57</v>
      </c>
      <c r="E140" s="28" t="s">
        <v>386</v>
      </c>
      <c r="F140" s="34" t="s">
        <v>385</v>
      </c>
      <c r="G140" s="35" t="s">
        <v>99</v>
      </c>
      <c r="H140" s="180">
        <v>36</v>
      </c>
      <c r="I140" s="181">
        <v>2000</v>
      </c>
      <c r="J140" s="164">
        <f>H140*I140</f>
        <v>72000</v>
      </c>
      <c r="K140" s="30"/>
      <c r="L140" s="162">
        <f>K140*H140</f>
        <v>0</v>
      </c>
      <c r="M140" s="161">
        <f t="shared" si="7"/>
        <v>2000</v>
      </c>
      <c r="N140" s="165">
        <f>M140*H140</f>
        <v>72000</v>
      </c>
      <c r="O140" s="31">
        <v>2000</v>
      </c>
      <c r="P140" s="162">
        <f>O140*H140</f>
        <v>72000</v>
      </c>
      <c r="Q140" s="95" t="s">
        <v>551</v>
      </c>
      <c r="R140" s="25"/>
    </row>
    <row r="141" spans="1:18" ht="21">
      <c r="B141" s="360"/>
      <c r="C141" s="58"/>
      <c r="D141" s="58"/>
      <c r="E141" s="58"/>
      <c r="F141" s="58"/>
      <c r="G141" s="58"/>
      <c r="H141" s="58"/>
      <c r="I141" s="58"/>
      <c r="J141" s="58"/>
      <c r="K141" s="58"/>
      <c r="L141" s="58"/>
      <c r="M141" s="161"/>
      <c r="N141" s="58"/>
      <c r="O141" s="58"/>
      <c r="P141" s="58"/>
      <c r="Q141" s="95"/>
      <c r="R141" s="25"/>
    </row>
    <row r="142" spans="1:18" ht="45">
      <c r="B142" s="359">
        <v>67</v>
      </c>
      <c r="C142" s="28" t="s">
        <v>659</v>
      </c>
      <c r="D142" s="28">
        <v>58</v>
      </c>
      <c r="E142" s="28" t="s">
        <v>384</v>
      </c>
      <c r="F142" s="34" t="s">
        <v>383</v>
      </c>
      <c r="G142" s="35" t="s">
        <v>99</v>
      </c>
      <c r="H142" s="180">
        <v>100</v>
      </c>
      <c r="I142" s="181">
        <v>2000</v>
      </c>
      <c r="J142" s="164">
        <f>H142*I142</f>
        <v>200000</v>
      </c>
      <c r="K142" s="30"/>
      <c r="L142" s="162">
        <f>K142*H142</f>
        <v>0</v>
      </c>
      <c r="M142" s="161">
        <f t="shared" si="7"/>
        <v>2000</v>
      </c>
      <c r="N142" s="165">
        <f>M142*H142</f>
        <v>200000</v>
      </c>
      <c r="O142" s="31">
        <v>2000</v>
      </c>
      <c r="P142" s="162">
        <f>O142*H142</f>
        <v>200000</v>
      </c>
      <c r="Q142" s="95" t="s">
        <v>551</v>
      </c>
      <c r="R142" s="25"/>
    </row>
    <row r="143" spans="1:18" ht="21">
      <c r="B143" s="360"/>
      <c r="C143" s="58"/>
      <c r="D143" s="58"/>
      <c r="E143" s="58"/>
      <c r="F143" s="58"/>
      <c r="G143" s="58"/>
      <c r="H143" s="58"/>
      <c r="I143" s="58"/>
      <c r="J143" s="58"/>
      <c r="K143" s="58"/>
      <c r="L143" s="58"/>
      <c r="M143" s="161"/>
      <c r="N143" s="58"/>
      <c r="O143" s="58"/>
      <c r="P143" s="58"/>
      <c r="Q143" s="95"/>
      <c r="R143" s="25"/>
    </row>
    <row r="144" spans="1:18" ht="45">
      <c r="B144" s="359">
        <v>68</v>
      </c>
      <c r="C144" s="28" t="s">
        <v>660</v>
      </c>
      <c r="D144" s="28">
        <v>59</v>
      </c>
      <c r="E144" s="28" t="s">
        <v>382</v>
      </c>
      <c r="F144" s="34" t="s">
        <v>381</v>
      </c>
      <c r="G144" s="35" t="s">
        <v>99</v>
      </c>
      <c r="H144" s="180">
        <v>145</v>
      </c>
      <c r="I144" s="181">
        <v>8000</v>
      </c>
      <c r="J144" s="164">
        <f>H144*I144</f>
        <v>1160000</v>
      </c>
      <c r="K144" s="30"/>
      <c r="L144" s="162">
        <f>K144*H144</f>
        <v>0</v>
      </c>
      <c r="M144" s="161">
        <f t="shared" si="7"/>
        <v>8000</v>
      </c>
      <c r="N144" s="165">
        <f>M144*H144</f>
        <v>1160000</v>
      </c>
      <c r="O144" s="31">
        <v>8000</v>
      </c>
      <c r="P144" s="162">
        <f>O144*H144</f>
        <v>1160000</v>
      </c>
      <c r="Q144" s="95" t="s">
        <v>551</v>
      </c>
      <c r="R144" s="25"/>
    </row>
    <row r="145" spans="2:18" ht="21">
      <c r="B145" s="360"/>
      <c r="C145" s="58"/>
      <c r="D145" s="58"/>
      <c r="E145" s="58"/>
      <c r="F145" s="58"/>
      <c r="G145" s="58"/>
      <c r="H145" s="58"/>
      <c r="I145" s="58"/>
      <c r="J145" s="58"/>
      <c r="K145" s="58"/>
      <c r="L145" s="58"/>
      <c r="M145" s="161"/>
      <c r="N145" s="58"/>
      <c r="O145" s="58"/>
      <c r="P145" s="58"/>
      <c r="Q145" s="95"/>
      <c r="R145" s="25"/>
    </row>
    <row r="146" spans="2:18" ht="45">
      <c r="B146" s="359">
        <v>69</v>
      </c>
      <c r="C146" s="28" t="s">
        <v>661</v>
      </c>
      <c r="D146" s="28">
        <v>60</v>
      </c>
      <c r="E146" s="28" t="s">
        <v>380</v>
      </c>
      <c r="F146" s="34" t="s">
        <v>379</v>
      </c>
      <c r="G146" s="35" t="s">
        <v>99</v>
      </c>
      <c r="H146" s="180">
        <v>230</v>
      </c>
      <c r="I146" s="181">
        <v>5000</v>
      </c>
      <c r="J146" s="164">
        <f>H146*I146</f>
        <v>1150000</v>
      </c>
      <c r="K146" s="30"/>
      <c r="L146" s="162">
        <f>K146*H146</f>
        <v>0</v>
      </c>
      <c r="M146" s="161">
        <f t="shared" si="7"/>
        <v>5000</v>
      </c>
      <c r="N146" s="165">
        <f>M146*H146</f>
        <v>1150000</v>
      </c>
      <c r="O146" s="31">
        <v>5000</v>
      </c>
      <c r="P146" s="162">
        <f>O146*H146</f>
        <v>1150000</v>
      </c>
      <c r="Q146" s="95" t="s">
        <v>551</v>
      </c>
      <c r="R146" s="25"/>
    </row>
    <row r="147" spans="2:18" ht="21">
      <c r="B147" s="360"/>
      <c r="C147" s="58"/>
      <c r="D147" s="58"/>
      <c r="E147" s="58"/>
      <c r="F147" s="58"/>
      <c r="G147" s="58"/>
      <c r="H147" s="58"/>
      <c r="I147" s="58"/>
      <c r="J147" s="58"/>
      <c r="K147" s="58"/>
      <c r="L147" s="58"/>
      <c r="M147" s="161"/>
      <c r="N147" s="58"/>
      <c r="O147" s="58"/>
      <c r="P147" s="58"/>
      <c r="Q147" s="95"/>
      <c r="R147" s="25"/>
    </row>
    <row r="148" spans="2:18" ht="45">
      <c r="B148" s="359">
        <v>70</v>
      </c>
      <c r="C148" s="28" t="s">
        <v>662</v>
      </c>
      <c r="D148" s="28">
        <v>61</v>
      </c>
      <c r="E148" s="28" t="s">
        <v>378</v>
      </c>
      <c r="F148" s="34" t="s">
        <v>377</v>
      </c>
      <c r="G148" s="35" t="s">
        <v>99</v>
      </c>
      <c r="H148" s="180">
        <v>325.00000000000006</v>
      </c>
      <c r="I148" s="181">
        <v>300</v>
      </c>
      <c r="J148" s="164">
        <f>H148*I148</f>
        <v>97500.000000000015</v>
      </c>
      <c r="K148" s="30"/>
      <c r="L148" s="162">
        <f>K148*H148</f>
        <v>0</v>
      </c>
      <c r="M148" s="161">
        <f t="shared" si="7"/>
        <v>300</v>
      </c>
      <c r="N148" s="165">
        <f>M148*H148</f>
        <v>97500.000000000015</v>
      </c>
      <c r="O148" s="31">
        <v>300</v>
      </c>
      <c r="P148" s="162">
        <f>O148*H148</f>
        <v>97500.000000000015</v>
      </c>
      <c r="Q148" s="95" t="s">
        <v>551</v>
      </c>
      <c r="R148" s="25"/>
    </row>
    <row r="149" spans="2:18" ht="21">
      <c r="B149" s="360"/>
      <c r="C149" s="58"/>
      <c r="D149" s="58"/>
      <c r="E149" s="58"/>
      <c r="F149" s="58"/>
      <c r="G149" s="58"/>
      <c r="H149" s="58"/>
      <c r="I149" s="58"/>
      <c r="J149" s="58"/>
      <c r="K149" s="58"/>
      <c r="L149" s="58"/>
      <c r="M149" s="161"/>
      <c r="N149" s="58"/>
      <c r="O149" s="58"/>
      <c r="P149" s="58"/>
      <c r="Q149" s="95"/>
      <c r="R149" s="25"/>
    </row>
    <row r="150" spans="2:18" ht="45">
      <c r="B150" s="359">
        <v>71</v>
      </c>
      <c r="C150" s="28" t="s">
        <v>663</v>
      </c>
      <c r="D150" s="28">
        <v>62</v>
      </c>
      <c r="E150" s="28" t="s">
        <v>376</v>
      </c>
      <c r="F150" s="34" t="s">
        <v>375</v>
      </c>
      <c r="G150" s="35" t="s">
        <v>99</v>
      </c>
      <c r="H150" s="180">
        <v>545</v>
      </c>
      <c r="I150" s="181">
        <v>300</v>
      </c>
      <c r="J150" s="164">
        <f>H150*I150</f>
        <v>163500</v>
      </c>
      <c r="K150" s="30"/>
      <c r="L150" s="162">
        <f>K150*H150</f>
        <v>0</v>
      </c>
      <c r="M150" s="161">
        <f t="shared" si="7"/>
        <v>300</v>
      </c>
      <c r="N150" s="165">
        <f>M150*H150</f>
        <v>163500</v>
      </c>
      <c r="O150" s="31">
        <v>300</v>
      </c>
      <c r="P150" s="162">
        <f>O150*H150</f>
        <v>163500</v>
      </c>
      <c r="Q150" s="95" t="s">
        <v>551</v>
      </c>
      <c r="R150" s="25"/>
    </row>
    <row r="151" spans="2:18" ht="21">
      <c r="B151" s="360"/>
      <c r="C151" s="58"/>
      <c r="D151" s="58"/>
      <c r="E151" s="58"/>
      <c r="F151" s="58"/>
      <c r="G151" s="58"/>
      <c r="H151" s="58"/>
      <c r="I151" s="58"/>
      <c r="J151" s="58"/>
      <c r="K151" s="58"/>
      <c r="L151" s="58"/>
      <c r="M151" s="161"/>
      <c r="N151" s="58"/>
      <c r="O151" s="58"/>
      <c r="P151" s="58"/>
      <c r="Q151" s="95"/>
      <c r="R151" s="25"/>
    </row>
    <row r="152" spans="2:18" ht="45">
      <c r="B152" s="359">
        <v>72</v>
      </c>
      <c r="C152" s="28" t="s">
        <v>664</v>
      </c>
      <c r="D152" s="28">
        <v>63</v>
      </c>
      <c r="E152" s="28" t="s">
        <v>374</v>
      </c>
      <c r="F152" s="34" t="s">
        <v>373</v>
      </c>
      <c r="G152" s="35" t="s">
        <v>99</v>
      </c>
      <c r="H152" s="180">
        <v>849.99999999999989</v>
      </c>
      <c r="I152" s="181">
        <v>500</v>
      </c>
      <c r="J152" s="164">
        <f>H152*I152</f>
        <v>424999.99999999994</v>
      </c>
      <c r="K152" s="30"/>
      <c r="L152" s="162">
        <f>K152*H152</f>
        <v>0</v>
      </c>
      <c r="M152" s="161">
        <f t="shared" si="7"/>
        <v>500</v>
      </c>
      <c r="N152" s="165">
        <f>M152*H152</f>
        <v>424999.99999999994</v>
      </c>
      <c r="O152" s="31">
        <v>500</v>
      </c>
      <c r="P152" s="162">
        <f>O152*H152</f>
        <v>424999.99999999994</v>
      </c>
      <c r="Q152" s="95" t="s">
        <v>551</v>
      </c>
      <c r="R152" s="25"/>
    </row>
    <row r="153" spans="2:18" ht="21">
      <c r="B153" s="360"/>
      <c r="C153" s="58"/>
      <c r="D153" s="58"/>
      <c r="E153" s="58"/>
      <c r="F153" s="58"/>
      <c r="G153" s="58"/>
      <c r="H153" s="58"/>
      <c r="I153" s="58"/>
      <c r="J153" s="58"/>
      <c r="K153" s="58"/>
      <c r="L153" s="58"/>
      <c r="M153" s="161"/>
      <c r="N153" s="58"/>
      <c r="O153" s="58"/>
      <c r="P153" s="58"/>
      <c r="Q153" s="95"/>
      <c r="R153" s="25"/>
    </row>
    <row r="154" spans="2:18" ht="30">
      <c r="B154" s="359">
        <v>73</v>
      </c>
      <c r="C154" s="28" t="s">
        <v>665</v>
      </c>
      <c r="D154" s="28">
        <v>64</v>
      </c>
      <c r="E154" s="28" t="s">
        <v>372</v>
      </c>
      <c r="F154" s="34" t="s">
        <v>371</v>
      </c>
      <c r="G154" s="29" t="s">
        <v>3</v>
      </c>
      <c r="H154" s="163">
        <v>1800</v>
      </c>
      <c r="I154" s="181">
        <v>8</v>
      </c>
      <c r="J154" s="164">
        <f>H154*I154</f>
        <v>14400</v>
      </c>
      <c r="K154" s="30"/>
      <c r="L154" s="162">
        <f>K154*H154</f>
        <v>0</v>
      </c>
      <c r="M154" s="161">
        <f t="shared" si="7"/>
        <v>8</v>
      </c>
      <c r="N154" s="165">
        <f>M154*H154</f>
        <v>14400</v>
      </c>
      <c r="O154" s="31">
        <v>8</v>
      </c>
      <c r="P154" s="162">
        <f>O154*H154</f>
        <v>14400</v>
      </c>
      <c r="Q154" s="95" t="s">
        <v>551</v>
      </c>
      <c r="R154" s="25"/>
    </row>
    <row r="155" spans="2:18" ht="21">
      <c r="B155" s="360"/>
      <c r="C155" s="58"/>
      <c r="D155" s="58"/>
      <c r="E155" s="58"/>
      <c r="F155" s="58"/>
      <c r="G155" s="58"/>
      <c r="H155" s="58"/>
      <c r="I155" s="58"/>
      <c r="J155" s="58"/>
      <c r="K155" s="58"/>
      <c r="L155" s="58"/>
      <c r="M155" s="161"/>
      <c r="N155" s="58"/>
      <c r="O155" s="58"/>
      <c r="P155" s="58"/>
      <c r="Q155" s="95"/>
      <c r="R155" s="25"/>
    </row>
    <row r="156" spans="2:18" ht="45">
      <c r="B156" s="359">
        <v>74</v>
      </c>
      <c r="C156" s="28" t="s">
        <v>666</v>
      </c>
      <c r="D156" s="28">
        <v>65</v>
      </c>
      <c r="E156" s="28" t="s">
        <v>370</v>
      </c>
      <c r="F156" s="34" t="s">
        <v>369</v>
      </c>
      <c r="G156" s="29" t="s">
        <v>3</v>
      </c>
      <c r="H156" s="163">
        <v>13000</v>
      </c>
      <c r="I156" s="28">
        <v>10</v>
      </c>
      <c r="J156" s="164">
        <f>H156*I156</f>
        <v>130000</v>
      </c>
      <c r="K156" s="30"/>
      <c r="L156" s="162">
        <f>K156*H156</f>
        <v>0</v>
      </c>
      <c r="M156" s="161">
        <f t="shared" si="7"/>
        <v>10</v>
      </c>
      <c r="N156" s="165">
        <f>M156*H156</f>
        <v>130000</v>
      </c>
      <c r="O156" s="31">
        <v>10</v>
      </c>
      <c r="P156" s="162">
        <f>O156*H156</f>
        <v>130000</v>
      </c>
      <c r="Q156" s="95" t="s">
        <v>551</v>
      </c>
      <c r="R156" s="25"/>
    </row>
    <row r="157" spans="2:18" ht="21">
      <c r="B157" s="360"/>
      <c r="C157" s="58"/>
      <c r="D157" s="58"/>
      <c r="E157" s="58"/>
      <c r="F157" s="58"/>
      <c r="G157" s="58"/>
      <c r="H157" s="58"/>
      <c r="I157" s="58"/>
      <c r="J157" s="58"/>
      <c r="K157" s="58"/>
      <c r="L157" s="58"/>
      <c r="M157" s="161"/>
      <c r="N157" s="58"/>
      <c r="O157" s="58"/>
      <c r="P157" s="58"/>
      <c r="Q157" s="95"/>
      <c r="R157" s="25"/>
    </row>
    <row r="158" spans="2:18" ht="45">
      <c r="B158" s="359">
        <v>75</v>
      </c>
      <c r="C158" s="28" t="s">
        <v>667</v>
      </c>
      <c r="D158" s="28">
        <v>230</v>
      </c>
      <c r="E158" s="28" t="s">
        <v>368</v>
      </c>
      <c r="F158" s="34" t="s">
        <v>367</v>
      </c>
      <c r="G158" s="29" t="s">
        <v>3</v>
      </c>
      <c r="H158" s="163">
        <v>13000</v>
      </c>
      <c r="I158" s="28">
        <v>14</v>
      </c>
      <c r="J158" s="164">
        <f>H158*I158</f>
        <v>182000</v>
      </c>
      <c r="K158" s="30"/>
      <c r="L158" s="162">
        <f>K158*H158</f>
        <v>0</v>
      </c>
      <c r="M158" s="161">
        <f t="shared" si="7"/>
        <v>14</v>
      </c>
      <c r="N158" s="165">
        <f>M158*H158</f>
        <v>182000</v>
      </c>
      <c r="O158" s="31">
        <v>14</v>
      </c>
      <c r="P158" s="162">
        <f>O158*H158</f>
        <v>182000</v>
      </c>
      <c r="Q158" s="95" t="s">
        <v>551</v>
      </c>
      <c r="R158" s="25"/>
    </row>
    <row r="159" spans="2:18" ht="21">
      <c r="B159" s="360"/>
      <c r="C159" s="58"/>
      <c r="D159" s="58"/>
      <c r="E159" s="58"/>
      <c r="F159" s="58"/>
      <c r="G159" s="58"/>
      <c r="H159" s="58"/>
      <c r="I159" s="58"/>
      <c r="J159" s="58"/>
      <c r="K159" s="58"/>
      <c r="L159" s="58"/>
      <c r="M159" s="161"/>
      <c r="N159" s="58"/>
      <c r="O159" s="58"/>
      <c r="P159" s="58"/>
      <c r="Q159" s="95"/>
      <c r="R159" s="25"/>
    </row>
    <row r="160" spans="2:18" ht="30">
      <c r="B160" s="359">
        <v>76</v>
      </c>
      <c r="C160" s="28" t="s">
        <v>668</v>
      </c>
      <c r="D160" s="28">
        <v>66</v>
      </c>
      <c r="E160" s="28" t="s">
        <v>366</v>
      </c>
      <c r="F160" s="34" t="s">
        <v>365</v>
      </c>
      <c r="G160" s="29" t="s">
        <v>3</v>
      </c>
      <c r="H160" s="163">
        <v>50000</v>
      </c>
      <c r="I160" s="28">
        <v>5</v>
      </c>
      <c r="J160" s="164">
        <f>H160*I160</f>
        <v>250000</v>
      </c>
      <c r="K160" s="30"/>
      <c r="L160" s="162">
        <f>K160*H160</f>
        <v>0</v>
      </c>
      <c r="M160" s="161">
        <f t="shared" si="7"/>
        <v>5</v>
      </c>
      <c r="N160" s="165">
        <f>M160*H160</f>
        <v>250000</v>
      </c>
      <c r="O160" s="31">
        <v>5</v>
      </c>
      <c r="P160" s="162">
        <f>O160*H160</f>
        <v>250000</v>
      </c>
      <c r="Q160" s="95" t="s">
        <v>551</v>
      </c>
      <c r="R160" s="25"/>
    </row>
    <row r="161" spans="2:18" ht="21">
      <c r="B161" s="360"/>
      <c r="C161" s="58"/>
      <c r="D161" s="58"/>
      <c r="E161" s="58"/>
      <c r="F161" s="58"/>
      <c r="G161" s="58"/>
      <c r="H161" s="58"/>
      <c r="I161" s="58"/>
      <c r="J161" s="58"/>
      <c r="K161" s="58"/>
      <c r="L161" s="58"/>
      <c r="M161" s="161"/>
      <c r="N161" s="58"/>
      <c r="O161" s="58"/>
      <c r="P161" s="58"/>
      <c r="Q161" s="95"/>
      <c r="R161" s="25"/>
    </row>
    <row r="162" spans="2:18" ht="45">
      <c r="B162" s="359">
        <v>77</v>
      </c>
      <c r="C162" s="28" t="s">
        <v>669</v>
      </c>
      <c r="D162" s="28">
        <v>67</v>
      </c>
      <c r="E162" s="28" t="s">
        <v>364</v>
      </c>
      <c r="F162" s="34" t="s">
        <v>363</v>
      </c>
      <c r="G162" s="29" t="s">
        <v>3</v>
      </c>
      <c r="H162" s="163">
        <v>6000</v>
      </c>
      <c r="I162" s="28">
        <v>10</v>
      </c>
      <c r="J162" s="164">
        <f>H162*I162</f>
        <v>60000</v>
      </c>
      <c r="K162" s="30"/>
      <c r="L162" s="162">
        <f>K162*H162</f>
        <v>0</v>
      </c>
      <c r="M162" s="161">
        <f t="shared" si="7"/>
        <v>10</v>
      </c>
      <c r="N162" s="165">
        <f>M162*H162</f>
        <v>60000</v>
      </c>
      <c r="O162" s="31">
        <v>10</v>
      </c>
      <c r="P162" s="162">
        <f>O162*H162</f>
        <v>60000</v>
      </c>
      <c r="Q162" s="95" t="s">
        <v>551</v>
      </c>
      <c r="R162" s="25"/>
    </row>
    <row r="163" spans="2:18" ht="21">
      <c r="B163" s="360"/>
      <c r="C163" s="58"/>
      <c r="D163" s="58"/>
      <c r="E163" s="58"/>
      <c r="F163" s="58"/>
      <c r="G163" s="58"/>
      <c r="H163" s="58"/>
      <c r="I163" s="58"/>
      <c r="J163" s="58"/>
      <c r="K163" s="58"/>
      <c r="L163" s="58"/>
      <c r="M163" s="161"/>
      <c r="N163" s="58"/>
      <c r="O163" s="58"/>
      <c r="P163" s="58"/>
      <c r="Q163" s="95"/>
      <c r="R163" s="25"/>
    </row>
    <row r="164" spans="2:18" ht="30">
      <c r="B164" s="359">
        <v>78</v>
      </c>
      <c r="C164" s="28" t="s">
        <v>670</v>
      </c>
      <c r="D164" s="28">
        <v>206</v>
      </c>
      <c r="E164" s="28" t="s">
        <v>362</v>
      </c>
      <c r="F164" s="34" t="s">
        <v>361</v>
      </c>
      <c r="G164" s="29" t="s">
        <v>3</v>
      </c>
      <c r="H164" s="163">
        <v>22500</v>
      </c>
      <c r="I164" s="181">
        <v>18</v>
      </c>
      <c r="J164" s="164">
        <f>H164*I164</f>
        <v>405000</v>
      </c>
      <c r="K164" s="30"/>
      <c r="L164" s="162">
        <f>K164*H164</f>
        <v>0</v>
      </c>
      <c r="M164" s="161">
        <f t="shared" si="7"/>
        <v>18</v>
      </c>
      <c r="N164" s="165">
        <f>M164*H164</f>
        <v>405000</v>
      </c>
      <c r="O164" s="31">
        <v>18</v>
      </c>
      <c r="P164" s="162">
        <f>O164*H164</f>
        <v>405000</v>
      </c>
      <c r="Q164" s="95" t="s">
        <v>551</v>
      </c>
      <c r="R164" s="25"/>
    </row>
    <row r="165" spans="2:18" ht="21">
      <c r="B165" s="360"/>
      <c r="C165" s="58"/>
      <c r="D165" s="58"/>
      <c r="E165" s="58"/>
      <c r="F165" s="58"/>
      <c r="G165" s="58"/>
      <c r="H165" s="58"/>
      <c r="I165" s="58"/>
      <c r="J165" s="58"/>
      <c r="K165" s="58"/>
      <c r="L165" s="58"/>
      <c r="M165" s="161"/>
      <c r="N165" s="58"/>
      <c r="O165" s="58"/>
      <c r="P165" s="58"/>
      <c r="Q165" s="95"/>
      <c r="R165" s="25"/>
    </row>
    <row r="166" spans="2:18" ht="45">
      <c r="B166" s="359">
        <v>79</v>
      </c>
      <c r="C166" s="28" t="s">
        <v>671</v>
      </c>
      <c r="D166" s="28">
        <v>68</v>
      </c>
      <c r="E166" s="28" t="s">
        <v>360</v>
      </c>
      <c r="F166" s="34" t="s">
        <v>359</v>
      </c>
      <c r="G166" s="29" t="s">
        <v>3</v>
      </c>
      <c r="H166" s="163">
        <v>54000</v>
      </c>
      <c r="I166" s="181">
        <v>18</v>
      </c>
      <c r="J166" s="164">
        <f>H166*I166</f>
        <v>972000</v>
      </c>
      <c r="K166" s="30"/>
      <c r="L166" s="162">
        <f>K166*H166</f>
        <v>0</v>
      </c>
      <c r="M166" s="161">
        <f t="shared" si="7"/>
        <v>18</v>
      </c>
      <c r="N166" s="165">
        <f>M166*H166</f>
        <v>972000</v>
      </c>
      <c r="O166" s="31">
        <v>18</v>
      </c>
      <c r="P166" s="162">
        <f>O166*H166</f>
        <v>972000</v>
      </c>
      <c r="Q166" s="95" t="s">
        <v>551</v>
      </c>
      <c r="R166" s="25"/>
    </row>
    <row r="167" spans="2:18" ht="21">
      <c r="B167" s="360"/>
      <c r="C167" s="58"/>
      <c r="D167" s="58"/>
      <c r="E167" s="58"/>
      <c r="F167" s="58"/>
      <c r="G167" s="58"/>
      <c r="H167" s="58"/>
      <c r="I167" s="58"/>
      <c r="J167" s="58"/>
      <c r="K167" s="58"/>
      <c r="L167" s="58"/>
      <c r="M167" s="161"/>
      <c r="N167" s="58"/>
      <c r="O167" s="58"/>
      <c r="P167" s="58"/>
      <c r="Q167" s="95"/>
      <c r="R167" s="25"/>
    </row>
    <row r="168" spans="2:18" ht="30">
      <c r="B168" s="359">
        <v>80</v>
      </c>
      <c r="C168" s="28" t="s">
        <v>672</v>
      </c>
      <c r="D168" s="28">
        <v>69</v>
      </c>
      <c r="E168" s="28" t="s">
        <v>358</v>
      </c>
      <c r="F168" s="34" t="s">
        <v>357</v>
      </c>
      <c r="G168" s="29" t="s">
        <v>3</v>
      </c>
      <c r="H168" s="163">
        <v>25000</v>
      </c>
      <c r="I168" s="181">
        <v>6</v>
      </c>
      <c r="J168" s="164">
        <f>H168*I168</f>
        <v>150000</v>
      </c>
      <c r="K168" s="30"/>
      <c r="L168" s="162">
        <f>K168*H168</f>
        <v>0</v>
      </c>
      <c r="M168" s="161">
        <f t="shared" si="7"/>
        <v>6</v>
      </c>
      <c r="N168" s="165">
        <f>M168*H168</f>
        <v>150000</v>
      </c>
      <c r="O168" s="31">
        <v>6</v>
      </c>
      <c r="P168" s="162">
        <f>O168*H168</f>
        <v>150000</v>
      </c>
      <c r="Q168" s="95" t="s">
        <v>551</v>
      </c>
      <c r="R168" s="25"/>
    </row>
    <row r="169" spans="2:18" ht="21">
      <c r="B169" s="360"/>
      <c r="C169" s="58"/>
      <c r="D169" s="58"/>
      <c r="E169" s="58"/>
      <c r="F169" s="58"/>
      <c r="G169" s="58"/>
      <c r="H169" s="58"/>
      <c r="I169" s="58"/>
      <c r="J169" s="58"/>
      <c r="K169" s="58"/>
      <c r="L169" s="58"/>
      <c r="M169" s="161"/>
      <c r="N169" s="58"/>
      <c r="O169" s="58"/>
      <c r="P169" s="58"/>
      <c r="Q169" s="95"/>
      <c r="R169" s="25"/>
    </row>
    <row r="170" spans="2:18">
      <c r="B170" s="359">
        <v>81</v>
      </c>
      <c r="C170" s="28" t="s">
        <v>673</v>
      </c>
      <c r="D170" s="28">
        <v>70</v>
      </c>
      <c r="E170" s="28" t="s">
        <v>356</v>
      </c>
      <c r="F170" s="34" t="s">
        <v>355</v>
      </c>
      <c r="G170" s="35" t="s">
        <v>99</v>
      </c>
      <c r="H170" s="180">
        <v>450</v>
      </c>
      <c r="I170" s="28">
        <v>400</v>
      </c>
      <c r="J170" s="164">
        <f>H170*I170</f>
        <v>180000</v>
      </c>
      <c r="K170" s="30"/>
      <c r="L170" s="162">
        <f>K170*H170</f>
        <v>0</v>
      </c>
      <c r="M170" s="161">
        <f t="shared" si="7"/>
        <v>400</v>
      </c>
      <c r="N170" s="165">
        <f>M170*H170</f>
        <v>180000</v>
      </c>
      <c r="O170" s="31">
        <v>400</v>
      </c>
      <c r="P170" s="162">
        <f>O170*H170</f>
        <v>180000</v>
      </c>
      <c r="Q170" s="95" t="s">
        <v>551</v>
      </c>
      <c r="R170" s="25"/>
    </row>
    <row r="171" spans="2:18" ht="21">
      <c r="B171" s="360"/>
      <c r="C171" s="58"/>
      <c r="D171" s="58"/>
      <c r="E171" s="58"/>
      <c r="F171" s="58"/>
      <c r="G171" s="58"/>
      <c r="H171" s="58"/>
      <c r="I171" s="58"/>
      <c r="J171" s="58"/>
      <c r="K171" s="58"/>
      <c r="L171" s="58"/>
      <c r="M171" s="161"/>
      <c r="N171" s="58"/>
      <c r="O171" s="58"/>
      <c r="P171" s="58"/>
      <c r="Q171" s="95"/>
      <c r="R171" s="25"/>
    </row>
    <row r="172" spans="2:18">
      <c r="B172" s="359">
        <v>82</v>
      </c>
      <c r="C172" s="28" t="s">
        <v>674</v>
      </c>
      <c r="D172" s="28">
        <v>71</v>
      </c>
      <c r="E172" s="28" t="s">
        <v>354</v>
      </c>
      <c r="F172" s="34" t="s">
        <v>353</v>
      </c>
      <c r="G172" s="35" t="s">
        <v>99</v>
      </c>
      <c r="H172" s="180">
        <v>300</v>
      </c>
      <c r="I172" s="28">
        <v>400</v>
      </c>
      <c r="J172" s="164">
        <f>H172*I172</f>
        <v>120000</v>
      </c>
      <c r="K172" s="30"/>
      <c r="L172" s="162">
        <f>K172*H172</f>
        <v>0</v>
      </c>
      <c r="M172" s="161">
        <f t="shared" si="7"/>
        <v>400</v>
      </c>
      <c r="N172" s="165">
        <f>M172*H172</f>
        <v>120000</v>
      </c>
      <c r="O172" s="31">
        <v>400</v>
      </c>
      <c r="P172" s="162">
        <f>O172*H172</f>
        <v>120000</v>
      </c>
      <c r="Q172" s="95" t="s">
        <v>551</v>
      </c>
      <c r="R172" s="25"/>
    </row>
    <row r="173" spans="2:18" ht="21">
      <c r="B173" s="360"/>
      <c r="C173" s="58"/>
      <c r="D173" s="58"/>
      <c r="E173" s="58"/>
      <c r="F173" s="58"/>
      <c r="G173" s="58"/>
      <c r="H173" s="58"/>
      <c r="I173" s="58"/>
      <c r="J173" s="58"/>
      <c r="K173" s="58"/>
      <c r="L173" s="58"/>
      <c r="M173" s="161"/>
      <c r="N173" s="58"/>
      <c r="O173" s="58"/>
      <c r="P173" s="58"/>
      <c r="Q173" s="95"/>
      <c r="R173" s="25"/>
    </row>
    <row r="174" spans="2:18" ht="30">
      <c r="B174" s="359">
        <v>83</v>
      </c>
      <c r="C174" s="28" t="s">
        <v>675</v>
      </c>
      <c r="D174" s="28">
        <v>207</v>
      </c>
      <c r="E174" s="28" t="s">
        <v>352</v>
      </c>
      <c r="F174" s="34" t="s">
        <v>351</v>
      </c>
      <c r="G174" s="29" t="s">
        <v>3</v>
      </c>
      <c r="H174" s="163">
        <v>4800</v>
      </c>
      <c r="I174" s="181">
        <v>20</v>
      </c>
      <c r="J174" s="164">
        <f>H174*I174</f>
        <v>96000</v>
      </c>
      <c r="K174" s="30"/>
      <c r="L174" s="162">
        <f>K174*H174</f>
        <v>0</v>
      </c>
      <c r="M174" s="161">
        <f t="shared" si="7"/>
        <v>20</v>
      </c>
      <c r="N174" s="165">
        <f>M174*H174</f>
        <v>96000</v>
      </c>
      <c r="O174" s="31">
        <v>20</v>
      </c>
      <c r="P174" s="162">
        <f>O174*H174</f>
        <v>96000</v>
      </c>
      <c r="Q174" s="95" t="s">
        <v>551</v>
      </c>
      <c r="R174" s="25"/>
    </row>
    <row r="175" spans="2:18" ht="21">
      <c r="B175" s="360"/>
      <c r="C175" s="58"/>
      <c r="D175" s="58"/>
      <c r="E175" s="58"/>
      <c r="F175" s="58"/>
      <c r="G175" s="58"/>
      <c r="H175" s="58"/>
      <c r="I175" s="58"/>
      <c r="J175" s="58"/>
      <c r="K175" s="58"/>
      <c r="L175" s="58"/>
      <c r="M175" s="161"/>
      <c r="N175" s="58"/>
      <c r="O175" s="58"/>
      <c r="P175" s="58"/>
      <c r="Q175" s="95"/>
      <c r="R175" s="25"/>
    </row>
    <row r="176" spans="2:18" ht="30">
      <c r="B176" s="359">
        <v>84</v>
      </c>
      <c r="C176" s="28" t="s">
        <v>676</v>
      </c>
      <c r="D176" s="28">
        <v>208</v>
      </c>
      <c r="E176" s="28" t="s">
        <v>350</v>
      </c>
      <c r="F176" s="34" t="s">
        <v>349</v>
      </c>
      <c r="G176" s="29" t="s">
        <v>3</v>
      </c>
      <c r="H176" s="163">
        <v>4000</v>
      </c>
      <c r="I176" s="181">
        <v>60</v>
      </c>
      <c r="J176" s="164">
        <f>H176*I176</f>
        <v>240000</v>
      </c>
      <c r="K176" s="30"/>
      <c r="L176" s="162">
        <f>K176*H176</f>
        <v>0</v>
      </c>
      <c r="M176" s="161">
        <f t="shared" si="7"/>
        <v>60</v>
      </c>
      <c r="N176" s="165">
        <f>M176*H176</f>
        <v>240000</v>
      </c>
      <c r="O176" s="31">
        <v>60</v>
      </c>
      <c r="P176" s="162">
        <f>O176*H176</f>
        <v>240000</v>
      </c>
      <c r="Q176" s="95" t="s">
        <v>551</v>
      </c>
      <c r="R176" s="25"/>
    </row>
    <row r="177" spans="2:18" ht="21">
      <c r="B177" s="360"/>
      <c r="C177" s="58"/>
      <c r="D177" s="58"/>
      <c r="E177" s="58"/>
      <c r="F177" s="58"/>
      <c r="G177" s="58"/>
      <c r="H177" s="58"/>
      <c r="I177" s="58"/>
      <c r="J177" s="58"/>
      <c r="K177" s="58"/>
      <c r="L177" s="58"/>
      <c r="M177" s="161"/>
      <c r="N177" s="58"/>
      <c r="O177" s="58"/>
      <c r="P177" s="58"/>
      <c r="Q177" s="95"/>
      <c r="R177" s="25"/>
    </row>
    <row r="178" spans="2:18" ht="45">
      <c r="B178" s="359">
        <v>85</v>
      </c>
      <c r="C178" s="28" t="s">
        <v>677</v>
      </c>
      <c r="D178" s="28">
        <v>209</v>
      </c>
      <c r="E178" s="28" t="s">
        <v>348</v>
      </c>
      <c r="F178" s="34" t="s">
        <v>347</v>
      </c>
      <c r="G178" s="29" t="s">
        <v>3</v>
      </c>
      <c r="H178" s="163">
        <v>1400</v>
      </c>
      <c r="I178" s="181">
        <v>215</v>
      </c>
      <c r="J178" s="164">
        <f>H178*I178</f>
        <v>301000</v>
      </c>
      <c r="K178" s="30"/>
      <c r="L178" s="162">
        <f>K178*H178</f>
        <v>0</v>
      </c>
      <c r="M178" s="161">
        <f t="shared" si="7"/>
        <v>215</v>
      </c>
      <c r="N178" s="165">
        <f>M178*H178</f>
        <v>301000</v>
      </c>
      <c r="O178" s="31">
        <v>215</v>
      </c>
      <c r="P178" s="162">
        <f>O178*H178</f>
        <v>301000</v>
      </c>
      <c r="Q178" s="95" t="s">
        <v>551</v>
      </c>
      <c r="R178" s="25"/>
    </row>
    <row r="179" spans="2:18" ht="21">
      <c r="B179" s="360"/>
      <c r="C179" s="58"/>
      <c r="D179" s="58"/>
      <c r="E179" s="58"/>
      <c r="F179" s="58"/>
      <c r="G179" s="58"/>
      <c r="H179" s="58"/>
      <c r="I179" s="58"/>
      <c r="J179" s="58"/>
      <c r="K179" s="58"/>
      <c r="L179" s="58"/>
      <c r="M179" s="161"/>
      <c r="N179" s="58"/>
      <c r="O179" s="58"/>
      <c r="P179" s="58"/>
      <c r="Q179" s="95"/>
      <c r="R179" s="25"/>
    </row>
    <row r="180" spans="2:18" ht="30">
      <c r="B180" s="359">
        <v>86</v>
      </c>
      <c r="C180" s="28" t="s">
        <v>678</v>
      </c>
      <c r="D180" s="28">
        <v>210</v>
      </c>
      <c r="E180" s="28" t="s">
        <v>346</v>
      </c>
      <c r="F180" s="34" t="s">
        <v>345</v>
      </c>
      <c r="G180" s="29" t="s">
        <v>3</v>
      </c>
      <c r="H180" s="163">
        <v>1800</v>
      </c>
      <c r="I180" s="181">
        <v>95</v>
      </c>
      <c r="J180" s="164">
        <f>H180*I180</f>
        <v>171000</v>
      </c>
      <c r="K180" s="30"/>
      <c r="L180" s="162">
        <f>K180*H180</f>
        <v>0</v>
      </c>
      <c r="M180" s="161">
        <f t="shared" si="7"/>
        <v>95</v>
      </c>
      <c r="N180" s="165">
        <f>M180*H180</f>
        <v>171000</v>
      </c>
      <c r="O180" s="31">
        <v>95</v>
      </c>
      <c r="P180" s="162">
        <f>O180*H180</f>
        <v>171000</v>
      </c>
      <c r="Q180" s="95" t="s">
        <v>551</v>
      </c>
      <c r="R180" s="25"/>
    </row>
    <row r="181" spans="2:18" ht="21">
      <c r="B181" s="360"/>
      <c r="C181" s="58"/>
      <c r="D181" s="58"/>
      <c r="E181" s="58"/>
      <c r="F181" s="58"/>
      <c r="G181" s="58"/>
      <c r="H181" s="58"/>
      <c r="I181" s="58"/>
      <c r="J181" s="58"/>
      <c r="K181" s="58"/>
      <c r="L181" s="58"/>
      <c r="M181" s="161"/>
      <c r="N181" s="58"/>
      <c r="O181" s="58"/>
      <c r="P181" s="58"/>
      <c r="Q181" s="95"/>
      <c r="R181" s="25"/>
    </row>
    <row r="182" spans="2:18" ht="30">
      <c r="B182" s="359">
        <v>87</v>
      </c>
      <c r="C182" s="28" t="s">
        <v>679</v>
      </c>
      <c r="D182" s="28">
        <v>72</v>
      </c>
      <c r="E182" s="28" t="s">
        <v>344</v>
      </c>
      <c r="F182" s="34" t="s">
        <v>343</v>
      </c>
      <c r="G182" s="29" t="s">
        <v>3</v>
      </c>
      <c r="H182" s="163">
        <v>160</v>
      </c>
      <c r="I182" s="181">
        <v>8</v>
      </c>
      <c r="J182" s="164">
        <f>H182*I182</f>
        <v>1280</v>
      </c>
      <c r="K182" s="30"/>
      <c r="L182" s="162">
        <f>K182*H182</f>
        <v>0</v>
      </c>
      <c r="M182" s="161">
        <f t="shared" si="7"/>
        <v>8</v>
      </c>
      <c r="N182" s="165">
        <f>M182*H182</f>
        <v>1280</v>
      </c>
      <c r="O182" s="31">
        <v>8</v>
      </c>
      <c r="P182" s="162">
        <f>O182*H182</f>
        <v>1280</v>
      </c>
      <c r="Q182" s="95" t="s">
        <v>551</v>
      </c>
      <c r="R182" s="25"/>
    </row>
    <row r="183" spans="2:18" ht="21">
      <c r="B183" s="360"/>
      <c r="C183" s="58"/>
      <c r="D183" s="58"/>
      <c r="E183" s="58"/>
      <c r="F183" s="58"/>
      <c r="G183" s="58"/>
      <c r="H183" s="58"/>
      <c r="I183" s="58"/>
      <c r="J183" s="58"/>
      <c r="K183" s="58"/>
      <c r="L183" s="58"/>
      <c r="M183" s="161"/>
      <c r="N183" s="58"/>
      <c r="O183" s="58"/>
      <c r="P183" s="58"/>
      <c r="Q183" s="95"/>
      <c r="R183" s="25"/>
    </row>
    <row r="184" spans="2:18" ht="45">
      <c r="B184" s="359">
        <v>88</v>
      </c>
      <c r="C184" s="28" t="s">
        <v>680</v>
      </c>
      <c r="D184" s="28">
        <v>231</v>
      </c>
      <c r="E184" s="28" t="s">
        <v>342</v>
      </c>
      <c r="F184" s="34" t="s">
        <v>341</v>
      </c>
      <c r="G184" s="29" t="s">
        <v>3</v>
      </c>
      <c r="H184" s="163">
        <v>3700.0000000000005</v>
      </c>
      <c r="I184" s="181">
        <v>40</v>
      </c>
      <c r="J184" s="164">
        <f>H184*I184</f>
        <v>148000.00000000003</v>
      </c>
      <c r="K184" s="30"/>
      <c r="L184" s="162">
        <f>K184*H184</f>
        <v>0</v>
      </c>
      <c r="M184" s="161">
        <f t="shared" si="7"/>
        <v>40</v>
      </c>
      <c r="N184" s="165">
        <f>M184*H184</f>
        <v>148000.00000000003</v>
      </c>
      <c r="O184" s="31">
        <v>40</v>
      </c>
      <c r="P184" s="162">
        <f>O184*H184</f>
        <v>148000.00000000003</v>
      </c>
      <c r="Q184" s="95" t="s">
        <v>551</v>
      </c>
      <c r="R184" s="25"/>
    </row>
    <row r="185" spans="2:18" ht="21">
      <c r="B185" s="360"/>
      <c r="C185" s="58"/>
      <c r="D185" s="58"/>
      <c r="E185" s="58"/>
      <c r="F185" s="58"/>
      <c r="G185" s="58"/>
      <c r="H185" s="58"/>
      <c r="I185" s="58"/>
      <c r="J185" s="58"/>
      <c r="K185" s="58"/>
      <c r="L185" s="58"/>
      <c r="M185" s="161"/>
      <c r="N185" s="58"/>
      <c r="O185" s="58"/>
      <c r="P185" s="58"/>
      <c r="Q185" s="95"/>
      <c r="R185" s="25"/>
    </row>
    <row r="186" spans="2:18" ht="30">
      <c r="B186" s="359">
        <v>89</v>
      </c>
      <c r="C186" s="28" t="s">
        <v>681</v>
      </c>
      <c r="D186" s="28">
        <v>73</v>
      </c>
      <c r="E186" s="28" t="s">
        <v>340</v>
      </c>
      <c r="F186" s="34" t="s">
        <v>339</v>
      </c>
      <c r="G186" s="29" t="s">
        <v>3</v>
      </c>
      <c r="H186" s="163">
        <v>1000</v>
      </c>
      <c r="I186" s="181">
        <v>40</v>
      </c>
      <c r="J186" s="164">
        <f>H186*I186</f>
        <v>40000</v>
      </c>
      <c r="K186" s="30"/>
      <c r="L186" s="162">
        <f>K186*H186</f>
        <v>0</v>
      </c>
      <c r="M186" s="161">
        <f t="shared" si="7"/>
        <v>40</v>
      </c>
      <c r="N186" s="165">
        <f>M186*H186</f>
        <v>40000</v>
      </c>
      <c r="O186" s="31">
        <v>40</v>
      </c>
      <c r="P186" s="162">
        <f>O186*H186</f>
        <v>40000</v>
      </c>
      <c r="Q186" s="95" t="s">
        <v>551</v>
      </c>
      <c r="R186" s="25"/>
    </row>
    <row r="187" spans="2:18" ht="21">
      <c r="B187" s="360"/>
      <c r="C187" s="58"/>
      <c r="D187" s="58"/>
      <c r="E187" s="58"/>
      <c r="F187" s="58"/>
      <c r="G187" s="58"/>
      <c r="H187" s="58"/>
      <c r="I187" s="58"/>
      <c r="J187" s="58"/>
      <c r="K187" s="58"/>
      <c r="L187" s="58"/>
      <c r="M187" s="161"/>
      <c r="N187" s="58"/>
      <c r="O187" s="58"/>
      <c r="P187" s="58"/>
      <c r="Q187" s="95"/>
      <c r="R187" s="25"/>
    </row>
    <row r="188" spans="2:18">
      <c r="B188" s="359">
        <v>90</v>
      </c>
      <c r="C188" s="28" t="s">
        <v>682</v>
      </c>
      <c r="D188" s="28">
        <v>74</v>
      </c>
      <c r="E188" s="28" t="s">
        <v>338</v>
      </c>
      <c r="F188" s="34" t="s">
        <v>337</v>
      </c>
      <c r="G188" s="29" t="s">
        <v>3</v>
      </c>
      <c r="H188" s="163">
        <v>210</v>
      </c>
      <c r="I188" s="181">
        <v>40</v>
      </c>
      <c r="J188" s="164">
        <f>H188*I188</f>
        <v>8400</v>
      </c>
      <c r="K188" s="30"/>
      <c r="L188" s="162">
        <f>K188*H188</f>
        <v>0</v>
      </c>
      <c r="M188" s="161">
        <f t="shared" si="7"/>
        <v>40</v>
      </c>
      <c r="N188" s="165">
        <f>M188*H188</f>
        <v>8400</v>
      </c>
      <c r="O188" s="31">
        <v>40</v>
      </c>
      <c r="P188" s="162">
        <f>O188*H188</f>
        <v>8400</v>
      </c>
      <c r="Q188" s="95" t="s">
        <v>551</v>
      </c>
      <c r="R188" s="25"/>
    </row>
    <row r="189" spans="2:18" ht="21">
      <c r="B189" s="360"/>
      <c r="C189" s="58"/>
      <c r="D189" s="58"/>
      <c r="E189" s="58"/>
      <c r="F189" s="58"/>
      <c r="G189" s="58"/>
      <c r="H189" s="58"/>
      <c r="I189" s="58"/>
      <c r="J189" s="58"/>
      <c r="K189" s="58"/>
      <c r="L189" s="58"/>
      <c r="M189" s="161"/>
      <c r="N189" s="58"/>
      <c r="O189" s="58"/>
      <c r="P189" s="58"/>
      <c r="Q189" s="95"/>
      <c r="R189" s="25"/>
    </row>
    <row r="190" spans="2:18" ht="30">
      <c r="B190" s="359">
        <v>91</v>
      </c>
      <c r="C190" s="28" t="s">
        <v>683</v>
      </c>
      <c r="D190" s="28">
        <v>75</v>
      </c>
      <c r="E190" s="28" t="s">
        <v>336</v>
      </c>
      <c r="F190" s="34" t="s">
        <v>335</v>
      </c>
      <c r="G190" s="29" t="s">
        <v>3</v>
      </c>
      <c r="H190" s="163">
        <v>600</v>
      </c>
      <c r="I190" s="181">
        <v>40</v>
      </c>
      <c r="J190" s="164">
        <f>H190*I190</f>
        <v>24000</v>
      </c>
      <c r="K190" s="30"/>
      <c r="L190" s="162">
        <f>K190*H190</f>
        <v>0</v>
      </c>
      <c r="M190" s="161">
        <f t="shared" si="7"/>
        <v>40</v>
      </c>
      <c r="N190" s="165">
        <f>M190*H190</f>
        <v>24000</v>
      </c>
      <c r="O190" s="31">
        <v>40</v>
      </c>
      <c r="P190" s="162">
        <f>O190*H190</f>
        <v>24000</v>
      </c>
      <c r="Q190" s="95" t="s">
        <v>551</v>
      </c>
      <c r="R190" s="25"/>
    </row>
    <row r="191" spans="2:18" ht="21">
      <c r="B191" s="360"/>
      <c r="C191" s="58"/>
      <c r="D191" s="58"/>
      <c r="E191" s="58"/>
      <c r="F191" s="58"/>
      <c r="G191" s="58"/>
      <c r="H191" s="58"/>
      <c r="I191" s="58"/>
      <c r="J191" s="58"/>
      <c r="K191" s="58"/>
      <c r="L191" s="58"/>
      <c r="M191" s="161"/>
      <c r="N191" s="58"/>
      <c r="O191" s="58"/>
      <c r="P191" s="58"/>
      <c r="Q191" s="95"/>
      <c r="R191" s="25"/>
    </row>
    <row r="192" spans="2:18">
      <c r="B192" s="359">
        <v>92</v>
      </c>
      <c r="C192" s="28" t="s">
        <v>684</v>
      </c>
      <c r="D192" s="28">
        <v>211</v>
      </c>
      <c r="E192" s="28" t="s">
        <v>334</v>
      </c>
      <c r="F192" s="34" t="s">
        <v>333</v>
      </c>
      <c r="G192" s="29" t="s">
        <v>3</v>
      </c>
      <c r="H192" s="163">
        <v>3000</v>
      </c>
      <c r="I192" s="181">
        <v>5</v>
      </c>
      <c r="J192" s="164">
        <f>H192*I192</f>
        <v>15000</v>
      </c>
      <c r="K192" s="30"/>
      <c r="L192" s="162">
        <f>K192*H192</f>
        <v>0</v>
      </c>
      <c r="M192" s="161">
        <f t="shared" si="7"/>
        <v>5</v>
      </c>
      <c r="N192" s="165">
        <f>M192*H192</f>
        <v>15000</v>
      </c>
      <c r="O192" s="31">
        <v>5</v>
      </c>
      <c r="P192" s="162">
        <f>O192*H192</f>
        <v>15000</v>
      </c>
      <c r="Q192" s="95" t="s">
        <v>551</v>
      </c>
      <c r="R192" s="25"/>
    </row>
    <row r="193" spans="2:18" ht="21">
      <c r="B193" s="360"/>
      <c r="C193" s="58"/>
      <c r="D193" s="58"/>
      <c r="E193" s="58"/>
      <c r="F193" s="58"/>
      <c r="G193" s="58"/>
      <c r="H193" s="58"/>
      <c r="I193" s="58"/>
      <c r="J193" s="58"/>
      <c r="K193" s="58"/>
      <c r="L193" s="58"/>
      <c r="M193" s="161"/>
      <c r="N193" s="58"/>
      <c r="O193" s="58"/>
      <c r="P193" s="58"/>
      <c r="Q193" s="95"/>
      <c r="R193" s="25"/>
    </row>
    <row r="194" spans="2:18" ht="30">
      <c r="B194" s="359">
        <v>93</v>
      </c>
      <c r="C194" s="28" t="s">
        <v>685</v>
      </c>
      <c r="D194" s="28">
        <v>212</v>
      </c>
      <c r="E194" s="28" t="s">
        <v>332</v>
      </c>
      <c r="F194" s="34" t="s">
        <v>331</v>
      </c>
      <c r="G194" s="29" t="s">
        <v>3</v>
      </c>
      <c r="H194" s="163">
        <v>4899.9999999999991</v>
      </c>
      <c r="I194" s="181">
        <v>10</v>
      </c>
      <c r="J194" s="164">
        <f>H194*I194</f>
        <v>48999.999999999993</v>
      </c>
      <c r="K194" s="30"/>
      <c r="L194" s="162">
        <f>K194*H194</f>
        <v>0</v>
      </c>
      <c r="M194" s="161">
        <f t="shared" si="7"/>
        <v>10</v>
      </c>
      <c r="N194" s="165">
        <f>M194*H194</f>
        <v>48999.999999999993</v>
      </c>
      <c r="O194" s="31">
        <v>10</v>
      </c>
      <c r="P194" s="162">
        <f>O194*H194</f>
        <v>48999.999999999993</v>
      </c>
      <c r="Q194" s="95" t="s">
        <v>551</v>
      </c>
      <c r="R194" s="25"/>
    </row>
    <row r="195" spans="2:18" ht="21">
      <c r="B195" s="360"/>
      <c r="C195" s="58"/>
      <c r="D195" s="58"/>
      <c r="E195" s="58"/>
      <c r="F195" s="58"/>
      <c r="G195" s="58"/>
      <c r="H195" s="58"/>
      <c r="I195" s="58"/>
      <c r="J195" s="58"/>
      <c r="K195" s="58"/>
      <c r="L195" s="58"/>
      <c r="M195" s="161"/>
      <c r="N195" s="58"/>
      <c r="O195" s="58"/>
      <c r="P195" s="58"/>
      <c r="Q195" s="95"/>
      <c r="R195" s="25"/>
    </row>
    <row r="196" spans="2:18" ht="30">
      <c r="B196" s="359">
        <v>94</v>
      </c>
      <c r="C196" s="28" t="s">
        <v>686</v>
      </c>
      <c r="D196" s="28">
        <v>76</v>
      </c>
      <c r="E196" s="28" t="s">
        <v>330</v>
      </c>
      <c r="F196" s="34" t="s">
        <v>329</v>
      </c>
      <c r="G196" s="29" t="s">
        <v>3</v>
      </c>
      <c r="H196" s="163">
        <v>900</v>
      </c>
      <c r="I196" s="181">
        <v>15</v>
      </c>
      <c r="J196" s="164">
        <f>H196*I196</f>
        <v>13500</v>
      </c>
      <c r="K196" s="30"/>
      <c r="L196" s="162">
        <f>K196*H196</f>
        <v>0</v>
      </c>
      <c r="M196" s="161">
        <f t="shared" si="7"/>
        <v>15</v>
      </c>
      <c r="N196" s="165">
        <f>M196*H196</f>
        <v>13500</v>
      </c>
      <c r="O196" s="31">
        <v>15</v>
      </c>
      <c r="P196" s="162">
        <f>O196*H196</f>
        <v>13500</v>
      </c>
      <c r="Q196" s="95" t="s">
        <v>551</v>
      </c>
      <c r="R196" s="25"/>
    </row>
    <row r="197" spans="2:18" ht="21">
      <c r="B197" s="360"/>
      <c r="C197" s="58"/>
      <c r="D197" s="58"/>
      <c r="E197" s="58"/>
      <c r="F197" s="58"/>
      <c r="G197" s="58"/>
      <c r="H197" s="58"/>
      <c r="I197" s="58"/>
      <c r="J197" s="58"/>
      <c r="K197" s="58"/>
      <c r="L197" s="58"/>
      <c r="M197" s="161"/>
      <c r="N197" s="58"/>
      <c r="O197" s="58"/>
      <c r="P197" s="58"/>
      <c r="Q197" s="95"/>
      <c r="R197" s="25"/>
    </row>
    <row r="198" spans="2:18">
      <c r="B198" s="359">
        <v>95</v>
      </c>
      <c r="C198" s="28" t="s">
        <v>687</v>
      </c>
      <c r="D198" s="28">
        <v>77</v>
      </c>
      <c r="E198" s="28" t="s">
        <v>328</v>
      </c>
      <c r="F198" s="34" t="s">
        <v>327</v>
      </c>
      <c r="G198" s="29" t="s">
        <v>3</v>
      </c>
      <c r="H198" s="163">
        <v>3200</v>
      </c>
      <c r="I198" s="181">
        <v>15</v>
      </c>
      <c r="J198" s="164">
        <f>H198*I198</f>
        <v>48000</v>
      </c>
      <c r="K198" s="30"/>
      <c r="L198" s="162">
        <f>K198*H198</f>
        <v>0</v>
      </c>
      <c r="M198" s="161">
        <f t="shared" si="7"/>
        <v>15</v>
      </c>
      <c r="N198" s="165">
        <f>M198*H198</f>
        <v>48000</v>
      </c>
      <c r="O198" s="31">
        <v>15</v>
      </c>
      <c r="P198" s="162">
        <f>O198*H198</f>
        <v>48000</v>
      </c>
      <c r="Q198" s="95" t="s">
        <v>551</v>
      </c>
      <c r="R198" s="25"/>
    </row>
    <row r="199" spans="2:18" ht="21">
      <c r="B199" s="360"/>
      <c r="C199" s="58"/>
      <c r="D199" s="58"/>
      <c r="E199" s="58"/>
      <c r="F199" s="58"/>
      <c r="G199" s="58"/>
      <c r="H199" s="58"/>
      <c r="I199" s="58"/>
      <c r="J199" s="58"/>
      <c r="K199" s="58"/>
      <c r="L199" s="58"/>
      <c r="M199" s="161"/>
      <c r="N199" s="58"/>
      <c r="O199" s="58"/>
      <c r="P199" s="58"/>
      <c r="Q199" s="95"/>
      <c r="R199" s="25"/>
    </row>
    <row r="200" spans="2:18" ht="60">
      <c r="B200" s="359">
        <v>96</v>
      </c>
      <c r="C200" s="28" t="s">
        <v>688</v>
      </c>
      <c r="D200" s="28">
        <v>213</v>
      </c>
      <c r="E200" s="28" t="s">
        <v>326</v>
      </c>
      <c r="F200" s="34" t="s">
        <v>325</v>
      </c>
      <c r="G200" s="29" t="s">
        <v>3</v>
      </c>
      <c r="H200" s="163">
        <v>1315000</v>
      </c>
      <c r="I200" s="181">
        <v>1</v>
      </c>
      <c r="J200" s="164">
        <f>H200*I200</f>
        <v>1315000</v>
      </c>
      <c r="K200" s="30"/>
      <c r="L200" s="162">
        <f>K200*H200</f>
        <v>0</v>
      </c>
      <c r="M200" s="161">
        <f t="shared" ref="M200:M258" si="8">$I200+$K200</f>
        <v>1</v>
      </c>
      <c r="N200" s="165">
        <f>M200*H200</f>
        <v>1315000</v>
      </c>
      <c r="O200" s="31">
        <v>1</v>
      </c>
      <c r="P200" s="162">
        <f>O200*H200</f>
        <v>1315000</v>
      </c>
      <c r="Q200" s="95" t="s">
        <v>551</v>
      </c>
      <c r="R200" s="25"/>
    </row>
    <row r="201" spans="2:18" ht="21">
      <c r="B201" s="360"/>
      <c r="C201" s="58"/>
      <c r="D201" s="58"/>
      <c r="E201" s="58"/>
      <c r="F201" s="58"/>
      <c r="G201" s="58"/>
      <c r="H201" s="58"/>
      <c r="I201" s="58"/>
      <c r="J201" s="58"/>
      <c r="K201" s="58"/>
      <c r="L201" s="58"/>
      <c r="M201" s="161"/>
      <c r="N201" s="58"/>
      <c r="O201" s="58"/>
      <c r="P201" s="58"/>
      <c r="Q201" s="95"/>
      <c r="R201" s="25"/>
    </row>
    <row r="202" spans="2:18" ht="60">
      <c r="B202" s="359">
        <v>97</v>
      </c>
      <c r="C202" s="28" t="s">
        <v>689</v>
      </c>
      <c r="D202" s="28">
        <v>214</v>
      </c>
      <c r="E202" s="28" t="s">
        <v>324</v>
      </c>
      <c r="F202" s="34" t="s">
        <v>323</v>
      </c>
      <c r="G202" s="29" t="s">
        <v>3</v>
      </c>
      <c r="H202" s="163">
        <v>875000.00000000012</v>
      </c>
      <c r="I202" s="181">
        <v>1</v>
      </c>
      <c r="J202" s="164">
        <f>H202*I202</f>
        <v>875000.00000000012</v>
      </c>
      <c r="K202" s="30"/>
      <c r="L202" s="162">
        <f>K202*H202</f>
        <v>0</v>
      </c>
      <c r="M202" s="161">
        <f t="shared" si="8"/>
        <v>1</v>
      </c>
      <c r="N202" s="165">
        <f>M202*H202</f>
        <v>875000.00000000012</v>
      </c>
      <c r="O202" s="31">
        <v>1</v>
      </c>
      <c r="P202" s="162">
        <f>O202*H202</f>
        <v>875000.00000000012</v>
      </c>
      <c r="Q202" s="95" t="s">
        <v>551</v>
      </c>
      <c r="R202" s="25"/>
    </row>
    <row r="203" spans="2:18" ht="21">
      <c r="B203" s="360"/>
      <c r="C203" s="58"/>
      <c r="D203" s="58"/>
      <c r="E203" s="58"/>
      <c r="F203" s="58"/>
      <c r="G203" s="58"/>
      <c r="H203" s="58"/>
      <c r="I203" s="58"/>
      <c r="J203" s="58"/>
      <c r="K203" s="58"/>
      <c r="L203" s="58"/>
      <c r="M203" s="161"/>
      <c r="N203" s="58"/>
      <c r="O203" s="58"/>
      <c r="P203" s="58"/>
      <c r="Q203" s="95"/>
      <c r="R203" s="25"/>
    </row>
    <row r="204" spans="2:18" ht="45">
      <c r="B204" s="359">
        <v>98</v>
      </c>
      <c r="C204" s="28" t="s">
        <v>690</v>
      </c>
      <c r="D204" s="28">
        <v>215</v>
      </c>
      <c r="E204" s="28" t="s">
        <v>322</v>
      </c>
      <c r="F204" s="34" t="s">
        <v>321</v>
      </c>
      <c r="G204" s="29" t="s">
        <v>3</v>
      </c>
      <c r="H204" s="163">
        <v>370000</v>
      </c>
      <c r="I204" s="182">
        <v>2</v>
      </c>
      <c r="J204" s="164">
        <f>H204*I204</f>
        <v>740000</v>
      </c>
      <c r="K204" s="30"/>
      <c r="L204" s="162">
        <f>K204*H204</f>
        <v>0</v>
      </c>
      <c r="M204" s="161">
        <f t="shared" si="8"/>
        <v>2</v>
      </c>
      <c r="N204" s="165">
        <f>M204*H204</f>
        <v>740000</v>
      </c>
      <c r="O204" s="31">
        <v>2</v>
      </c>
      <c r="P204" s="162">
        <f>O204*H204</f>
        <v>740000</v>
      </c>
      <c r="Q204" s="95" t="s">
        <v>551</v>
      </c>
      <c r="R204" s="25"/>
    </row>
    <row r="205" spans="2:18" ht="21">
      <c r="B205" s="360"/>
      <c r="C205" s="58"/>
      <c r="D205" s="58"/>
      <c r="E205" s="58"/>
      <c r="F205" s="58"/>
      <c r="G205" s="58"/>
      <c r="H205" s="58"/>
      <c r="I205" s="58"/>
      <c r="J205" s="58"/>
      <c r="K205" s="58"/>
      <c r="L205" s="58"/>
      <c r="M205" s="161"/>
      <c r="N205" s="58"/>
      <c r="O205" s="58"/>
      <c r="P205" s="58"/>
      <c r="Q205" s="95"/>
      <c r="R205" s="25"/>
    </row>
    <row r="206" spans="2:18" ht="75">
      <c r="B206" s="359">
        <v>99</v>
      </c>
      <c r="C206" s="28" t="s">
        <v>691</v>
      </c>
      <c r="D206" s="28">
        <v>78</v>
      </c>
      <c r="E206" s="28" t="s">
        <v>320</v>
      </c>
      <c r="F206" s="34" t="s">
        <v>319</v>
      </c>
      <c r="G206" s="29" t="s">
        <v>3</v>
      </c>
      <c r="H206" s="163">
        <v>450000.00000000006</v>
      </c>
      <c r="I206" s="182">
        <v>1</v>
      </c>
      <c r="J206" s="164">
        <f>H206*I206</f>
        <v>450000.00000000006</v>
      </c>
      <c r="K206" s="30"/>
      <c r="L206" s="162">
        <f>K206*H206</f>
        <v>0</v>
      </c>
      <c r="M206" s="161">
        <f t="shared" si="8"/>
        <v>1</v>
      </c>
      <c r="N206" s="165">
        <f>M206*H206</f>
        <v>450000.00000000006</v>
      </c>
      <c r="O206" s="31">
        <v>1</v>
      </c>
      <c r="P206" s="162">
        <f>O206*H206</f>
        <v>450000.00000000006</v>
      </c>
      <c r="Q206" s="95" t="s">
        <v>551</v>
      </c>
      <c r="R206" s="25"/>
    </row>
    <row r="207" spans="2:18" ht="21" customHeight="1">
      <c r="B207" s="359"/>
      <c r="C207" s="28"/>
      <c r="D207" s="28"/>
      <c r="E207" s="28"/>
      <c r="F207" s="34"/>
      <c r="G207" s="29"/>
      <c r="H207" s="163"/>
      <c r="I207" s="182"/>
      <c r="J207" s="164"/>
      <c r="K207" s="30"/>
      <c r="L207" s="162"/>
      <c r="M207" s="161"/>
      <c r="N207" s="165"/>
      <c r="O207" s="31"/>
      <c r="P207" s="162"/>
      <c r="Q207" s="95"/>
      <c r="R207" s="59"/>
    </row>
    <row r="208" spans="2:18" ht="150">
      <c r="B208" s="368">
        <v>100</v>
      </c>
      <c r="C208" s="30" t="s">
        <v>692</v>
      </c>
      <c r="D208" s="28">
        <v>232</v>
      </c>
      <c r="E208" s="28" t="s">
        <v>318</v>
      </c>
      <c r="F208" s="33" t="s">
        <v>317</v>
      </c>
      <c r="G208" s="29" t="s">
        <v>3</v>
      </c>
      <c r="H208" s="163">
        <v>4000000</v>
      </c>
      <c r="I208" s="28">
        <v>1</v>
      </c>
      <c r="J208" s="164">
        <f>H208*I208</f>
        <v>4000000</v>
      </c>
      <c r="K208" s="30"/>
      <c r="L208" s="162">
        <f>K208*H208</f>
        <v>0</v>
      </c>
      <c r="M208" s="161">
        <f t="shared" si="8"/>
        <v>1</v>
      </c>
      <c r="N208" s="165">
        <f>M208*H208</f>
        <v>4000000</v>
      </c>
      <c r="O208" s="31">
        <v>0</v>
      </c>
      <c r="P208" s="162">
        <f>O208*H208</f>
        <v>0</v>
      </c>
      <c r="Q208" s="95" t="s">
        <v>551</v>
      </c>
    </row>
    <row r="209" spans="2:18" ht="21">
      <c r="B209" s="360"/>
      <c r="C209" s="58"/>
      <c r="D209" s="58"/>
      <c r="E209" s="58"/>
      <c r="F209" s="58"/>
      <c r="G209" s="58"/>
      <c r="H209" s="58"/>
      <c r="I209" s="58"/>
      <c r="J209" s="58"/>
      <c r="K209" s="58"/>
      <c r="L209" s="58"/>
      <c r="M209" s="161"/>
      <c r="N209" s="58"/>
      <c r="O209" s="58"/>
      <c r="P209" s="58"/>
      <c r="Q209" s="95"/>
    </row>
    <row r="210" spans="2:18">
      <c r="B210" s="359">
        <v>101</v>
      </c>
      <c r="C210" s="28" t="s">
        <v>693</v>
      </c>
      <c r="D210" s="28">
        <v>79</v>
      </c>
      <c r="E210" s="28" t="s">
        <v>316</v>
      </c>
      <c r="F210" s="34" t="s">
        <v>315</v>
      </c>
      <c r="G210" s="35" t="s">
        <v>99</v>
      </c>
      <c r="H210" s="180">
        <v>300</v>
      </c>
      <c r="I210" s="181">
        <v>200</v>
      </c>
      <c r="J210" s="164">
        <f>H210*I210</f>
        <v>60000</v>
      </c>
      <c r="K210" s="30"/>
      <c r="L210" s="162">
        <f>K210*H210</f>
        <v>0</v>
      </c>
      <c r="M210" s="161">
        <f t="shared" si="8"/>
        <v>200</v>
      </c>
      <c r="N210" s="165">
        <f>M210*H210</f>
        <v>60000</v>
      </c>
      <c r="O210" s="31">
        <v>200</v>
      </c>
      <c r="P210" s="162">
        <f>O210*H210</f>
        <v>60000</v>
      </c>
      <c r="Q210" s="95" t="s">
        <v>551</v>
      </c>
      <c r="R210" s="25"/>
    </row>
    <row r="211" spans="2:18" ht="21">
      <c r="B211" s="360"/>
      <c r="C211" s="58"/>
      <c r="D211" s="58"/>
      <c r="E211" s="58"/>
      <c r="F211" s="58"/>
      <c r="G211" s="58"/>
      <c r="H211" s="58"/>
      <c r="I211" s="58"/>
      <c r="J211" s="58"/>
      <c r="K211" s="58"/>
      <c r="L211" s="58"/>
      <c r="M211" s="161"/>
      <c r="N211" s="58"/>
      <c r="O211" s="58"/>
      <c r="P211" s="58"/>
      <c r="Q211" s="95"/>
      <c r="R211" s="25"/>
    </row>
    <row r="212" spans="2:18">
      <c r="B212" s="359">
        <v>102</v>
      </c>
      <c r="C212" s="28" t="s">
        <v>694</v>
      </c>
      <c r="D212" s="28">
        <v>80</v>
      </c>
      <c r="E212" s="28" t="s">
        <v>314</v>
      </c>
      <c r="F212" s="34" t="s">
        <v>313</v>
      </c>
      <c r="G212" s="35" t="s">
        <v>99</v>
      </c>
      <c r="H212" s="180">
        <v>560</v>
      </c>
      <c r="I212" s="181">
        <v>200</v>
      </c>
      <c r="J212" s="164">
        <f>H212*I212</f>
        <v>112000</v>
      </c>
      <c r="K212" s="30"/>
      <c r="L212" s="162">
        <f>K212*H212</f>
        <v>0</v>
      </c>
      <c r="M212" s="161">
        <f t="shared" si="8"/>
        <v>200</v>
      </c>
      <c r="N212" s="165">
        <f>M212*H212</f>
        <v>112000</v>
      </c>
      <c r="O212" s="31">
        <v>200</v>
      </c>
      <c r="P212" s="162">
        <f>O212*H212</f>
        <v>112000</v>
      </c>
      <c r="Q212" s="95" t="s">
        <v>551</v>
      </c>
      <c r="R212" s="25"/>
    </row>
    <row r="213" spans="2:18" ht="21">
      <c r="B213" s="360"/>
      <c r="C213" s="58"/>
      <c r="D213" s="58"/>
      <c r="E213" s="58"/>
      <c r="F213" s="58"/>
      <c r="G213" s="58"/>
      <c r="H213" s="58"/>
      <c r="I213" s="58"/>
      <c r="J213" s="58"/>
      <c r="K213" s="58"/>
      <c r="L213" s="58"/>
      <c r="M213" s="161"/>
      <c r="N213" s="58"/>
      <c r="O213" s="58"/>
      <c r="P213" s="58"/>
      <c r="Q213" s="95"/>
      <c r="R213" s="25"/>
    </row>
    <row r="214" spans="2:18">
      <c r="B214" s="359">
        <v>103</v>
      </c>
      <c r="C214" s="28" t="s">
        <v>695</v>
      </c>
      <c r="D214" s="28">
        <v>81</v>
      </c>
      <c r="E214" s="28" t="s">
        <v>312</v>
      </c>
      <c r="F214" s="34" t="s">
        <v>311</v>
      </c>
      <c r="G214" s="35" t="s">
        <v>99</v>
      </c>
      <c r="H214" s="180">
        <v>750</v>
      </c>
      <c r="I214" s="181">
        <v>75</v>
      </c>
      <c r="J214" s="164">
        <f>H214*I214</f>
        <v>56250</v>
      </c>
      <c r="K214" s="30"/>
      <c r="L214" s="162">
        <f>K214*H214</f>
        <v>0</v>
      </c>
      <c r="M214" s="161">
        <f t="shared" si="8"/>
        <v>75</v>
      </c>
      <c r="N214" s="165">
        <f>M214*H214</f>
        <v>56250</v>
      </c>
      <c r="O214" s="31">
        <v>75</v>
      </c>
      <c r="P214" s="162">
        <f>O214*H214</f>
        <v>56250</v>
      </c>
      <c r="Q214" s="95" t="s">
        <v>551</v>
      </c>
      <c r="R214" s="25"/>
    </row>
    <row r="215" spans="2:18" ht="21">
      <c r="B215" s="360"/>
      <c r="C215" s="58"/>
      <c r="D215" s="58"/>
      <c r="E215" s="58"/>
      <c r="F215" s="58"/>
      <c r="G215" s="58"/>
      <c r="H215" s="58"/>
      <c r="I215" s="58"/>
      <c r="J215" s="58"/>
      <c r="K215" s="58"/>
      <c r="L215" s="58"/>
      <c r="M215" s="161"/>
      <c r="N215" s="58"/>
      <c r="O215" s="58"/>
      <c r="P215" s="58"/>
      <c r="Q215" s="95"/>
      <c r="R215" s="25"/>
    </row>
    <row r="216" spans="2:18">
      <c r="B216" s="359">
        <v>104</v>
      </c>
      <c r="C216" s="28" t="s">
        <v>696</v>
      </c>
      <c r="D216" s="28">
        <v>82</v>
      </c>
      <c r="E216" s="28" t="s">
        <v>310</v>
      </c>
      <c r="F216" s="34" t="s">
        <v>309</v>
      </c>
      <c r="G216" s="35" t="s">
        <v>99</v>
      </c>
      <c r="H216" s="180">
        <v>1050</v>
      </c>
      <c r="I216" s="181">
        <v>50</v>
      </c>
      <c r="J216" s="164">
        <f>H216*I216</f>
        <v>52500</v>
      </c>
      <c r="K216" s="30"/>
      <c r="L216" s="162">
        <f>K216*H216</f>
        <v>0</v>
      </c>
      <c r="M216" s="161">
        <f t="shared" si="8"/>
        <v>50</v>
      </c>
      <c r="N216" s="165">
        <f>M216*H216</f>
        <v>52500</v>
      </c>
      <c r="O216" s="31">
        <v>50</v>
      </c>
      <c r="P216" s="162">
        <f>O216*H216</f>
        <v>52500</v>
      </c>
      <c r="Q216" s="95" t="s">
        <v>551</v>
      </c>
      <c r="R216" s="25"/>
    </row>
    <row r="217" spans="2:18" ht="21">
      <c r="B217" s="360"/>
      <c r="C217" s="58"/>
      <c r="D217" s="58"/>
      <c r="E217" s="58"/>
      <c r="F217" s="58"/>
      <c r="G217" s="58"/>
      <c r="H217" s="58"/>
      <c r="I217" s="58"/>
      <c r="J217" s="58"/>
      <c r="K217" s="58"/>
      <c r="L217" s="58"/>
      <c r="M217" s="161"/>
      <c r="N217" s="58"/>
      <c r="O217" s="58"/>
      <c r="P217" s="58"/>
      <c r="Q217" s="95"/>
      <c r="R217" s="25"/>
    </row>
    <row r="218" spans="2:18">
      <c r="B218" s="359">
        <v>105</v>
      </c>
      <c r="C218" s="28" t="s">
        <v>697</v>
      </c>
      <c r="D218" s="28">
        <v>83</v>
      </c>
      <c r="E218" s="28" t="s">
        <v>308</v>
      </c>
      <c r="F218" s="34" t="s">
        <v>307</v>
      </c>
      <c r="G218" s="35" t="s">
        <v>99</v>
      </c>
      <c r="H218" s="180">
        <v>1500</v>
      </c>
      <c r="I218" s="181">
        <v>50</v>
      </c>
      <c r="J218" s="164">
        <f>H218*I218</f>
        <v>75000</v>
      </c>
      <c r="K218" s="30"/>
      <c r="L218" s="162">
        <f>K218*H218</f>
        <v>0</v>
      </c>
      <c r="M218" s="161">
        <f t="shared" si="8"/>
        <v>50</v>
      </c>
      <c r="N218" s="165">
        <f>M218*H218</f>
        <v>75000</v>
      </c>
      <c r="O218" s="31">
        <v>50</v>
      </c>
      <c r="P218" s="162">
        <f>O218*H218</f>
        <v>75000</v>
      </c>
      <c r="Q218" s="95" t="s">
        <v>551</v>
      </c>
      <c r="R218" s="25"/>
    </row>
    <row r="219" spans="2:18" ht="21">
      <c r="B219" s="360"/>
      <c r="C219" s="58"/>
      <c r="D219" s="58"/>
      <c r="E219" s="58"/>
      <c r="F219" s="58"/>
      <c r="G219" s="58"/>
      <c r="H219" s="58"/>
      <c r="I219" s="58"/>
      <c r="J219" s="58"/>
      <c r="K219" s="58"/>
      <c r="L219" s="58"/>
      <c r="M219" s="161"/>
      <c r="N219" s="58"/>
      <c r="O219" s="58"/>
      <c r="P219" s="58"/>
      <c r="Q219" s="95"/>
      <c r="R219" s="25"/>
    </row>
    <row r="220" spans="2:18">
      <c r="B220" s="359">
        <v>106</v>
      </c>
      <c r="C220" s="28" t="s">
        <v>698</v>
      </c>
      <c r="D220" s="28">
        <v>84</v>
      </c>
      <c r="E220" s="28" t="s">
        <v>306</v>
      </c>
      <c r="F220" s="34" t="s">
        <v>305</v>
      </c>
      <c r="G220" s="35" t="s">
        <v>99</v>
      </c>
      <c r="H220" s="180">
        <v>1900</v>
      </c>
      <c r="I220" s="181">
        <v>100</v>
      </c>
      <c r="J220" s="164">
        <f>H220*I220</f>
        <v>190000</v>
      </c>
      <c r="K220" s="30"/>
      <c r="L220" s="162">
        <f>K220*H220</f>
        <v>0</v>
      </c>
      <c r="M220" s="161">
        <f t="shared" si="8"/>
        <v>100</v>
      </c>
      <c r="N220" s="165">
        <f>M220*H220</f>
        <v>190000</v>
      </c>
      <c r="O220" s="31">
        <v>100</v>
      </c>
      <c r="P220" s="162">
        <f>O220*H220</f>
        <v>190000</v>
      </c>
      <c r="Q220" s="95" t="s">
        <v>551</v>
      </c>
      <c r="R220" s="25"/>
    </row>
    <row r="221" spans="2:18" ht="21">
      <c r="B221" s="360"/>
      <c r="C221" s="58"/>
      <c r="D221" s="58"/>
      <c r="E221" s="58"/>
      <c r="F221" s="58"/>
      <c r="G221" s="58"/>
      <c r="H221" s="58"/>
      <c r="I221" s="58"/>
      <c r="J221" s="58"/>
      <c r="K221" s="58"/>
      <c r="L221" s="58"/>
      <c r="M221" s="161"/>
      <c r="N221" s="58"/>
      <c r="O221" s="58"/>
      <c r="P221" s="58"/>
      <c r="Q221" s="95"/>
      <c r="R221" s="25"/>
    </row>
    <row r="222" spans="2:18">
      <c r="B222" s="359">
        <v>107</v>
      </c>
      <c r="C222" s="28" t="s">
        <v>699</v>
      </c>
      <c r="D222" s="28">
        <v>85</v>
      </c>
      <c r="E222" s="28" t="s">
        <v>304</v>
      </c>
      <c r="F222" s="34" t="s">
        <v>303</v>
      </c>
      <c r="G222" s="35" t="s">
        <v>99</v>
      </c>
      <c r="H222" s="180">
        <v>2400</v>
      </c>
      <c r="I222" s="181">
        <v>500</v>
      </c>
      <c r="J222" s="164">
        <f>H222*I222</f>
        <v>1200000</v>
      </c>
      <c r="K222" s="30"/>
      <c r="L222" s="162">
        <f>K222*H222</f>
        <v>0</v>
      </c>
      <c r="M222" s="161">
        <f t="shared" si="8"/>
        <v>500</v>
      </c>
      <c r="N222" s="165">
        <f>M222*H222</f>
        <v>1200000</v>
      </c>
      <c r="O222" s="31">
        <v>500</v>
      </c>
      <c r="P222" s="162">
        <f>O222*H222</f>
        <v>1200000</v>
      </c>
      <c r="Q222" s="95" t="s">
        <v>551</v>
      </c>
      <c r="R222" s="25"/>
    </row>
    <row r="223" spans="2:18" ht="21">
      <c r="B223" s="360"/>
      <c r="C223" s="58"/>
      <c r="D223" s="58"/>
      <c r="E223" s="58"/>
      <c r="F223" s="58"/>
      <c r="G223" s="58"/>
      <c r="H223" s="58"/>
      <c r="I223" s="58"/>
      <c r="J223" s="58"/>
      <c r="K223" s="58"/>
      <c r="L223" s="58"/>
      <c r="M223" s="161"/>
      <c r="N223" s="58"/>
      <c r="O223" s="58"/>
      <c r="P223" s="58"/>
      <c r="Q223" s="95"/>
      <c r="R223" s="25"/>
    </row>
    <row r="224" spans="2:18">
      <c r="B224" s="359">
        <v>108</v>
      </c>
      <c r="C224" s="28" t="s">
        <v>700</v>
      </c>
      <c r="D224" s="28">
        <v>86</v>
      </c>
      <c r="E224" s="28" t="s">
        <v>302</v>
      </c>
      <c r="F224" s="34" t="s">
        <v>301</v>
      </c>
      <c r="G224" s="29" t="s">
        <v>3</v>
      </c>
      <c r="H224" s="163">
        <v>849.99999999999989</v>
      </c>
      <c r="I224" s="181">
        <v>8</v>
      </c>
      <c r="J224" s="164">
        <f>H224*I224</f>
        <v>6799.9999999999991</v>
      </c>
      <c r="K224" s="30"/>
      <c r="L224" s="162">
        <f>K224*H224</f>
        <v>0</v>
      </c>
      <c r="M224" s="161">
        <f t="shared" si="8"/>
        <v>8</v>
      </c>
      <c r="N224" s="165">
        <f>M224*H224</f>
        <v>6799.9999999999991</v>
      </c>
      <c r="O224" s="31">
        <v>8</v>
      </c>
      <c r="P224" s="162">
        <f>O224*H224</f>
        <v>6799.9999999999991</v>
      </c>
      <c r="Q224" s="95" t="s">
        <v>551</v>
      </c>
      <c r="R224" s="25"/>
    </row>
    <row r="225" spans="2:18" ht="21">
      <c r="B225" s="360"/>
      <c r="C225" s="58"/>
      <c r="D225" s="58"/>
      <c r="E225" s="58"/>
      <c r="F225" s="58"/>
      <c r="G225" s="58"/>
      <c r="H225" s="58"/>
      <c r="I225" s="58"/>
      <c r="J225" s="58"/>
      <c r="K225" s="58"/>
      <c r="L225" s="58"/>
      <c r="M225" s="161"/>
      <c r="N225" s="58"/>
      <c r="O225" s="58"/>
      <c r="P225" s="58"/>
      <c r="Q225" s="95"/>
      <c r="R225" s="25"/>
    </row>
    <row r="226" spans="2:18">
      <c r="B226" s="359">
        <v>109</v>
      </c>
      <c r="C226" s="28" t="s">
        <v>701</v>
      </c>
      <c r="D226" s="28">
        <v>87</v>
      </c>
      <c r="E226" s="28" t="s">
        <v>300</v>
      </c>
      <c r="F226" s="34" t="s">
        <v>299</v>
      </c>
      <c r="G226" s="29" t="s">
        <v>3</v>
      </c>
      <c r="H226" s="163">
        <v>1200</v>
      </c>
      <c r="I226" s="181">
        <v>8</v>
      </c>
      <c r="J226" s="164">
        <f>H226*I226</f>
        <v>9600</v>
      </c>
      <c r="K226" s="30"/>
      <c r="L226" s="162">
        <f>K226*H226</f>
        <v>0</v>
      </c>
      <c r="M226" s="161">
        <f t="shared" si="8"/>
        <v>8</v>
      </c>
      <c r="N226" s="165">
        <f>M226*H226</f>
        <v>9600</v>
      </c>
      <c r="O226" s="31">
        <v>8</v>
      </c>
      <c r="P226" s="162">
        <f>O226*H226</f>
        <v>9600</v>
      </c>
      <c r="Q226" s="95" t="s">
        <v>551</v>
      </c>
      <c r="R226" s="25"/>
    </row>
    <row r="227" spans="2:18" ht="21">
      <c r="B227" s="360"/>
      <c r="C227" s="58"/>
      <c r="D227" s="58"/>
      <c r="E227" s="58"/>
      <c r="F227" s="58"/>
      <c r="G227" s="58"/>
      <c r="H227" s="58"/>
      <c r="I227" s="58"/>
      <c r="J227" s="58"/>
      <c r="K227" s="58"/>
      <c r="L227" s="58"/>
      <c r="M227" s="161"/>
      <c r="N227" s="58"/>
      <c r="O227" s="58"/>
      <c r="P227" s="58"/>
      <c r="Q227" s="95"/>
      <c r="R227" s="25"/>
    </row>
    <row r="228" spans="2:18">
      <c r="B228" s="359">
        <v>110</v>
      </c>
      <c r="C228" s="28" t="s">
        <v>702</v>
      </c>
      <c r="D228" s="28">
        <v>88</v>
      </c>
      <c r="E228" s="28" t="s">
        <v>298</v>
      </c>
      <c r="F228" s="34" t="s">
        <v>297</v>
      </c>
      <c r="G228" s="29" t="s">
        <v>3</v>
      </c>
      <c r="H228" s="163">
        <v>1500</v>
      </c>
      <c r="I228" s="181">
        <v>8</v>
      </c>
      <c r="J228" s="164">
        <f>H228*I228</f>
        <v>12000</v>
      </c>
      <c r="K228" s="30"/>
      <c r="L228" s="162">
        <f>K228*H228</f>
        <v>0</v>
      </c>
      <c r="M228" s="161">
        <f t="shared" si="8"/>
        <v>8</v>
      </c>
      <c r="N228" s="165">
        <f>M228*H228</f>
        <v>12000</v>
      </c>
      <c r="O228" s="31">
        <v>8</v>
      </c>
      <c r="P228" s="162">
        <f>O228*H228</f>
        <v>12000</v>
      </c>
      <c r="Q228" s="95" t="s">
        <v>551</v>
      </c>
      <c r="R228" s="25"/>
    </row>
    <row r="229" spans="2:18" ht="21">
      <c r="B229" s="360"/>
      <c r="C229" s="58"/>
      <c r="D229" s="58"/>
      <c r="E229" s="58"/>
      <c r="F229" s="58"/>
      <c r="G229" s="58"/>
      <c r="H229" s="58"/>
      <c r="I229" s="58"/>
      <c r="J229" s="58"/>
      <c r="K229" s="58"/>
      <c r="L229" s="58"/>
      <c r="M229" s="161"/>
      <c r="N229" s="58"/>
      <c r="O229" s="58"/>
      <c r="P229" s="58"/>
      <c r="Q229" s="95"/>
      <c r="R229" s="25"/>
    </row>
    <row r="230" spans="2:18">
      <c r="B230" s="359">
        <v>111</v>
      </c>
      <c r="C230" s="28" t="s">
        <v>703</v>
      </c>
      <c r="D230" s="28">
        <v>89</v>
      </c>
      <c r="E230" s="28" t="s">
        <v>296</v>
      </c>
      <c r="F230" s="34" t="s">
        <v>295</v>
      </c>
      <c r="G230" s="29" t="s">
        <v>3</v>
      </c>
      <c r="H230" s="163">
        <v>1900</v>
      </c>
      <c r="I230" s="181">
        <v>4</v>
      </c>
      <c r="J230" s="164">
        <f>H230*I230</f>
        <v>7600</v>
      </c>
      <c r="K230" s="30"/>
      <c r="L230" s="162">
        <f>K230*H230</f>
        <v>0</v>
      </c>
      <c r="M230" s="161">
        <f t="shared" si="8"/>
        <v>4</v>
      </c>
      <c r="N230" s="165">
        <f>M230*H230</f>
        <v>7600</v>
      </c>
      <c r="O230" s="31">
        <v>4</v>
      </c>
      <c r="P230" s="162">
        <f>O230*H230</f>
        <v>7600</v>
      </c>
      <c r="Q230" s="95" t="s">
        <v>551</v>
      </c>
      <c r="R230" s="25"/>
    </row>
    <row r="231" spans="2:18" ht="21">
      <c r="B231" s="360"/>
      <c r="C231" s="58"/>
      <c r="D231" s="58"/>
      <c r="E231" s="58"/>
      <c r="F231" s="58"/>
      <c r="G231" s="58"/>
      <c r="H231" s="58"/>
      <c r="I231" s="58"/>
      <c r="J231" s="58"/>
      <c r="K231" s="58"/>
      <c r="L231" s="58"/>
      <c r="M231" s="161"/>
      <c r="N231" s="58"/>
      <c r="O231" s="58"/>
      <c r="P231" s="58"/>
      <c r="Q231" s="95"/>
      <c r="R231" s="25"/>
    </row>
    <row r="232" spans="2:18">
      <c r="B232" s="359">
        <v>112</v>
      </c>
      <c r="C232" s="28" t="s">
        <v>704</v>
      </c>
      <c r="D232" s="28">
        <v>90</v>
      </c>
      <c r="E232" s="28" t="s">
        <v>294</v>
      </c>
      <c r="F232" s="34" t="s">
        <v>293</v>
      </c>
      <c r="G232" s="29" t="s">
        <v>3</v>
      </c>
      <c r="H232" s="163">
        <v>2500</v>
      </c>
      <c r="I232" s="181">
        <v>4</v>
      </c>
      <c r="J232" s="164">
        <f>H232*I232</f>
        <v>10000</v>
      </c>
      <c r="K232" s="30"/>
      <c r="L232" s="162">
        <f>K232*H232</f>
        <v>0</v>
      </c>
      <c r="M232" s="161">
        <f t="shared" si="8"/>
        <v>4</v>
      </c>
      <c r="N232" s="165">
        <f>M232*H232</f>
        <v>10000</v>
      </c>
      <c r="O232" s="31">
        <v>4</v>
      </c>
      <c r="P232" s="162">
        <f>O232*H232</f>
        <v>10000</v>
      </c>
      <c r="Q232" s="95" t="s">
        <v>551</v>
      </c>
      <c r="R232" s="25"/>
    </row>
    <row r="233" spans="2:18" ht="21">
      <c r="B233" s="360"/>
      <c r="C233" s="58"/>
      <c r="D233" s="58"/>
      <c r="E233" s="58"/>
      <c r="F233" s="58"/>
      <c r="G233" s="58"/>
      <c r="H233" s="58"/>
      <c r="I233" s="58"/>
      <c r="J233" s="58"/>
      <c r="K233" s="58"/>
      <c r="L233" s="58"/>
      <c r="M233" s="161"/>
      <c r="N233" s="58"/>
      <c r="O233" s="58"/>
      <c r="P233" s="58"/>
      <c r="Q233" s="95"/>
      <c r="R233" s="25"/>
    </row>
    <row r="234" spans="2:18">
      <c r="B234" s="359">
        <v>113</v>
      </c>
      <c r="C234" s="28" t="s">
        <v>705</v>
      </c>
      <c r="D234" s="28">
        <v>91</v>
      </c>
      <c r="E234" s="28" t="s">
        <v>292</v>
      </c>
      <c r="F234" s="34" t="s">
        <v>291</v>
      </c>
      <c r="G234" s="29" t="s">
        <v>3</v>
      </c>
      <c r="H234" s="163">
        <v>3500</v>
      </c>
      <c r="I234" s="181">
        <v>4</v>
      </c>
      <c r="J234" s="164">
        <f>H234*I234</f>
        <v>14000</v>
      </c>
      <c r="K234" s="30"/>
      <c r="L234" s="162">
        <f>K234*H234</f>
        <v>0</v>
      </c>
      <c r="M234" s="161">
        <f t="shared" si="8"/>
        <v>4</v>
      </c>
      <c r="N234" s="165">
        <f>M234*H234</f>
        <v>14000</v>
      </c>
      <c r="O234" s="31">
        <v>4</v>
      </c>
      <c r="P234" s="162">
        <f>O234*H234</f>
        <v>14000</v>
      </c>
      <c r="Q234" s="95" t="s">
        <v>551</v>
      </c>
      <c r="R234" s="25"/>
    </row>
    <row r="235" spans="2:18" ht="21">
      <c r="B235" s="360"/>
      <c r="C235" s="58"/>
      <c r="D235" s="58"/>
      <c r="E235" s="58"/>
      <c r="F235" s="58"/>
      <c r="G235" s="58"/>
      <c r="H235" s="58"/>
      <c r="I235" s="58"/>
      <c r="J235" s="58"/>
      <c r="K235" s="58"/>
      <c r="L235" s="58"/>
      <c r="M235" s="161"/>
      <c r="N235" s="58"/>
      <c r="O235" s="58"/>
      <c r="P235" s="58"/>
      <c r="Q235" s="95"/>
      <c r="R235" s="25"/>
    </row>
    <row r="236" spans="2:18">
      <c r="B236" s="359">
        <v>114</v>
      </c>
      <c r="C236" s="28" t="s">
        <v>706</v>
      </c>
      <c r="D236" s="28">
        <v>92</v>
      </c>
      <c r="E236" s="28" t="s">
        <v>290</v>
      </c>
      <c r="F236" s="34" t="s">
        <v>289</v>
      </c>
      <c r="G236" s="29" t="s">
        <v>3</v>
      </c>
      <c r="H236" s="163">
        <v>4000</v>
      </c>
      <c r="I236" s="181">
        <v>12</v>
      </c>
      <c r="J236" s="164">
        <f>H236*I236</f>
        <v>48000</v>
      </c>
      <c r="K236" s="30"/>
      <c r="L236" s="162">
        <f>K236*H236</f>
        <v>0</v>
      </c>
      <c r="M236" s="161">
        <f t="shared" si="8"/>
        <v>12</v>
      </c>
      <c r="N236" s="165">
        <f>M236*H236</f>
        <v>48000</v>
      </c>
      <c r="O236" s="31">
        <v>12</v>
      </c>
      <c r="P236" s="162">
        <f>O236*H236</f>
        <v>48000</v>
      </c>
      <c r="Q236" s="95" t="s">
        <v>551</v>
      </c>
      <c r="R236" s="25"/>
    </row>
    <row r="237" spans="2:18" ht="21">
      <c r="B237" s="360"/>
      <c r="C237" s="58"/>
      <c r="D237" s="58"/>
      <c r="E237" s="58"/>
      <c r="F237" s="58"/>
      <c r="G237" s="58"/>
      <c r="H237" s="58"/>
      <c r="I237" s="58"/>
      <c r="J237" s="58"/>
      <c r="K237" s="58"/>
      <c r="L237" s="58"/>
      <c r="M237" s="161"/>
      <c r="N237" s="58"/>
      <c r="O237" s="58"/>
      <c r="P237" s="58"/>
      <c r="Q237" s="95"/>
      <c r="R237" s="25"/>
    </row>
    <row r="238" spans="2:18" ht="30">
      <c r="B238" s="359">
        <v>115</v>
      </c>
      <c r="C238" s="28" t="s">
        <v>707</v>
      </c>
      <c r="D238" s="28">
        <v>93</v>
      </c>
      <c r="E238" s="28" t="s">
        <v>288</v>
      </c>
      <c r="F238" s="34" t="s">
        <v>287</v>
      </c>
      <c r="G238" s="35" t="s">
        <v>99</v>
      </c>
      <c r="H238" s="180">
        <v>1100</v>
      </c>
      <c r="I238" s="181">
        <v>100</v>
      </c>
      <c r="J238" s="164">
        <f>H238*I238</f>
        <v>110000</v>
      </c>
      <c r="K238" s="30"/>
      <c r="L238" s="162">
        <f>K238*H238</f>
        <v>0</v>
      </c>
      <c r="M238" s="161">
        <f t="shared" si="8"/>
        <v>100</v>
      </c>
      <c r="N238" s="165">
        <f>M238*H238</f>
        <v>110000</v>
      </c>
      <c r="O238" s="31">
        <v>100</v>
      </c>
      <c r="P238" s="162">
        <f>O238*H238</f>
        <v>110000</v>
      </c>
      <c r="Q238" s="95" t="s">
        <v>551</v>
      </c>
      <c r="R238" s="25"/>
    </row>
    <row r="239" spans="2:18" ht="21">
      <c r="B239" s="360"/>
      <c r="C239" s="58"/>
      <c r="D239" s="58"/>
      <c r="E239" s="58"/>
      <c r="F239" s="58"/>
      <c r="G239" s="58"/>
      <c r="H239" s="58"/>
      <c r="I239" s="58"/>
      <c r="J239" s="58"/>
      <c r="K239" s="58"/>
      <c r="L239" s="58"/>
      <c r="M239" s="161"/>
      <c r="N239" s="58"/>
      <c r="O239" s="58"/>
      <c r="P239" s="58"/>
      <c r="Q239" s="95"/>
      <c r="R239" s="25"/>
    </row>
    <row r="240" spans="2:18" ht="30">
      <c r="B240" s="359">
        <v>116</v>
      </c>
      <c r="C240" s="28" t="s">
        <v>709</v>
      </c>
      <c r="D240" s="28">
        <v>94</v>
      </c>
      <c r="E240" s="28" t="s">
        <v>286</v>
      </c>
      <c r="F240" s="34" t="s">
        <v>285</v>
      </c>
      <c r="G240" s="35" t="s">
        <v>99</v>
      </c>
      <c r="H240" s="180">
        <v>1150</v>
      </c>
      <c r="I240" s="181">
        <v>100</v>
      </c>
      <c r="J240" s="164">
        <f>H240*I240</f>
        <v>115000</v>
      </c>
      <c r="K240" s="30"/>
      <c r="L240" s="162">
        <f>K240*H240</f>
        <v>0</v>
      </c>
      <c r="M240" s="161">
        <f t="shared" si="8"/>
        <v>100</v>
      </c>
      <c r="N240" s="165">
        <f>M240*H240</f>
        <v>115000</v>
      </c>
      <c r="O240" s="31">
        <v>100</v>
      </c>
      <c r="P240" s="162">
        <f>O240*H240</f>
        <v>115000</v>
      </c>
      <c r="Q240" s="95" t="s">
        <v>551</v>
      </c>
      <c r="R240" s="25"/>
    </row>
    <row r="241" spans="2:18" ht="21">
      <c r="B241" s="360"/>
      <c r="C241" s="58"/>
      <c r="D241" s="58"/>
      <c r="E241" s="58"/>
      <c r="F241" s="58"/>
      <c r="G241" s="58"/>
      <c r="H241" s="58"/>
      <c r="I241" s="58"/>
      <c r="J241" s="58"/>
      <c r="K241" s="58"/>
      <c r="L241" s="58"/>
      <c r="M241" s="161"/>
      <c r="N241" s="58"/>
      <c r="O241" s="58"/>
      <c r="P241" s="58"/>
      <c r="Q241" s="95"/>
      <c r="R241" s="25"/>
    </row>
    <row r="242" spans="2:18" ht="30">
      <c r="B242" s="359">
        <v>117</v>
      </c>
      <c r="C242" s="28" t="s">
        <v>708</v>
      </c>
      <c r="D242" s="28">
        <v>95</v>
      </c>
      <c r="E242" s="28" t="s">
        <v>284</v>
      </c>
      <c r="F242" s="34" t="s">
        <v>283</v>
      </c>
      <c r="G242" s="35" t="s">
        <v>99</v>
      </c>
      <c r="H242" s="180">
        <v>125</v>
      </c>
      <c r="I242" s="181">
        <v>200</v>
      </c>
      <c r="J242" s="164">
        <f>H242*I242</f>
        <v>25000</v>
      </c>
      <c r="K242" s="30"/>
      <c r="L242" s="162">
        <f>K242*H242</f>
        <v>0</v>
      </c>
      <c r="M242" s="161">
        <f t="shared" si="8"/>
        <v>200</v>
      </c>
      <c r="N242" s="165">
        <f>M242*H242</f>
        <v>25000</v>
      </c>
      <c r="O242" s="31">
        <v>200</v>
      </c>
      <c r="P242" s="162">
        <f>O242*H242</f>
        <v>25000</v>
      </c>
      <c r="Q242" s="95" t="s">
        <v>551</v>
      </c>
      <c r="R242" s="25"/>
    </row>
    <row r="243" spans="2:18" ht="21">
      <c r="B243" s="360"/>
      <c r="C243" s="58"/>
      <c r="D243" s="58"/>
      <c r="E243" s="58"/>
      <c r="F243" s="58"/>
      <c r="G243" s="58"/>
      <c r="H243" s="58"/>
      <c r="I243" s="58"/>
      <c r="J243" s="58"/>
      <c r="K243" s="58"/>
      <c r="L243" s="58"/>
      <c r="M243" s="161"/>
      <c r="N243" s="58"/>
      <c r="O243" s="58"/>
      <c r="P243" s="58"/>
      <c r="Q243" s="95"/>
      <c r="R243" s="25"/>
    </row>
    <row r="244" spans="2:18" ht="30">
      <c r="B244" s="359">
        <v>118</v>
      </c>
      <c r="C244" s="28" t="s">
        <v>710</v>
      </c>
      <c r="D244" s="28">
        <v>96</v>
      </c>
      <c r="E244" s="28" t="s">
        <v>282</v>
      </c>
      <c r="F244" s="34" t="s">
        <v>281</v>
      </c>
      <c r="G244" s="35" t="s">
        <v>99</v>
      </c>
      <c r="H244" s="180">
        <v>270</v>
      </c>
      <c r="I244" s="181">
        <v>700</v>
      </c>
      <c r="J244" s="164">
        <f>H244*I244</f>
        <v>189000</v>
      </c>
      <c r="K244" s="30"/>
      <c r="L244" s="162">
        <f>K244*H244</f>
        <v>0</v>
      </c>
      <c r="M244" s="161">
        <f t="shared" si="8"/>
        <v>700</v>
      </c>
      <c r="N244" s="165">
        <f>M244*H244</f>
        <v>189000</v>
      </c>
      <c r="O244" s="31">
        <v>700</v>
      </c>
      <c r="P244" s="162">
        <f>O244*H244</f>
        <v>189000</v>
      </c>
      <c r="Q244" s="95" t="s">
        <v>551</v>
      </c>
      <c r="R244" s="25"/>
    </row>
    <row r="245" spans="2:18" ht="21">
      <c r="B245" s="360"/>
      <c r="C245" s="58"/>
      <c r="D245" s="58"/>
      <c r="E245" s="58"/>
      <c r="F245" s="58"/>
      <c r="G245" s="58"/>
      <c r="H245" s="58"/>
      <c r="I245" s="58"/>
      <c r="J245" s="58"/>
      <c r="K245" s="58"/>
      <c r="L245" s="58"/>
      <c r="M245" s="161"/>
      <c r="N245" s="58"/>
      <c r="O245" s="58"/>
      <c r="P245" s="58"/>
      <c r="Q245" s="95"/>
      <c r="R245" s="25"/>
    </row>
    <row r="246" spans="2:18" ht="30">
      <c r="B246" s="359">
        <v>119</v>
      </c>
      <c r="C246" s="28" t="s">
        <v>711</v>
      </c>
      <c r="D246" s="28">
        <v>97</v>
      </c>
      <c r="E246" s="28" t="s">
        <v>280</v>
      </c>
      <c r="F246" s="34" t="s">
        <v>279</v>
      </c>
      <c r="G246" s="35" t="s">
        <v>99</v>
      </c>
      <c r="H246" s="180">
        <v>1295</v>
      </c>
      <c r="I246" s="181">
        <v>200</v>
      </c>
      <c r="J246" s="164">
        <f>H246*I246</f>
        <v>259000</v>
      </c>
      <c r="K246" s="30"/>
      <c r="L246" s="162">
        <f>K246*H246</f>
        <v>0</v>
      </c>
      <c r="M246" s="161">
        <f t="shared" si="8"/>
        <v>200</v>
      </c>
      <c r="N246" s="165">
        <f>M246*H246</f>
        <v>259000</v>
      </c>
      <c r="O246" s="31">
        <v>200</v>
      </c>
      <c r="P246" s="162">
        <f>O246*H246</f>
        <v>259000</v>
      </c>
      <c r="Q246" s="95" t="s">
        <v>551</v>
      </c>
      <c r="R246" s="25"/>
    </row>
    <row r="247" spans="2:18" ht="21">
      <c r="B247" s="360"/>
      <c r="C247" s="58"/>
      <c r="D247" s="58"/>
      <c r="E247" s="58"/>
      <c r="F247" s="58"/>
      <c r="G247" s="58"/>
      <c r="H247" s="58"/>
      <c r="I247" s="58"/>
      <c r="J247" s="58"/>
      <c r="K247" s="58"/>
      <c r="L247" s="58"/>
      <c r="M247" s="161"/>
      <c r="N247" s="58"/>
      <c r="O247" s="58"/>
      <c r="P247" s="58"/>
      <c r="Q247" s="95"/>
      <c r="R247" s="25"/>
    </row>
    <row r="248" spans="2:18" ht="30">
      <c r="B248" s="359">
        <v>120</v>
      </c>
      <c r="C248" s="28" t="s">
        <v>712</v>
      </c>
      <c r="D248" s="28">
        <v>98</v>
      </c>
      <c r="E248" s="28" t="s">
        <v>278</v>
      </c>
      <c r="F248" s="34" t="s">
        <v>277</v>
      </c>
      <c r="G248" s="35" t="s">
        <v>99</v>
      </c>
      <c r="H248" s="180">
        <v>4500</v>
      </c>
      <c r="I248" s="181">
        <v>100</v>
      </c>
      <c r="J248" s="164">
        <f>H248*I248</f>
        <v>450000</v>
      </c>
      <c r="K248" s="30"/>
      <c r="L248" s="162">
        <f>K248*H248</f>
        <v>0</v>
      </c>
      <c r="M248" s="161">
        <f t="shared" si="8"/>
        <v>100</v>
      </c>
      <c r="N248" s="165">
        <f>M248*H248</f>
        <v>450000</v>
      </c>
      <c r="O248" s="31">
        <v>100</v>
      </c>
      <c r="P248" s="162">
        <f>O248*H248</f>
        <v>450000</v>
      </c>
      <c r="Q248" s="95" t="s">
        <v>551</v>
      </c>
      <c r="R248" s="25"/>
    </row>
    <row r="249" spans="2:18" ht="21">
      <c r="B249" s="360"/>
      <c r="C249" s="58"/>
      <c r="D249" s="58"/>
      <c r="E249" s="58"/>
      <c r="F249" s="58"/>
      <c r="G249" s="58"/>
      <c r="H249" s="58"/>
      <c r="I249" s="58"/>
      <c r="J249" s="58"/>
      <c r="K249" s="58"/>
      <c r="L249" s="58"/>
      <c r="M249" s="161"/>
      <c r="N249" s="58"/>
      <c r="O249" s="58"/>
      <c r="P249" s="58"/>
      <c r="Q249" s="95"/>
      <c r="R249" s="25"/>
    </row>
    <row r="250" spans="2:18" ht="30">
      <c r="B250" s="359">
        <v>121</v>
      </c>
      <c r="C250" s="28" t="s">
        <v>713</v>
      </c>
      <c r="D250" s="28">
        <v>99</v>
      </c>
      <c r="E250" s="28" t="s">
        <v>276</v>
      </c>
      <c r="F250" s="34" t="s">
        <v>275</v>
      </c>
      <c r="G250" s="29" t="s">
        <v>3</v>
      </c>
      <c r="H250" s="163">
        <v>400000</v>
      </c>
      <c r="I250" s="181">
        <v>7</v>
      </c>
      <c r="J250" s="164">
        <f>H250*I250</f>
        <v>2800000</v>
      </c>
      <c r="K250" s="30">
        <v>2</v>
      </c>
      <c r="L250" s="162">
        <f>K250*H250</f>
        <v>800000</v>
      </c>
      <c r="M250" s="161">
        <f t="shared" si="8"/>
        <v>9</v>
      </c>
      <c r="N250" s="165">
        <f>M250*H250</f>
        <v>3600000</v>
      </c>
      <c r="O250" s="31">
        <v>9</v>
      </c>
      <c r="P250" s="162">
        <f>O250*H250</f>
        <v>3600000</v>
      </c>
      <c r="Q250" s="95" t="s">
        <v>551</v>
      </c>
      <c r="R250" s="25"/>
    </row>
    <row r="251" spans="2:18" ht="21">
      <c r="B251" s="360"/>
      <c r="C251" s="58"/>
      <c r="D251" s="58"/>
      <c r="E251" s="58"/>
      <c r="F251" s="58"/>
      <c r="G251" s="58"/>
      <c r="H251" s="58"/>
      <c r="I251" s="58"/>
      <c r="J251" s="58"/>
      <c r="K251" s="58"/>
      <c r="L251" s="58"/>
      <c r="M251" s="161"/>
      <c r="N251" s="58"/>
      <c r="O251" s="58"/>
      <c r="P251" s="58"/>
      <c r="Q251" s="95"/>
      <c r="R251" s="25"/>
    </row>
    <row r="252" spans="2:18">
      <c r="B252" s="359">
        <v>122</v>
      </c>
      <c r="C252" s="28" t="s">
        <v>714</v>
      </c>
      <c r="D252" s="28">
        <v>100</v>
      </c>
      <c r="E252" s="28" t="s">
        <v>274</v>
      </c>
      <c r="F252" s="34" t="s">
        <v>273</v>
      </c>
      <c r="G252" s="29" t="s">
        <v>3</v>
      </c>
      <c r="H252" s="163">
        <v>25000</v>
      </c>
      <c r="I252" s="181">
        <v>182</v>
      </c>
      <c r="J252" s="164">
        <f>H252*I252</f>
        <v>4550000</v>
      </c>
      <c r="K252" s="30">
        <v>52</v>
      </c>
      <c r="L252" s="162">
        <f>K252*H252</f>
        <v>1300000</v>
      </c>
      <c r="M252" s="161">
        <f t="shared" si="8"/>
        <v>234</v>
      </c>
      <c r="N252" s="165">
        <f>M252*H252</f>
        <v>5850000</v>
      </c>
      <c r="O252" s="31">
        <v>234</v>
      </c>
      <c r="P252" s="162">
        <f t="shared" ref="P252:P258" si="9">O252*H252</f>
        <v>5850000</v>
      </c>
      <c r="Q252" s="95" t="s">
        <v>551</v>
      </c>
      <c r="R252" s="25"/>
    </row>
    <row r="253" spans="2:18" ht="21">
      <c r="B253" s="360"/>
      <c r="C253" s="58"/>
      <c r="D253" s="58"/>
      <c r="E253" s="58"/>
      <c r="F253" s="60" t="s">
        <v>543</v>
      </c>
      <c r="G253" s="58"/>
      <c r="H253" s="163">
        <v>25000</v>
      </c>
      <c r="I253" s="58"/>
      <c r="J253" s="58"/>
      <c r="K253" s="58"/>
      <c r="L253" s="58"/>
      <c r="M253" s="161"/>
      <c r="N253" s="165"/>
      <c r="O253" s="176">
        <v>118</v>
      </c>
      <c r="P253" s="162">
        <f t="shared" si="9"/>
        <v>2950000</v>
      </c>
      <c r="Q253" s="95" t="s">
        <v>551</v>
      </c>
      <c r="R253" s="25"/>
    </row>
    <row r="254" spans="2:18">
      <c r="B254" s="359">
        <v>123</v>
      </c>
      <c r="C254" s="28" t="s">
        <v>715</v>
      </c>
      <c r="D254" s="28">
        <v>101</v>
      </c>
      <c r="E254" s="28" t="s">
        <v>272</v>
      </c>
      <c r="F254" s="34" t="s">
        <v>271</v>
      </c>
      <c r="G254" s="29" t="s">
        <v>3</v>
      </c>
      <c r="H254" s="163">
        <v>30000</v>
      </c>
      <c r="I254" s="181">
        <v>7</v>
      </c>
      <c r="J254" s="164">
        <f>H254*I254</f>
        <v>210000</v>
      </c>
      <c r="K254" s="30">
        <v>2</v>
      </c>
      <c r="L254" s="162">
        <f>K254*H254</f>
        <v>60000</v>
      </c>
      <c r="M254" s="161">
        <f t="shared" si="8"/>
        <v>9</v>
      </c>
      <c r="N254" s="165">
        <f>M254*H254</f>
        <v>270000</v>
      </c>
      <c r="O254" s="31">
        <v>9</v>
      </c>
      <c r="P254" s="162">
        <f t="shared" si="9"/>
        <v>270000</v>
      </c>
      <c r="Q254" s="95" t="s">
        <v>551</v>
      </c>
    </row>
    <row r="255" spans="2:18" ht="21">
      <c r="B255" s="360"/>
      <c r="C255" s="58"/>
      <c r="D255" s="58"/>
      <c r="E255" s="58"/>
      <c r="F255" s="60" t="s">
        <v>543</v>
      </c>
      <c r="G255" s="58"/>
      <c r="H255" s="163">
        <v>30000</v>
      </c>
      <c r="I255" s="58"/>
      <c r="J255" s="58"/>
      <c r="K255" s="58"/>
      <c r="L255" s="58"/>
      <c r="M255" s="161"/>
      <c r="N255" s="165"/>
      <c r="O255" s="30">
        <v>2</v>
      </c>
      <c r="P255" s="162">
        <f t="shared" si="9"/>
        <v>60000</v>
      </c>
      <c r="Q255" s="95" t="s">
        <v>551</v>
      </c>
    </row>
    <row r="256" spans="2:18" ht="45">
      <c r="B256" s="359">
        <v>124</v>
      </c>
      <c r="C256" s="28" t="s">
        <v>716</v>
      </c>
      <c r="D256" s="28">
        <v>102</v>
      </c>
      <c r="E256" s="28" t="s">
        <v>270</v>
      </c>
      <c r="F256" s="34" t="s">
        <v>269</v>
      </c>
      <c r="G256" s="29" t="s">
        <v>3</v>
      </c>
      <c r="H256" s="163">
        <v>16000</v>
      </c>
      <c r="I256" s="181">
        <v>7</v>
      </c>
      <c r="J256" s="164">
        <f>H256*I256</f>
        <v>112000</v>
      </c>
      <c r="K256" s="30"/>
      <c r="L256" s="162">
        <f>K256*H256</f>
        <v>0</v>
      </c>
      <c r="M256" s="161">
        <f t="shared" si="8"/>
        <v>7</v>
      </c>
      <c r="N256" s="165">
        <f>M256*H256</f>
        <v>112000</v>
      </c>
      <c r="O256" s="31">
        <v>7</v>
      </c>
      <c r="P256" s="162">
        <f t="shared" si="9"/>
        <v>112000</v>
      </c>
      <c r="Q256" s="95" t="s">
        <v>551</v>
      </c>
    </row>
    <row r="257" spans="2:17" ht="21">
      <c r="B257" s="360"/>
      <c r="C257" s="58"/>
      <c r="D257" s="58"/>
      <c r="E257" s="58"/>
      <c r="F257" s="60" t="s">
        <v>543</v>
      </c>
      <c r="G257" s="58"/>
      <c r="H257" s="163">
        <v>16000</v>
      </c>
      <c r="I257" s="58"/>
      <c r="J257" s="58"/>
      <c r="K257" s="58"/>
      <c r="L257" s="58"/>
      <c r="M257" s="161"/>
      <c r="N257" s="165"/>
      <c r="O257" s="30">
        <v>4</v>
      </c>
      <c r="P257" s="162">
        <f t="shared" si="9"/>
        <v>64000</v>
      </c>
      <c r="Q257" s="95" t="s">
        <v>551</v>
      </c>
    </row>
    <row r="258" spans="2:17" ht="45">
      <c r="B258" s="359">
        <v>125</v>
      </c>
      <c r="C258" s="28">
        <v>34</v>
      </c>
      <c r="D258" s="28">
        <v>103</v>
      </c>
      <c r="E258" s="28" t="s">
        <v>268</v>
      </c>
      <c r="F258" s="34" t="s">
        <v>267</v>
      </c>
      <c r="G258" s="29" t="s">
        <v>3</v>
      </c>
      <c r="H258" s="163">
        <v>10494999.999999998</v>
      </c>
      <c r="I258" s="181">
        <v>1</v>
      </c>
      <c r="J258" s="164">
        <f>H258*I258</f>
        <v>10494999.999999998</v>
      </c>
      <c r="K258" s="30"/>
      <c r="L258" s="162">
        <f>K258*H258</f>
        <v>0</v>
      </c>
      <c r="M258" s="161">
        <f t="shared" si="8"/>
        <v>1</v>
      </c>
      <c r="N258" s="165">
        <f>M258*H258</f>
        <v>10494999.999999998</v>
      </c>
      <c r="O258" s="31">
        <v>1</v>
      </c>
      <c r="P258" s="162">
        <f t="shared" si="9"/>
        <v>10494999.999999998</v>
      </c>
      <c r="Q258" s="95" t="s">
        <v>551</v>
      </c>
    </row>
    <row r="259" spans="2:17" ht="21" customHeight="1" thickBot="1">
      <c r="B259" s="369"/>
      <c r="C259" s="120"/>
      <c r="D259" s="120"/>
      <c r="E259" s="120"/>
      <c r="F259" s="128"/>
      <c r="G259" s="122"/>
      <c r="H259" s="166"/>
      <c r="I259" s="183"/>
      <c r="J259" s="167"/>
      <c r="K259" s="40"/>
      <c r="L259" s="168"/>
      <c r="M259" s="169"/>
      <c r="N259" s="170"/>
      <c r="O259" s="171"/>
      <c r="P259" s="168"/>
      <c r="Q259" s="95" t="s">
        <v>551</v>
      </c>
    </row>
    <row r="260" spans="2:17" ht="21" customHeight="1" thickBot="1">
      <c r="B260" s="370"/>
      <c r="C260" s="129"/>
      <c r="D260" s="129"/>
      <c r="E260" s="129"/>
      <c r="F260" s="130"/>
      <c r="G260" s="131"/>
      <c r="H260" s="177"/>
      <c r="I260" s="184"/>
      <c r="J260" s="185"/>
      <c r="K260" s="75"/>
      <c r="L260" s="172" t="s">
        <v>545</v>
      </c>
      <c r="M260" s="173"/>
      <c r="N260" s="178" t="s">
        <v>558</v>
      </c>
      <c r="O260" s="186"/>
      <c r="P260" s="179">
        <f>SUM(P118:P259)</f>
        <v>39927880</v>
      </c>
      <c r="Q260" s="95"/>
    </row>
    <row r="261" spans="2:17" ht="21">
      <c r="B261" s="364"/>
      <c r="C261" s="124"/>
      <c r="D261" s="124"/>
      <c r="E261" s="124"/>
      <c r="F261" s="125" t="s">
        <v>537</v>
      </c>
      <c r="G261" s="124"/>
      <c r="H261" s="124"/>
      <c r="I261" s="124"/>
      <c r="J261" s="124"/>
      <c r="K261" s="124"/>
      <c r="L261" s="124"/>
      <c r="M261" s="159"/>
      <c r="N261" s="124"/>
      <c r="O261" s="124"/>
      <c r="P261" s="124"/>
      <c r="Q261" s="95"/>
    </row>
    <row r="262" spans="2:17" ht="30">
      <c r="B262" s="359">
        <v>126</v>
      </c>
      <c r="C262" s="28">
        <v>35.1</v>
      </c>
      <c r="D262" s="28">
        <v>104</v>
      </c>
      <c r="E262" s="28" t="s">
        <v>266</v>
      </c>
      <c r="F262" s="34" t="s">
        <v>265</v>
      </c>
      <c r="G262" s="29" t="s">
        <v>3</v>
      </c>
      <c r="H262" s="163">
        <v>150000</v>
      </c>
      <c r="I262" s="181">
        <v>6</v>
      </c>
      <c r="J262" s="164">
        <f>H262*I262</f>
        <v>900000</v>
      </c>
      <c r="K262" s="30"/>
      <c r="L262" s="162">
        <f>K262*H262</f>
        <v>0</v>
      </c>
      <c r="M262" s="161">
        <f t="shared" ref="M262:M314" si="10">$I262+$K262</f>
        <v>6</v>
      </c>
      <c r="N262" s="165">
        <f>M262*H262</f>
        <v>900000</v>
      </c>
      <c r="O262" s="31">
        <v>6</v>
      </c>
      <c r="P262" s="162">
        <f t="shared" ref="P262:P270" si="11">O262*H262</f>
        <v>900000</v>
      </c>
      <c r="Q262" s="95" t="s">
        <v>552</v>
      </c>
    </row>
    <row r="263" spans="2:17" ht="21">
      <c r="B263" s="360"/>
      <c r="C263" s="58"/>
      <c r="D263" s="58"/>
      <c r="E263" s="58"/>
      <c r="F263" s="60" t="s">
        <v>543</v>
      </c>
      <c r="G263" s="58"/>
      <c r="H263" s="163">
        <v>150000</v>
      </c>
      <c r="I263" s="58"/>
      <c r="J263" s="58"/>
      <c r="K263" s="58"/>
      <c r="L263" s="58"/>
      <c r="M263" s="161"/>
      <c r="N263" s="165"/>
      <c r="O263" s="30">
        <v>1</v>
      </c>
      <c r="P263" s="162">
        <f t="shared" si="11"/>
        <v>150000</v>
      </c>
      <c r="Q263" s="95" t="s">
        <v>552</v>
      </c>
    </row>
    <row r="264" spans="2:17" ht="30">
      <c r="B264" s="359">
        <v>127</v>
      </c>
      <c r="C264" s="28">
        <v>35.200000000000003</v>
      </c>
      <c r="D264" s="28">
        <v>105</v>
      </c>
      <c r="E264" s="28" t="s">
        <v>264</v>
      </c>
      <c r="F264" s="34" t="s">
        <v>263</v>
      </c>
      <c r="G264" s="29" t="s">
        <v>3</v>
      </c>
      <c r="H264" s="163">
        <v>210000</v>
      </c>
      <c r="I264" s="181">
        <v>2</v>
      </c>
      <c r="J264" s="164">
        <f>H264*I264</f>
        <v>420000</v>
      </c>
      <c r="K264" s="30"/>
      <c r="L264" s="162">
        <f>K264*H264</f>
        <v>0</v>
      </c>
      <c r="M264" s="161">
        <f t="shared" si="10"/>
        <v>2</v>
      </c>
      <c r="N264" s="165">
        <f>M264*H264</f>
        <v>420000</v>
      </c>
      <c r="O264" s="31">
        <v>2</v>
      </c>
      <c r="P264" s="162">
        <f t="shared" si="11"/>
        <v>420000</v>
      </c>
      <c r="Q264" s="95" t="s">
        <v>552</v>
      </c>
    </row>
    <row r="265" spans="2:17" ht="21">
      <c r="B265" s="360"/>
      <c r="C265" s="58"/>
      <c r="D265" s="58"/>
      <c r="E265" s="58"/>
      <c r="F265" s="60" t="s">
        <v>543</v>
      </c>
      <c r="G265" s="58"/>
      <c r="H265" s="163">
        <v>210000</v>
      </c>
      <c r="I265" s="58"/>
      <c r="J265" s="58"/>
      <c r="K265" s="58"/>
      <c r="L265" s="58"/>
      <c r="M265" s="161"/>
      <c r="N265" s="165"/>
      <c r="O265" s="30">
        <v>4</v>
      </c>
      <c r="P265" s="162">
        <f t="shared" si="11"/>
        <v>840000</v>
      </c>
      <c r="Q265" s="95" t="s">
        <v>552</v>
      </c>
    </row>
    <row r="266" spans="2:17">
      <c r="B266" s="359">
        <v>128</v>
      </c>
      <c r="C266" s="28">
        <v>35.299999999999997</v>
      </c>
      <c r="D266" s="28">
        <v>106</v>
      </c>
      <c r="E266" s="28" t="s">
        <v>262</v>
      </c>
      <c r="F266" s="34" t="s">
        <v>261</v>
      </c>
      <c r="G266" s="29" t="s">
        <v>3</v>
      </c>
      <c r="H266" s="163">
        <v>7000</v>
      </c>
      <c r="I266" s="181">
        <v>6</v>
      </c>
      <c r="J266" s="164">
        <f>H266*I266</f>
        <v>42000</v>
      </c>
      <c r="K266" s="30"/>
      <c r="L266" s="162">
        <f>K266*H266</f>
        <v>0</v>
      </c>
      <c r="M266" s="161">
        <f t="shared" si="10"/>
        <v>6</v>
      </c>
      <c r="N266" s="165">
        <f>M266*H266</f>
        <v>42000</v>
      </c>
      <c r="O266" s="31">
        <v>6</v>
      </c>
      <c r="P266" s="162">
        <f t="shared" si="11"/>
        <v>42000</v>
      </c>
      <c r="Q266" s="95" t="s">
        <v>552</v>
      </c>
    </row>
    <row r="267" spans="2:17" ht="21">
      <c r="B267" s="360"/>
      <c r="C267" s="58"/>
      <c r="D267" s="58"/>
      <c r="E267" s="58"/>
      <c r="F267" s="60" t="s">
        <v>543</v>
      </c>
      <c r="G267" s="58"/>
      <c r="H267" s="163">
        <v>7000</v>
      </c>
      <c r="I267" s="58"/>
      <c r="J267" s="58"/>
      <c r="K267" s="58"/>
      <c r="L267" s="58"/>
      <c r="M267" s="161"/>
      <c r="N267" s="165"/>
      <c r="O267" s="30">
        <v>1</v>
      </c>
      <c r="P267" s="162">
        <f t="shared" si="11"/>
        <v>7000</v>
      </c>
      <c r="Q267" s="95" t="s">
        <v>552</v>
      </c>
    </row>
    <row r="268" spans="2:17">
      <c r="B268" s="359">
        <v>129</v>
      </c>
      <c r="C268" s="28">
        <v>35.4</v>
      </c>
      <c r="D268" s="28">
        <v>107</v>
      </c>
      <c r="E268" s="28" t="s">
        <v>260</v>
      </c>
      <c r="F268" s="34" t="s">
        <v>259</v>
      </c>
      <c r="G268" s="29" t="s">
        <v>3</v>
      </c>
      <c r="H268" s="163">
        <v>8500</v>
      </c>
      <c r="I268" s="181">
        <v>2</v>
      </c>
      <c r="J268" s="164">
        <f>H268*I268</f>
        <v>17000</v>
      </c>
      <c r="K268" s="30"/>
      <c r="L268" s="162">
        <f>K268*H268</f>
        <v>0</v>
      </c>
      <c r="M268" s="161">
        <f t="shared" si="10"/>
        <v>2</v>
      </c>
      <c r="N268" s="165">
        <f>M268*H268</f>
        <v>17000</v>
      </c>
      <c r="O268" s="31">
        <v>2</v>
      </c>
      <c r="P268" s="162">
        <f t="shared" si="11"/>
        <v>17000</v>
      </c>
      <c r="Q268" s="95" t="s">
        <v>552</v>
      </c>
    </row>
    <row r="269" spans="2:17" ht="21">
      <c r="B269" s="360"/>
      <c r="C269" s="58"/>
      <c r="D269" s="58"/>
      <c r="E269" s="58"/>
      <c r="F269" s="60" t="s">
        <v>543</v>
      </c>
      <c r="G269" s="58"/>
      <c r="H269" s="163">
        <v>8500</v>
      </c>
      <c r="I269" s="58"/>
      <c r="J269" s="58"/>
      <c r="K269" s="58"/>
      <c r="L269" s="58"/>
      <c r="M269" s="161"/>
      <c r="N269" s="165"/>
      <c r="O269" s="30">
        <v>4</v>
      </c>
      <c r="P269" s="162">
        <f t="shared" si="11"/>
        <v>34000</v>
      </c>
      <c r="Q269" s="95" t="s">
        <v>552</v>
      </c>
    </row>
    <row r="270" spans="2:17">
      <c r="B270" s="359">
        <v>130</v>
      </c>
      <c r="C270" s="28">
        <v>35.5</v>
      </c>
      <c r="D270" s="28">
        <v>216</v>
      </c>
      <c r="E270" s="28" t="s">
        <v>258</v>
      </c>
      <c r="F270" s="34" t="s">
        <v>257</v>
      </c>
      <c r="G270" s="29" t="s">
        <v>3</v>
      </c>
      <c r="H270" s="163">
        <v>1200000</v>
      </c>
      <c r="I270" s="181">
        <v>1</v>
      </c>
      <c r="J270" s="164">
        <f>H270*I270</f>
        <v>1200000</v>
      </c>
      <c r="K270" s="30"/>
      <c r="L270" s="162">
        <f>K270*H270</f>
        <v>0</v>
      </c>
      <c r="M270" s="161">
        <f t="shared" si="10"/>
        <v>1</v>
      </c>
      <c r="N270" s="165">
        <f>M270*H270</f>
        <v>1200000</v>
      </c>
      <c r="O270" s="31">
        <v>1</v>
      </c>
      <c r="P270" s="162">
        <f t="shared" si="11"/>
        <v>1200000</v>
      </c>
      <c r="Q270" s="95" t="s">
        <v>552</v>
      </c>
    </row>
    <row r="271" spans="2:17" ht="21">
      <c r="B271" s="360"/>
      <c r="C271" s="58"/>
      <c r="D271" s="58"/>
      <c r="E271" s="58"/>
      <c r="F271" s="58"/>
      <c r="G271" s="58"/>
      <c r="H271" s="58"/>
      <c r="I271" s="58"/>
      <c r="J271" s="58"/>
      <c r="K271" s="58"/>
      <c r="L271" s="58"/>
      <c r="M271" s="161"/>
      <c r="N271" s="58"/>
      <c r="O271" s="58"/>
      <c r="P271" s="58"/>
      <c r="Q271" s="95"/>
    </row>
    <row r="272" spans="2:17">
      <c r="B272" s="359">
        <v>131</v>
      </c>
      <c r="C272" s="28">
        <v>35.6</v>
      </c>
      <c r="D272" s="28">
        <v>217</v>
      </c>
      <c r="E272" s="28" t="s">
        <v>256</v>
      </c>
      <c r="F272" s="34" t="s">
        <v>255</v>
      </c>
      <c r="G272" s="29" t="s">
        <v>3</v>
      </c>
      <c r="H272" s="163">
        <v>1000000</v>
      </c>
      <c r="I272" s="181">
        <v>2</v>
      </c>
      <c r="J272" s="164">
        <f>H272*I272</f>
        <v>2000000</v>
      </c>
      <c r="K272" s="30"/>
      <c r="L272" s="162">
        <f>K272*H272</f>
        <v>0</v>
      </c>
      <c r="M272" s="161">
        <f t="shared" si="10"/>
        <v>2</v>
      </c>
      <c r="N272" s="165">
        <f>M272*H272</f>
        <v>2000000</v>
      </c>
      <c r="O272" s="31">
        <v>2</v>
      </c>
      <c r="P272" s="162">
        <f>O272*H272</f>
        <v>2000000</v>
      </c>
      <c r="Q272" s="95" t="s">
        <v>552</v>
      </c>
    </row>
    <row r="273" spans="2:17" ht="21">
      <c r="B273" s="360"/>
      <c r="C273" s="58"/>
      <c r="D273" s="58"/>
      <c r="E273" s="58"/>
      <c r="F273" s="60" t="s">
        <v>543</v>
      </c>
      <c r="G273" s="58"/>
      <c r="H273" s="163">
        <v>1000000</v>
      </c>
      <c r="I273" s="58"/>
      <c r="J273" s="58"/>
      <c r="K273" s="58"/>
      <c r="L273" s="58"/>
      <c r="M273" s="161"/>
      <c r="N273" s="165"/>
      <c r="O273" s="30">
        <v>2</v>
      </c>
      <c r="P273" s="162">
        <f>O273*H273</f>
        <v>2000000</v>
      </c>
      <c r="Q273" s="95" t="s">
        <v>552</v>
      </c>
    </row>
    <row r="274" spans="2:17">
      <c r="B274" s="359">
        <v>132</v>
      </c>
      <c r="C274" s="28">
        <v>35.700000000000003</v>
      </c>
      <c r="D274" s="28">
        <v>218</v>
      </c>
      <c r="E274" s="28" t="s">
        <v>254</v>
      </c>
      <c r="F274" s="34" t="s">
        <v>253</v>
      </c>
      <c r="G274" s="29" t="s">
        <v>3</v>
      </c>
      <c r="H274" s="163">
        <v>900000.00000000012</v>
      </c>
      <c r="I274" s="181">
        <v>1</v>
      </c>
      <c r="J274" s="164">
        <f>H274*I274</f>
        <v>900000.00000000012</v>
      </c>
      <c r="K274" s="30"/>
      <c r="L274" s="162">
        <f>K274*H274</f>
        <v>0</v>
      </c>
      <c r="M274" s="161">
        <f t="shared" si="10"/>
        <v>1</v>
      </c>
      <c r="N274" s="165">
        <f>M274*H274</f>
        <v>900000.00000000012</v>
      </c>
      <c r="O274" s="31">
        <v>1</v>
      </c>
      <c r="P274" s="162">
        <f>O274*H274</f>
        <v>900000.00000000012</v>
      </c>
      <c r="Q274" s="95" t="s">
        <v>552</v>
      </c>
    </row>
    <row r="275" spans="2:17" ht="21.75" thickBot="1">
      <c r="B275" s="365"/>
      <c r="C275" s="126"/>
      <c r="D275" s="126"/>
      <c r="E275" s="126"/>
      <c r="F275" s="127" t="s">
        <v>543</v>
      </c>
      <c r="G275" s="126"/>
      <c r="H275" s="166">
        <v>900000.00000000012</v>
      </c>
      <c r="I275" s="126"/>
      <c r="J275" s="126"/>
      <c r="K275" s="126"/>
      <c r="L275" s="126"/>
      <c r="M275" s="169"/>
      <c r="N275" s="170"/>
      <c r="O275" s="40">
        <v>2</v>
      </c>
      <c r="P275" s="168">
        <f>O275*H275</f>
        <v>1800000.0000000002</v>
      </c>
      <c r="Q275" s="95" t="s">
        <v>552</v>
      </c>
    </row>
    <row r="276" spans="2:17" ht="21.75" thickBot="1">
      <c r="B276" s="366"/>
      <c r="C276" s="123"/>
      <c r="D276" s="123"/>
      <c r="E276" s="123"/>
      <c r="F276" s="76"/>
      <c r="G276" s="123"/>
      <c r="H276" s="177"/>
      <c r="I276" s="123"/>
      <c r="J276" s="123"/>
      <c r="K276" s="123"/>
      <c r="L276" s="172" t="s">
        <v>545</v>
      </c>
      <c r="M276" s="173"/>
      <c r="N276" s="178" t="s">
        <v>558</v>
      </c>
      <c r="O276" s="400"/>
      <c r="P276" s="179">
        <f>SUM(P262:P275)</f>
        <v>10310000</v>
      </c>
      <c r="Q276" s="95"/>
    </row>
    <row r="277" spans="2:17" ht="21">
      <c r="B277" s="364"/>
      <c r="C277" s="124"/>
      <c r="D277" s="124"/>
      <c r="E277" s="124"/>
      <c r="F277" s="125" t="s">
        <v>539</v>
      </c>
      <c r="G277" s="124"/>
      <c r="H277" s="124"/>
      <c r="I277" s="124"/>
      <c r="J277" s="124"/>
      <c r="K277" s="124"/>
      <c r="L277" s="124"/>
      <c r="M277" s="159"/>
      <c r="N277" s="124"/>
      <c r="O277" s="124"/>
      <c r="P277" s="124"/>
      <c r="Q277" s="95"/>
    </row>
    <row r="278" spans="2:17">
      <c r="B278" s="359">
        <v>133</v>
      </c>
      <c r="C278" s="28">
        <v>36.200000000000003</v>
      </c>
      <c r="D278" s="28">
        <v>108</v>
      </c>
      <c r="E278" s="28" t="s">
        <v>252</v>
      </c>
      <c r="F278" s="33" t="s">
        <v>251</v>
      </c>
      <c r="G278" s="29" t="s">
        <v>4</v>
      </c>
      <c r="H278" s="163">
        <v>1425000</v>
      </c>
      <c r="I278" s="28">
        <v>1</v>
      </c>
      <c r="J278" s="164">
        <f>H278*I278</f>
        <v>1425000</v>
      </c>
      <c r="K278" s="30"/>
      <c r="L278" s="162">
        <f>K278*H278</f>
        <v>0</v>
      </c>
      <c r="M278" s="161">
        <f t="shared" si="10"/>
        <v>1</v>
      </c>
      <c r="N278" s="165">
        <f>M278*H278</f>
        <v>1425000</v>
      </c>
      <c r="O278" s="31">
        <v>1</v>
      </c>
      <c r="P278" s="162">
        <f>O278*H278</f>
        <v>1425000</v>
      </c>
      <c r="Q278" s="95" t="s">
        <v>553</v>
      </c>
    </row>
    <row r="279" spans="2:17" ht="21">
      <c r="B279" s="360"/>
      <c r="C279" s="58"/>
      <c r="D279" s="58"/>
      <c r="E279" s="58"/>
      <c r="F279" s="58"/>
      <c r="G279" s="58"/>
      <c r="H279" s="58"/>
      <c r="I279" s="58"/>
      <c r="J279" s="58"/>
      <c r="K279" s="58"/>
      <c r="L279" s="58"/>
      <c r="M279" s="161"/>
      <c r="N279" s="58"/>
      <c r="O279" s="58"/>
      <c r="P279" s="58"/>
      <c r="Q279" s="95"/>
    </row>
    <row r="280" spans="2:17">
      <c r="B280" s="359">
        <v>134</v>
      </c>
      <c r="C280" s="28">
        <v>36.299999999999997</v>
      </c>
      <c r="D280" s="28">
        <v>109</v>
      </c>
      <c r="E280" s="28" t="s">
        <v>250</v>
      </c>
      <c r="F280" s="33" t="s">
        <v>249</v>
      </c>
      <c r="G280" s="29" t="s">
        <v>4</v>
      </c>
      <c r="H280" s="163">
        <v>1400000</v>
      </c>
      <c r="I280" s="28">
        <v>1</v>
      </c>
      <c r="J280" s="164">
        <f>H280*I280</f>
        <v>1400000</v>
      </c>
      <c r="K280" s="30"/>
      <c r="L280" s="162">
        <f>K280*H280</f>
        <v>0</v>
      </c>
      <c r="M280" s="161">
        <f t="shared" si="10"/>
        <v>1</v>
      </c>
      <c r="N280" s="165">
        <f>M280*H280</f>
        <v>1400000</v>
      </c>
      <c r="O280" s="31">
        <v>1</v>
      </c>
      <c r="P280" s="162">
        <f>O280*H280</f>
        <v>1400000</v>
      </c>
      <c r="Q280" s="95" t="s">
        <v>553</v>
      </c>
    </row>
    <row r="281" spans="2:17" ht="21">
      <c r="B281" s="360"/>
      <c r="C281" s="58"/>
      <c r="D281" s="58"/>
      <c r="E281" s="58"/>
      <c r="F281" s="58"/>
      <c r="G281" s="58"/>
      <c r="H281" s="58"/>
      <c r="I281" s="58"/>
      <c r="J281" s="58"/>
      <c r="K281" s="58"/>
      <c r="L281" s="58"/>
      <c r="M281" s="161"/>
      <c r="N281" s="58"/>
      <c r="O281" s="58"/>
      <c r="P281" s="58"/>
      <c r="Q281" s="95"/>
    </row>
    <row r="282" spans="2:17">
      <c r="B282" s="359">
        <v>135</v>
      </c>
      <c r="C282" s="28">
        <v>36.4</v>
      </c>
      <c r="D282" s="28">
        <v>219</v>
      </c>
      <c r="E282" s="28" t="s">
        <v>248</v>
      </c>
      <c r="F282" s="33" t="s">
        <v>247</v>
      </c>
      <c r="G282" s="29" t="s">
        <v>3</v>
      </c>
      <c r="H282" s="163">
        <v>27000</v>
      </c>
      <c r="I282" s="28">
        <v>6</v>
      </c>
      <c r="J282" s="164">
        <f>H282*I282</f>
        <v>162000</v>
      </c>
      <c r="K282" s="30"/>
      <c r="L282" s="162">
        <f>K282*H282</f>
        <v>0</v>
      </c>
      <c r="M282" s="161">
        <f t="shared" si="10"/>
        <v>6</v>
      </c>
      <c r="N282" s="165">
        <f>M282*H282</f>
        <v>162000</v>
      </c>
      <c r="O282" s="31">
        <v>6</v>
      </c>
      <c r="P282" s="162">
        <f>O282*H282</f>
        <v>162000</v>
      </c>
      <c r="Q282" s="95" t="s">
        <v>553</v>
      </c>
    </row>
    <row r="283" spans="2:17" ht="21">
      <c r="B283" s="360"/>
      <c r="C283" s="58"/>
      <c r="D283" s="58"/>
      <c r="E283" s="58"/>
      <c r="F283" s="58"/>
      <c r="G283" s="58"/>
      <c r="H283" s="58"/>
      <c r="I283" s="58"/>
      <c r="J283" s="58"/>
      <c r="K283" s="58"/>
      <c r="L283" s="58"/>
      <c r="M283" s="161"/>
      <c r="N283" s="58"/>
      <c r="O283" s="58"/>
      <c r="P283" s="58"/>
      <c r="Q283" s="95"/>
    </row>
    <row r="284" spans="2:17" ht="30">
      <c r="B284" s="359">
        <v>136</v>
      </c>
      <c r="C284" s="28">
        <v>36.5</v>
      </c>
      <c r="D284" s="28">
        <v>110</v>
      </c>
      <c r="E284" s="28" t="s">
        <v>246</v>
      </c>
      <c r="F284" s="33" t="s">
        <v>245</v>
      </c>
      <c r="G284" s="29" t="s">
        <v>3</v>
      </c>
      <c r="H284" s="163">
        <v>16000</v>
      </c>
      <c r="I284" s="28">
        <v>6</v>
      </c>
      <c r="J284" s="164">
        <f>H284*I284</f>
        <v>96000</v>
      </c>
      <c r="K284" s="30"/>
      <c r="L284" s="162">
        <f>K284*H284</f>
        <v>0</v>
      </c>
      <c r="M284" s="161">
        <f t="shared" si="10"/>
        <v>6</v>
      </c>
      <c r="N284" s="165">
        <f>M284*H284</f>
        <v>96000</v>
      </c>
      <c r="O284" s="31">
        <v>6</v>
      </c>
      <c r="P284" s="162">
        <f>O284*H284</f>
        <v>96000</v>
      </c>
      <c r="Q284" s="95" t="s">
        <v>553</v>
      </c>
    </row>
    <row r="285" spans="2:17" ht="21">
      <c r="B285" s="360"/>
      <c r="C285" s="58"/>
      <c r="D285" s="58"/>
      <c r="E285" s="58"/>
      <c r="F285" s="58"/>
      <c r="G285" s="58"/>
      <c r="H285" s="58"/>
      <c r="I285" s="58"/>
      <c r="J285" s="58"/>
      <c r="K285" s="58"/>
      <c r="L285" s="58"/>
      <c r="M285" s="161"/>
      <c r="N285" s="58"/>
      <c r="O285" s="58"/>
      <c r="P285" s="58"/>
      <c r="Q285" s="95"/>
    </row>
    <row r="286" spans="2:17">
      <c r="B286" s="359">
        <v>137</v>
      </c>
      <c r="C286" s="28">
        <v>36.6</v>
      </c>
      <c r="D286" s="28">
        <v>111</v>
      </c>
      <c r="E286" s="28" t="s">
        <v>244</v>
      </c>
      <c r="F286" s="33" t="s">
        <v>243</v>
      </c>
      <c r="G286" s="29" t="s">
        <v>3</v>
      </c>
      <c r="H286" s="163">
        <v>11000.000000000002</v>
      </c>
      <c r="I286" s="28">
        <v>10</v>
      </c>
      <c r="J286" s="164">
        <f>H286*I286</f>
        <v>110000.00000000001</v>
      </c>
      <c r="K286" s="30"/>
      <c r="L286" s="162">
        <f>K286*H286</f>
        <v>0</v>
      </c>
      <c r="M286" s="161">
        <f t="shared" si="10"/>
        <v>10</v>
      </c>
      <c r="N286" s="165">
        <f>M286*H286</f>
        <v>110000.00000000001</v>
      </c>
      <c r="O286" s="31">
        <v>10</v>
      </c>
      <c r="P286" s="162">
        <f>O286*H286</f>
        <v>110000.00000000001</v>
      </c>
      <c r="Q286" s="95" t="s">
        <v>553</v>
      </c>
    </row>
    <row r="287" spans="2:17" ht="21">
      <c r="B287" s="360"/>
      <c r="C287" s="58"/>
      <c r="D287" s="58"/>
      <c r="E287" s="58"/>
      <c r="F287" s="58"/>
      <c r="G287" s="58"/>
      <c r="H287" s="58"/>
      <c r="I287" s="58"/>
      <c r="J287" s="58"/>
      <c r="K287" s="58"/>
      <c r="L287" s="58"/>
      <c r="M287" s="161"/>
      <c r="N287" s="58"/>
      <c r="O287" s="58"/>
      <c r="P287" s="58"/>
      <c r="Q287" s="95"/>
    </row>
    <row r="288" spans="2:17">
      <c r="B288" s="359">
        <v>138</v>
      </c>
      <c r="C288" s="28">
        <v>36.700000000000003</v>
      </c>
      <c r="D288" s="28">
        <v>112</v>
      </c>
      <c r="E288" s="28" t="s">
        <v>242</v>
      </c>
      <c r="F288" s="33" t="s">
        <v>241</v>
      </c>
      <c r="G288" s="29" t="s">
        <v>3</v>
      </c>
      <c r="H288" s="163">
        <v>22500</v>
      </c>
      <c r="I288" s="28">
        <v>10</v>
      </c>
      <c r="J288" s="164">
        <f>H288*I288</f>
        <v>225000</v>
      </c>
      <c r="K288" s="30"/>
      <c r="L288" s="162">
        <f>K288*H288</f>
        <v>0</v>
      </c>
      <c r="M288" s="161">
        <f t="shared" si="10"/>
        <v>10</v>
      </c>
      <c r="N288" s="165">
        <f>M288*H288</f>
        <v>225000</v>
      </c>
      <c r="O288" s="31">
        <v>10</v>
      </c>
      <c r="P288" s="162">
        <f>O288*H288</f>
        <v>225000</v>
      </c>
      <c r="Q288" s="95" t="s">
        <v>553</v>
      </c>
    </row>
    <row r="289" spans="2:17" ht="21">
      <c r="B289" s="360"/>
      <c r="C289" s="58"/>
      <c r="D289" s="58"/>
      <c r="E289" s="58"/>
      <c r="F289" s="58"/>
      <c r="G289" s="58"/>
      <c r="H289" s="58"/>
      <c r="I289" s="58"/>
      <c r="J289" s="58"/>
      <c r="K289" s="58"/>
      <c r="L289" s="58"/>
      <c r="M289" s="161"/>
      <c r="N289" s="58"/>
      <c r="O289" s="58"/>
      <c r="P289" s="58"/>
      <c r="Q289" s="95"/>
    </row>
    <row r="290" spans="2:17" ht="30">
      <c r="B290" s="359">
        <v>139</v>
      </c>
      <c r="C290" s="28">
        <v>36.799999999999997</v>
      </c>
      <c r="D290" s="28">
        <v>113</v>
      </c>
      <c r="E290" s="28" t="s">
        <v>240</v>
      </c>
      <c r="F290" s="33" t="s">
        <v>239</v>
      </c>
      <c r="G290" s="29" t="s">
        <v>3</v>
      </c>
      <c r="H290" s="163">
        <v>2000</v>
      </c>
      <c r="I290" s="28">
        <v>150</v>
      </c>
      <c r="J290" s="164">
        <f>H290*I290</f>
        <v>300000</v>
      </c>
      <c r="K290" s="30"/>
      <c r="L290" s="162">
        <f>K290*H290</f>
        <v>0</v>
      </c>
      <c r="M290" s="161">
        <f t="shared" si="10"/>
        <v>150</v>
      </c>
      <c r="N290" s="165">
        <f>M290*H290</f>
        <v>300000</v>
      </c>
      <c r="O290" s="31">
        <v>150</v>
      </c>
      <c r="P290" s="162">
        <f>O290*H290</f>
        <v>300000</v>
      </c>
      <c r="Q290" s="95" t="s">
        <v>553</v>
      </c>
    </row>
    <row r="291" spans="2:17" ht="21">
      <c r="B291" s="360"/>
      <c r="C291" s="58"/>
      <c r="D291" s="58"/>
      <c r="E291" s="58"/>
      <c r="F291" s="58"/>
      <c r="G291" s="58"/>
      <c r="H291" s="58"/>
      <c r="I291" s="58"/>
      <c r="J291" s="58"/>
      <c r="K291" s="58"/>
      <c r="L291" s="58"/>
      <c r="M291" s="161"/>
      <c r="N291" s="58"/>
      <c r="O291" s="58"/>
      <c r="P291" s="58"/>
      <c r="Q291" s="95"/>
    </row>
    <row r="292" spans="2:17">
      <c r="B292" s="359">
        <v>140</v>
      </c>
      <c r="C292" s="28">
        <v>36.9</v>
      </c>
      <c r="D292" s="28">
        <v>220</v>
      </c>
      <c r="E292" s="28" t="s">
        <v>238</v>
      </c>
      <c r="F292" s="33" t="s">
        <v>237</v>
      </c>
      <c r="G292" s="29" t="s">
        <v>0</v>
      </c>
      <c r="H292" s="163">
        <v>29000.000000000004</v>
      </c>
      <c r="I292" s="28">
        <v>6</v>
      </c>
      <c r="J292" s="164">
        <f>H292*I292</f>
        <v>174000.00000000003</v>
      </c>
      <c r="K292" s="30"/>
      <c r="L292" s="162">
        <f>K292*H292</f>
        <v>0</v>
      </c>
      <c r="M292" s="161">
        <f t="shared" si="10"/>
        <v>6</v>
      </c>
      <c r="N292" s="165">
        <f>M292*H292</f>
        <v>174000.00000000003</v>
      </c>
      <c r="O292" s="31">
        <v>6</v>
      </c>
      <c r="P292" s="162">
        <f>O292*H292</f>
        <v>174000.00000000003</v>
      </c>
      <c r="Q292" s="95" t="s">
        <v>553</v>
      </c>
    </row>
    <row r="293" spans="2:17" ht="21.75" thickBot="1">
      <c r="B293" s="365"/>
      <c r="C293" s="126"/>
      <c r="D293" s="126"/>
      <c r="E293" s="126"/>
      <c r="F293" s="127" t="s">
        <v>543</v>
      </c>
      <c r="G293" s="126"/>
      <c r="H293" s="166">
        <v>29000.000000000004</v>
      </c>
      <c r="I293" s="126"/>
      <c r="J293" s="126"/>
      <c r="K293" s="126"/>
      <c r="L293" s="126"/>
      <c r="M293" s="169"/>
      <c r="N293" s="170"/>
      <c r="O293" s="187">
        <v>7.8000000000000007</v>
      </c>
      <c r="P293" s="168">
        <f>O293*H293</f>
        <v>226200.00000000006</v>
      </c>
      <c r="Q293" s="95" t="s">
        <v>553</v>
      </c>
    </row>
    <row r="294" spans="2:17" ht="21.75" thickBot="1">
      <c r="B294" s="366"/>
      <c r="C294" s="123"/>
      <c r="D294" s="123"/>
      <c r="E294" s="123"/>
      <c r="F294" s="76"/>
      <c r="G294" s="123"/>
      <c r="H294" s="177"/>
      <c r="I294" s="123"/>
      <c r="J294" s="123"/>
      <c r="K294" s="123"/>
      <c r="L294" s="172" t="s">
        <v>545</v>
      </c>
      <c r="M294" s="173"/>
      <c r="N294" s="178" t="s">
        <v>558</v>
      </c>
      <c r="O294" s="188"/>
      <c r="P294" s="179">
        <f>SUM(P278:P293)</f>
        <v>4118200</v>
      </c>
      <c r="Q294" s="95"/>
    </row>
    <row r="295" spans="2:17" ht="21">
      <c r="B295" s="364"/>
      <c r="C295" s="124"/>
      <c r="D295" s="124"/>
      <c r="E295" s="124"/>
      <c r="F295" s="125" t="s">
        <v>538</v>
      </c>
      <c r="G295" s="124"/>
      <c r="H295" s="124"/>
      <c r="I295" s="124"/>
      <c r="J295" s="124"/>
      <c r="K295" s="124"/>
      <c r="L295" s="124"/>
      <c r="M295" s="159"/>
      <c r="N295" s="124"/>
      <c r="O295" s="124"/>
      <c r="P295" s="124"/>
      <c r="Q295" s="95"/>
    </row>
    <row r="296" spans="2:17">
      <c r="B296" s="359">
        <v>141</v>
      </c>
      <c r="C296" s="28">
        <v>37</v>
      </c>
      <c r="D296" s="28">
        <v>221</v>
      </c>
      <c r="E296" s="28" t="s">
        <v>236</v>
      </c>
      <c r="F296" s="33" t="s">
        <v>235</v>
      </c>
      <c r="G296" s="29" t="s">
        <v>4</v>
      </c>
      <c r="H296" s="163">
        <v>1000000</v>
      </c>
      <c r="I296" s="28">
        <v>1</v>
      </c>
      <c r="J296" s="164">
        <f>H296*I296</f>
        <v>1000000</v>
      </c>
      <c r="K296" s="30"/>
      <c r="L296" s="162">
        <f>K296*H296</f>
        <v>0</v>
      </c>
      <c r="M296" s="161">
        <f t="shared" si="10"/>
        <v>1</v>
      </c>
      <c r="N296" s="165">
        <f>M296*H296</f>
        <v>1000000</v>
      </c>
      <c r="O296" s="31">
        <v>1</v>
      </c>
      <c r="P296" s="162">
        <f>O296*H296</f>
        <v>1000000</v>
      </c>
      <c r="Q296" s="95" t="s">
        <v>538</v>
      </c>
    </row>
    <row r="297" spans="2:17" ht="21">
      <c r="B297" s="360"/>
      <c r="C297" s="58"/>
      <c r="D297" s="58"/>
      <c r="E297" s="58"/>
      <c r="F297" s="58"/>
      <c r="G297" s="58"/>
      <c r="H297" s="58"/>
      <c r="I297" s="58"/>
      <c r="J297" s="58"/>
      <c r="K297" s="58"/>
      <c r="L297" s="58"/>
      <c r="M297" s="161"/>
      <c r="N297" s="58"/>
      <c r="O297" s="58"/>
      <c r="P297" s="58"/>
      <c r="Q297" s="95"/>
    </row>
    <row r="298" spans="2:17">
      <c r="B298" s="359">
        <v>142</v>
      </c>
      <c r="C298" s="28">
        <v>38</v>
      </c>
      <c r="D298" s="28">
        <v>114</v>
      </c>
      <c r="E298" s="28" t="s">
        <v>234</v>
      </c>
      <c r="F298" s="33" t="s">
        <v>11</v>
      </c>
      <c r="G298" s="29" t="s">
        <v>4</v>
      </c>
      <c r="H298" s="163">
        <v>1250000</v>
      </c>
      <c r="I298" s="28">
        <v>1</v>
      </c>
      <c r="J298" s="164">
        <f>H298*I298</f>
        <v>1250000</v>
      </c>
      <c r="K298" s="30"/>
      <c r="L298" s="162">
        <f>K298*H298</f>
        <v>0</v>
      </c>
      <c r="M298" s="161">
        <f t="shared" si="10"/>
        <v>1</v>
      </c>
      <c r="N298" s="165">
        <f>M298*H298</f>
        <v>1250000</v>
      </c>
      <c r="O298" s="31">
        <v>1</v>
      </c>
      <c r="P298" s="162">
        <f>O298*H298</f>
        <v>1250000</v>
      </c>
      <c r="Q298" s="95" t="s">
        <v>538</v>
      </c>
    </row>
    <row r="299" spans="2:17" ht="21">
      <c r="B299" s="360"/>
      <c r="C299" s="58"/>
      <c r="D299" s="58"/>
      <c r="E299" s="58"/>
      <c r="F299" s="58"/>
      <c r="G299" s="58"/>
      <c r="H299" s="58"/>
      <c r="I299" s="58"/>
      <c r="J299" s="58"/>
      <c r="K299" s="58"/>
      <c r="L299" s="58"/>
      <c r="M299" s="161"/>
      <c r="N299" s="58"/>
      <c r="O299" s="58"/>
      <c r="P299" s="58"/>
      <c r="Q299" s="95"/>
    </row>
    <row r="300" spans="2:17">
      <c r="B300" s="359">
        <v>143</v>
      </c>
      <c r="C300" s="28">
        <v>39</v>
      </c>
      <c r="D300" s="28">
        <v>115</v>
      </c>
      <c r="E300" s="28" t="s">
        <v>233</v>
      </c>
      <c r="F300" s="33" t="s">
        <v>232</v>
      </c>
      <c r="G300" s="29" t="s">
        <v>3</v>
      </c>
      <c r="H300" s="163">
        <v>300000</v>
      </c>
      <c r="I300" s="28">
        <v>2</v>
      </c>
      <c r="J300" s="164">
        <f>H300*I300</f>
        <v>600000</v>
      </c>
      <c r="K300" s="30"/>
      <c r="L300" s="162">
        <f>K300*H300</f>
        <v>0</v>
      </c>
      <c r="M300" s="161">
        <f t="shared" si="10"/>
        <v>2</v>
      </c>
      <c r="N300" s="165">
        <f>M300*H300</f>
        <v>600000</v>
      </c>
      <c r="O300" s="31">
        <v>2</v>
      </c>
      <c r="P300" s="162">
        <f>O300*H300</f>
        <v>600000</v>
      </c>
      <c r="Q300" s="95" t="s">
        <v>538</v>
      </c>
    </row>
    <row r="301" spans="2:17" ht="21.75" thickBot="1">
      <c r="B301" s="365"/>
      <c r="C301" s="126"/>
      <c r="D301" s="126"/>
      <c r="E301" s="126"/>
      <c r="F301" s="127" t="s">
        <v>543</v>
      </c>
      <c r="G301" s="126"/>
      <c r="H301" s="166">
        <v>300000</v>
      </c>
      <c r="I301" s="126"/>
      <c r="J301" s="126"/>
      <c r="K301" s="126"/>
      <c r="L301" s="126"/>
      <c r="M301" s="169"/>
      <c r="N301" s="170"/>
      <c r="O301" s="40">
        <v>1</v>
      </c>
      <c r="P301" s="168">
        <f>O301*H301</f>
        <v>300000</v>
      </c>
      <c r="Q301" s="95" t="s">
        <v>538</v>
      </c>
    </row>
    <row r="302" spans="2:17" ht="21.75" thickBot="1">
      <c r="B302" s="366"/>
      <c r="C302" s="123"/>
      <c r="D302" s="123"/>
      <c r="E302" s="123"/>
      <c r="F302" s="76"/>
      <c r="G302" s="123"/>
      <c r="H302" s="177"/>
      <c r="I302" s="123"/>
      <c r="J302" s="123"/>
      <c r="K302" s="123"/>
      <c r="L302" s="172" t="s">
        <v>545</v>
      </c>
      <c r="M302" s="173"/>
      <c r="N302" s="178" t="s">
        <v>558</v>
      </c>
      <c r="O302" s="400"/>
      <c r="P302" s="179">
        <f>SUM(P296:P301)</f>
        <v>3150000</v>
      </c>
      <c r="Q302" s="95"/>
    </row>
    <row r="303" spans="2:17" ht="21">
      <c r="B303" s="364"/>
      <c r="C303" s="124"/>
      <c r="D303" s="124"/>
      <c r="E303" s="124"/>
      <c r="F303" s="125" t="s">
        <v>540</v>
      </c>
      <c r="G303" s="124"/>
      <c r="H303" s="124"/>
      <c r="I303" s="124"/>
      <c r="J303" s="124"/>
      <c r="K303" s="124"/>
      <c r="L303" s="124"/>
      <c r="M303" s="159"/>
      <c r="N303" s="124"/>
      <c r="O303" s="124"/>
      <c r="P303" s="124"/>
      <c r="Q303" s="95"/>
    </row>
    <row r="304" spans="2:17" ht="75">
      <c r="B304" s="359">
        <v>144</v>
      </c>
      <c r="C304" s="28"/>
      <c r="D304" s="28">
        <v>116</v>
      </c>
      <c r="E304" s="28" t="s">
        <v>231</v>
      </c>
      <c r="F304" s="33" t="s">
        <v>230</v>
      </c>
      <c r="G304" s="29" t="s">
        <v>23</v>
      </c>
      <c r="H304" s="163">
        <v>5400</v>
      </c>
      <c r="I304" s="28">
        <v>10</v>
      </c>
      <c r="J304" s="164">
        <f>H304*I304</f>
        <v>54000</v>
      </c>
      <c r="K304" s="30"/>
      <c r="L304" s="162">
        <f>K304*H304</f>
        <v>0</v>
      </c>
      <c r="M304" s="161">
        <f t="shared" si="10"/>
        <v>10</v>
      </c>
      <c r="N304" s="165">
        <f>M304*H304</f>
        <v>54000</v>
      </c>
      <c r="O304" s="31">
        <v>10</v>
      </c>
      <c r="P304" s="162">
        <f>O304*H304</f>
        <v>54000</v>
      </c>
      <c r="Q304" s="95" t="s">
        <v>554</v>
      </c>
    </row>
    <row r="305" spans="2:17" ht="21">
      <c r="B305" s="360"/>
      <c r="C305" s="58"/>
      <c r="D305" s="58"/>
      <c r="E305" s="58"/>
      <c r="F305" s="58"/>
      <c r="G305" s="58"/>
      <c r="H305" s="58"/>
      <c r="I305" s="58"/>
      <c r="J305" s="58"/>
      <c r="K305" s="58"/>
      <c r="L305" s="58"/>
      <c r="M305" s="161"/>
      <c r="N305" s="58"/>
      <c r="O305" s="58"/>
      <c r="P305" s="58"/>
      <c r="Q305" s="95"/>
    </row>
    <row r="306" spans="2:17" ht="75">
      <c r="B306" s="359">
        <v>145</v>
      </c>
      <c r="C306" s="28"/>
      <c r="D306" s="28">
        <v>117</v>
      </c>
      <c r="E306" s="28" t="s">
        <v>229</v>
      </c>
      <c r="F306" s="33" t="s">
        <v>228</v>
      </c>
      <c r="G306" s="29" t="s">
        <v>23</v>
      </c>
      <c r="H306" s="163">
        <v>4500</v>
      </c>
      <c r="I306" s="28">
        <v>1.5</v>
      </c>
      <c r="J306" s="164">
        <f>H306*I306</f>
        <v>6750</v>
      </c>
      <c r="K306" s="30"/>
      <c r="L306" s="162">
        <f>K306*H306</f>
        <v>0</v>
      </c>
      <c r="M306" s="161">
        <f t="shared" si="10"/>
        <v>1.5</v>
      </c>
      <c r="N306" s="165">
        <f>M306*H306</f>
        <v>6750</v>
      </c>
      <c r="O306" s="31">
        <v>1.5</v>
      </c>
      <c r="P306" s="162">
        <f t="shared" ref="P306:P318" si="12">O306*H306</f>
        <v>6750</v>
      </c>
      <c r="Q306" s="95" t="s">
        <v>554</v>
      </c>
    </row>
    <row r="307" spans="2:17" ht="21">
      <c r="B307" s="360"/>
      <c r="C307" s="58"/>
      <c r="D307" s="58"/>
      <c r="E307" s="58"/>
      <c r="F307" s="60" t="s">
        <v>543</v>
      </c>
      <c r="G307" s="58"/>
      <c r="H307" s="163">
        <v>4500</v>
      </c>
      <c r="I307" s="58"/>
      <c r="J307" s="58"/>
      <c r="K307" s="58"/>
      <c r="L307" s="58"/>
      <c r="M307" s="161"/>
      <c r="N307" s="165"/>
      <c r="O307" s="176">
        <v>50.401499999999999</v>
      </c>
      <c r="P307" s="162">
        <f t="shared" si="12"/>
        <v>226806.75</v>
      </c>
      <c r="Q307" s="95" t="s">
        <v>554</v>
      </c>
    </row>
    <row r="308" spans="2:17" ht="75">
      <c r="B308" s="359">
        <v>146</v>
      </c>
      <c r="C308" s="28"/>
      <c r="D308" s="28">
        <v>118</v>
      </c>
      <c r="E308" s="28" t="s">
        <v>227</v>
      </c>
      <c r="F308" s="33" t="s">
        <v>226</v>
      </c>
      <c r="G308" s="29" t="s">
        <v>23</v>
      </c>
      <c r="H308" s="163">
        <v>900</v>
      </c>
      <c r="I308" s="28">
        <v>118</v>
      </c>
      <c r="J308" s="164">
        <f>H308*I308</f>
        <v>106200</v>
      </c>
      <c r="K308" s="30"/>
      <c r="L308" s="162">
        <f>K308*H308</f>
        <v>0</v>
      </c>
      <c r="M308" s="161">
        <f t="shared" si="10"/>
        <v>118</v>
      </c>
      <c r="N308" s="165">
        <f>M308*H308</f>
        <v>106200</v>
      </c>
      <c r="O308" s="31">
        <v>118</v>
      </c>
      <c r="P308" s="162">
        <f t="shared" si="12"/>
        <v>106200</v>
      </c>
      <c r="Q308" s="95" t="s">
        <v>554</v>
      </c>
    </row>
    <row r="309" spans="2:17" ht="21">
      <c r="B309" s="360"/>
      <c r="C309" s="58"/>
      <c r="D309" s="58"/>
      <c r="E309" s="58"/>
      <c r="F309" s="60" t="s">
        <v>543</v>
      </c>
      <c r="G309" s="58"/>
      <c r="H309" s="163">
        <v>900</v>
      </c>
      <c r="I309" s="58"/>
      <c r="J309" s="58"/>
      <c r="K309" s="58"/>
      <c r="L309" s="58"/>
      <c r="M309" s="161"/>
      <c r="N309" s="165"/>
      <c r="O309" s="176">
        <v>34.691000000000003</v>
      </c>
      <c r="P309" s="162">
        <f t="shared" si="12"/>
        <v>31221.9</v>
      </c>
      <c r="Q309" s="95" t="s">
        <v>554</v>
      </c>
    </row>
    <row r="310" spans="2:17" ht="90">
      <c r="B310" s="359">
        <v>147</v>
      </c>
      <c r="C310" s="28"/>
      <c r="D310" s="28">
        <v>119</v>
      </c>
      <c r="E310" s="28" t="s">
        <v>225</v>
      </c>
      <c r="F310" s="33" t="s">
        <v>224</v>
      </c>
      <c r="G310" s="29" t="s">
        <v>0</v>
      </c>
      <c r="H310" s="163">
        <v>630</v>
      </c>
      <c r="I310" s="28">
        <v>25</v>
      </c>
      <c r="J310" s="164">
        <f>H310*I310</f>
        <v>15750</v>
      </c>
      <c r="K310" s="30"/>
      <c r="L310" s="162">
        <f>K310*H310</f>
        <v>0</v>
      </c>
      <c r="M310" s="161">
        <f t="shared" si="10"/>
        <v>25</v>
      </c>
      <c r="N310" s="165">
        <f>M310*H310</f>
        <v>15750</v>
      </c>
      <c r="O310" s="31">
        <v>25</v>
      </c>
      <c r="P310" s="162">
        <f t="shared" si="12"/>
        <v>15750</v>
      </c>
      <c r="Q310" s="95" t="s">
        <v>554</v>
      </c>
    </row>
    <row r="311" spans="2:17" ht="21">
      <c r="B311" s="360"/>
      <c r="C311" s="58"/>
      <c r="D311" s="58"/>
      <c r="E311" s="58"/>
      <c r="F311" s="60" t="s">
        <v>543</v>
      </c>
      <c r="G311" s="58"/>
      <c r="H311" s="163">
        <v>630</v>
      </c>
      <c r="I311" s="58"/>
      <c r="J311" s="58"/>
      <c r="K311" s="58"/>
      <c r="L311" s="58"/>
      <c r="M311" s="161"/>
      <c r="N311" s="165"/>
      <c r="O311" s="176">
        <v>667.92650000000003</v>
      </c>
      <c r="P311" s="162">
        <f t="shared" si="12"/>
        <v>420793.69500000001</v>
      </c>
      <c r="Q311" s="95" t="s">
        <v>554</v>
      </c>
    </row>
    <row r="312" spans="2:17" ht="90">
      <c r="B312" s="359">
        <v>148</v>
      </c>
      <c r="C312" s="28"/>
      <c r="D312" s="28">
        <v>120</v>
      </c>
      <c r="E312" s="28" t="s">
        <v>223</v>
      </c>
      <c r="F312" s="33" t="s">
        <v>222</v>
      </c>
      <c r="G312" s="29" t="s">
        <v>3</v>
      </c>
      <c r="H312" s="163">
        <v>1800</v>
      </c>
      <c r="I312" s="28">
        <v>57</v>
      </c>
      <c r="J312" s="164">
        <f>H312*I312</f>
        <v>102600</v>
      </c>
      <c r="K312" s="30"/>
      <c r="L312" s="162">
        <f>K312*H312</f>
        <v>0</v>
      </c>
      <c r="M312" s="161">
        <f t="shared" si="10"/>
        <v>57</v>
      </c>
      <c r="N312" s="165">
        <f>M312*H312</f>
        <v>102600</v>
      </c>
      <c r="O312" s="31">
        <v>57</v>
      </c>
      <c r="P312" s="162">
        <f t="shared" si="12"/>
        <v>102600</v>
      </c>
      <c r="Q312" s="95" t="s">
        <v>554</v>
      </c>
    </row>
    <row r="313" spans="2:17" ht="21">
      <c r="B313" s="360"/>
      <c r="C313" s="58"/>
      <c r="D313" s="58"/>
      <c r="E313" s="58"/>
      <c r="F313" s="60" t="s">
        <v>543</v>
      </c>
      <c r="G313" s="58"/>
      <c r="H313" s="163">
        <v>1800</v>
      </c>
      <c r="I313" s="58"/>
      <c r="J313" s="58"/>
      <c r="K313" s="58"/>
      <c r="L313" s="58"/>
      <c r="M313" s="161"/>
      <c r="N313" s="165"/>
      <c r="O313" s="176">
        <v>146</v>
      </c>
      <c r="P313" s="162">
        <f t="shared" si="12"/>
        <v>262800</v>
      </c>
      <c r="Q313" s="95" t="s">
        <v>554</v>
      </c>
    </row>
    <row r="314" spans="2:17" ht="45">
      <c r="B314" s="359">
        <v>149</v>
      </c>
      <c r="C314" s="28"/>
      <c r="D314" s="28">
        <v>121</v>
      </c>
      <c r="E314" s="28" t="s">
        <v>221</v>
      </c>
      <c r="F314" s="33" t="s">
        <v>220</v>
      </c>
      <c r="G314" s="29" t="s">
        <v>23</v>
      </c>
      <c r="H314" s="163">
        <v>900</v>
      </c>
      <c r="I314" s="28">
        <v>250</v>
      </c>
      <c r="J314" s="164">
        <f>H314*I314</f>
        <v>225000</v>
      </c>
      <c r="K314" s="30"/>
      <c r="L314" s="162">
        <f>K314*H314</f>
        <v>0</v>
      </c>
      <c r="M314" s="161">
        <f t="shared" si="10"/>
        <v>250</v>
      </c>
      <c r="N314" s="165">
        <f>M314*H314</f>
        <v>225000</v>
      </c>
      <c r="O314" s="31">
        <v>250</v>
      </c>
      <c r="P314" s="162">
        <f t="shared" si="12"/>
        <v>225000</v>
      </c>
      <c r="Q314" s="95" t="s">
        <v>554</v>
      </c>
    </row>
    <row r="315" spans="2:17" ht="21">
      <c r="B315" s="360"/>
      <c r="C315" s="58"/>
      <c r="D315" s="58"/>
      <c r="E315" s="58"/>
      <c r="F315" s="60" t="s">
        <v>543</v>
      </c>
      <c r="G315" s="58"/>
      <c r="H315" s="163">
        <v>900</v>
      </c>
      <c r="I315" s="58"/>
      <c r="J315" s="58"/>
      <c r="K315" s="58"/>
      <c r="L315" s="58"/>
      <c r="M315" s="161"/>
      <c r="N315" s="165"/>
      <c r="O315" s="176">
        <v>64.769000000000005</v>
      </c>
      <c r="P315" s="162">
        <f t="shared" si="12"/>
        <v>58292.100000000006</v>
      </c>
      <c r="Q315" s="95" t="s">
        <v>554</v>
      </c>
    </row>
    <row r="316" spans="2:17">
      <c r="B316" s="359">
        <v>150</v>
      </c>
      <c r="C316" s="28">
        <v>40</v>
      </c>
      <c r="D316" s="28">
        <v>122</v>
      </c>
      <c r="E316" s="28" t="s">
        <v>219</v>
      </c>
      <c r="F316" s="33" t="s">
        <v>218</v>
      </c>
      <c r="G316" s="29" t="s">
        <v>23</v>
      </c>
      <c r="H316" s="163">
        <v>18900</v>
      </c>
      <c r="I316" s="28">
        <v>3</v>
      </c>
      <c r="J316" s="164">
        <f>H316*I316</f>
        <v>56700</v>
      </c>
      <c r="K316" s="30"/>
      <c r="L316" s="162">
        <f>K316*H316</f>
        <v>0</v>
      </c>
      <c r="M316" s="161">
        <f t="shared" ref="M316:M378" si="13">$I316+$K316</f>
        <v>3</v>
      </c>
      <c r="N316" s="165">
        <f>M316*H316</f>
        <v>56700</v>
      </c>
      <c r="O316" s="31">
        <v>3</v>
      </c>
      <c r="P316" s="162">
        <f t="shared" si="12"/>
        <v>56700</v>
      </c>
      <c r="Q316" s="95" t="s">
        <v>554</v>
      </c>
    </row>
    <row r="317" spans="2:17" ht="21">
      <c r="B317" s="360"/>
      <c r="C317" s="58"/>
      <c r="D317" s="58"/>
      <c r="E317" s="58"/>
      <c r="F317" s="60" t="s">
        <v>543</v>
      </c>
      <c r="G317" s="58"/>
      <c r="H317" s="163">
        <v>18900</v>
      </c>
      <c r="I317" s="58"/>
      <c r="J317" s="58"/>
      <c r="K317" s="58"/>
      <c r="L317" s="58"/>
      <c r="M317" s="161"/>
      <c r="N317" s="165"/>
      <c r="O317" s="30">
        <v>0.17</v>
      </c>
      <c r="P317" s="162">
        <f t="shared" si="12"/>
        <v>3213.0000000000005</v>
      </c>
      <c r="Q317" s="95" t="s">
        <v>554</v>
      </c>
    </row>
    <row r="318" spans="2:17">
      <c r="B318" s="359">
        <v>151</v>
      </c>
      <c r="C318" s="28">
        <v>41</v>
      </c>
      <c r="D318" s="28">
        <v>123</v>
      </c>
      <c r="E318" s="28" t="s">
        <v>217</v>
      </c>
      <c r="F318" s="33" t="s">
        <v>216</v>
      </c>
      <c r="G318" s="29" t="s">
        <v>0</v>
      </c>
      <c r="H318" s="163">
        <v>1170</v>
      </c>
      <c r="I318" s="28">
        <v>12</v>
      </c>
      <c r="J318" s="164">
        <f>H318*I318</f>
        <v>14040</v>
      </c>
      <c r="K318" s="30"/>
      <c r="L318" s="162">
        <f>K318*H318</f>
        <v>0</v>
      </c>
      <c r="M318" s="161">
        <f t="shared" si="13"/>
        <v>12</v>
      </c>
      <c r="N318" s="165">
        <f>M318*H318</f>
        <v>14040</v>
      </c>
      <c r="O318" s="31">
        <v>0</v>
      </c>
      <c r="P318" s="162">
        <f t="shared" si="12"/>
        <v>0</v>
      </c>
      <c r="Q318" s="95" t="s">
        <v>554</v>
      </c>
    </row>
    <row r="319" spans="2:17" ht="21">
      <c r="B319" s="360"/>
      <c r="C319" s="58"/>
      <c r="D319" s="58"/>
      <c r="E319" s="58"/>
      <c r="F319" s="58"/>
      <c r="G319" s="58"/>
      <c r="H319" s="58"/>
      <c r="I319" s="58"/>
      <c r="J319" s="58"/>
      <c r="K319" s="58"/>
      <c r="L319" s="58"/>
      <c r="M319" s="161"/>
      <c r="N319" s="58"/>
      <c r="O319" s="58"/>
      <c r="P319" s="58"/>
      <c r="Q319" s="95" t="s">
        <v>554</v>
      </c>
    </row>
    <row r="320" spans="2:17">
      <c r="B320" s="359">
        <v>152</v>
      </c>
      <c r="C320" s="28">
        <v>41</v>
      </c>
      <c r="D320" s="28">
        <v>124</v>
      </c>
      <c r="E320" s="28" t="s">
        <v>215</v>
      </c>
      <c r="F320" s="33" t="s">
        <v>214</v>
      </c>
      <c r="G320" s="29" t="s">
        <v>0</v>
      </c>
      <c r="H320" s="163">
        <v>900</v>
      </c>
      <c r="I320" s="28">
        <v>12</v>
      </c>
      <c r="J320" s="164">
        <f>H320*I320</f>
        <v>10800</v>
      </c>
      <c r="K320" s="30"/>
      <c r="L320" s="162">
        <f>K320*H320</f>
        <v>0</v>
      </c>
      <c r="M320" s="161">
        <f t="shared" si="13"/>
        <v>12</v>
      </c>
      <c r="N320" s="165">
        <f>M320*H320</f>
        <v>10800</v>
      </c>
      <c r="O320" s="31">
        <v>0</v>
      </c>
      <c r="P320" s="162">
        <f>O320*H320</f>
        <v>0</v>
      </c>
      <c r="Q320" s="95" t="s">
        <v>554</v>
      </c>
    </row>
    <row r="321" spans="2:17" ht="21">
      <c r="B321" s="360"/>
      <c r="C321" s="58"/>
      <c r="D321" s="58"/>
      <c r="E321" s="58"/>
      <c r="F321" s="58"/>
      <c r="G321" s="58"/>
      <c r="H321" s="58"/>
      <c r="I321" s="58"/>
      <c r="J321" s="58"/>
      <c r="K321" s="58"/>
      <c r="L321" s="58"/>
      <c r="M321" s="161"/>
      <c r="N321" s="58"/>
      <c r="O321" s="58"/>
      <c r="P321" s="58"/>
      <c r="Q321" s="95" t="s">
        <v>554</v>
      </c>
    </row>
    <row r="322" spans="2:17">
      <c r="B322" s="359">
        <v>153</v>
      </c>
      <c r="C322" s="28">
        <v>42</v>
      </c>
      <c r="D322" s="28">
        <v>125</v>
      </c>
      <c r="E322" s="28" t="s">
        <v>213</v>
      </c>
      <c r="F322" s="33" t="s">
        <v>212</v>
      </c>
      <c r="G322" s="29" t="s">
        <v>23</v>
      </c>
      <c r="H322" s="163">
        <v>15300</v>
      </c>
      <c r="I322" s="28">
        <v>3</v>
      </c>
      <c r="J322" s="164">
        <f>H322*I322</f>
        <v>45900</v>
      </c>
      <c r="K322" s="30"/>
      <c r="L322" s="162">
        <f>K322*H322</f>
        <v>0</v>
      </c>
      <c r="M322" s="161">
        <f t="shared" si="13"/>
        <v>3</v>
      </c>
      <c r="N322" s="165">
        <f>M322*H322</f>
        <v>45900</v>
      </c>
      <c r="O322" s="31">
        <v>3</v>
      </c>
      <c r="P322" s="162">
        <f>O322*H322</f>
        <v>45900</v>
      </c>
      <c r="Q322" s="95" t="s">
        <v>554</v>
      </c>
    </row>
    <row r="323" spans="2:17" ht="21">
      <c r="B323" s="360"/>
      <c r="C323" s="58"/>
      <c r="D323" s="58"/>
      <c r="E323" s="58"/>
      <c r="F323" s="60" t="s">
        <v>543</v>
      </c>
      <c r="G323" s="58"/>
      <c r="H323" s="163">
        <v>15300</v>
      </c>
      <c r="I323" s="58"/>
      <c r="J323" s="58"/>
      <c r="K323" s="58"/>
      <c r="L323" s="58"/>
      <c r="M323" s="161"/>
      <c r="N323" s="165"/>
      <c r="O323" s="176">
        <v>108.95100000000001</v>
      </c>
      <c r="P323" s="162">
        <f>O323*H323</f>
        <v>1666950.3</v>
      </c>
      <c r="Q323" s="95" t="s">
        <v>554</v>
      </c>
    </row>
    <row r="324" spans="2:17" ht="30">
      <c r="B324" s="359">
        <v>154</v>
      </c>
      <c r="C324" s="28">
        <v>43</v>
      </c>
      <c r="D324" s="28">
        <v>126</v>
      </c>
      <c r="E324" s="28" t="s">
        <v>211</v>
      </c>
      <c r="F324" s="33" t="s">
        <v>210</v>
      </c>
      <c r="G324" s="29" t="s">
        <v>0</v>
      </c>
      <c r="H324" s="163">
        <v>2700</v>
      </c>
      <c r="I324" s="28">
        <v>500</v>
      </c>
      <c r="J324" s="164">
        <f>H324*I324</f>
        <v>1350000</v>
      </c>
      <c r="K324" s="30"/>
      <c r="L324" s="162">
        <f>K324*H324</f>
        <v>0</v>
      </c>
      <c r="M324" s="161">
        <f t="shared" si="13"/>
        <v>500</v>
      </c>
      <c r="N324" s="165">
        <f>M324*H324</f>
        <v>1350000</v>
      </c>
      <c r="O324" s="31">
        <v>404.9325</v>
      </c>
      <c r="P324" s="162">
        <f>O324*H324</f>
        <v>1093317.75</v>
      </c>
      <c r="Q324" s="95" t="s">
        <v>554</v>
      </c>
    </row>
    <row r="325" spans="2:17" ht="21">
      <c r="B325" s="360"/>
      <c r="C325" s="58"/>
      <c r="D325" s="58"/>
      <c r="E325" s="58"/>
      <c r="F325" s="58"/>
      <c r="G325" s="58"/>
      <c r="H325" s="58"/>
      <c r="I325" s="58"/>
      <c r="J325" s="58"/>
      <c r="K325" s="58"/>
      <c r="L325" s="58"/>
      <c r="M325" s="161"/>
      <c r="N325" s="58"/>
      <c r="O325" s="58"/>
      <c r="P325" s="58"/>
      <c r="Q325" s="95" t="s">
        <v>554</v>
      </c>
    </row>
    <row r="326" spans="2:17" ht="30">
      <c r="B326" s="359">
        <v>155</v>
      </c>
      <c r="C326" s="28">
        <v>44</v>
      </c>
      <c r="D326" s="28">
        <v>127</v>
      </c>
      <c r="E326" s="28" t="s">
        <v>209</v>
      </c>
      <c r="F326" s="33" t="s">
        <v>208</v>
      </c>
      <c r="G326" s="29" t="s">
        <v>23</v>
      </c>
      <c r="H326" s="163">
        <v>9000</v>
      </c>
      <c r="I326" s="28">
        <v>1.5</v>
      </c>
      <c r="J326" s="164">
        <f>H326*I326</f>
        <v>13500</v>
      </c>
      <c r="K326" s="30"/>
      <c r="L326" s="162">
        <f>K326*H326</f>
        <v>0</v>
      </c>
      <c r="M326" s="161">
        <f t="shared" si="13"/>
        <v>1.5</v>
      </c>
      <c r="N326" s="165">
        <f>M326*H326</f>
        <v>13500</v>
      </c>
      <c r="O326" s="31">
        <v>0</v>
      </c>
      <c r="P326" s="162">
        <f>O326*H326</f>
        <v>0</v>
      </c>
      <c r="Q326" s="95" t="s">
        <v>554</v>
      </c>
    </row>
    <row r="327" spans="2:17" ht="21">
      <c r="B327" s="360"/>
      <c r="C327" s="58"/>
      <c r="D327" s="58"/>
      <c r="E327" s="58"/>
      <c r="F327" s="58"/>
      <c r="G327" s="58"/>
      <c r="H327" s="58"/>
      <c r="I327" s="58"/>
      <c r="J327" s="58"/>
      <c r="K327" s="58"/>
      <c r="L327" s="58"/>
      <c r="M327" s="161"/>
      <c r="N327" s="58"/>
      <c r="O327" s="58"/>
      <c r="P327" s="58"/>
      <c r="Q327" s="95" t="s">
        <v>554</v>
      </c>
    </row>
    <row r="328" spans="2:17" ht="30">
      <c r="B328" s="359">
        <v>156</v>
      </c>
      <c r="C328" s="28">
        <v>45</v>
      </c>
      <c r="D328" s="28">
        <v>128</v>
      </c>
      <c r="E328" s="28" t="s">
        <v>207</v>
      </c>
      <c r="F328" s="33" t="s">
        <v>206</v>
      </c>
      <c r="G328" s="29" t="s">
        <v>23</v>
      </c>
      <c r="H328" s="163">
        <v>7200</v>
      </c>
      <c r="I328" s="28">
        <v>23</v>
      </c>
      <c r="J328" s="164">
        <f>H328*I328</f>
        <v>165600</v>
      </c>
      <c r="K328" s="30"/>
      <c r="L328" s="162">
        <f>K328*H328</f>
        <v>0</v>
      </c>
      <c r="M328" s="161">
        <f t="shared" si="13"/>
        <v>23</v>
      </c>
      <c r="N328" s="165">
        <f>M328*H328</f>
        <v>165600</v>
      </c>
      <c r="O328" s="31">
        <v>16.865100000000002</v>
      </c>
      <c r="P328" s="162">
        <f>O328*H328</f>
        <v>121428.72000000002</v>
      </c>
      <c r="Q328" s="95" t="s">
        <v>554</v>
      </c>
    </row>
    <row r="329" spans="2:17" ht="21">
      <c r="B329" s="360"/>
      <c r="C329" s="58"/>
      <c r="D329" s="58"/>
      <c r="E329" s="58"/>
      <c r="F329" s="58"/>
      <c r="G329" s="58"/>
      <c r="H329" s="58"/>
      <c r="I329" s="58"/>
      <c r="J329" s="58"/>
      <c r="K329" s="58"/>
      <c r="L329" s="58"/>
      <c r="M329" s="161"/>
      <c r="N329" s="58"/>
      <c r="O329" s="58"/>
      <c r="P329" s="58"/>
      <c r="Q329" s="95" t="s">
        <v>554</v>
      </c>
    </row>
    <row r="330" spans="2:17" ht="30">
      <c r="B330" s="359">
        <v>157</v>
      </c>
      <c r="C330" s="28">
        <v>46</v>
      </c>
      <c r="D330" s="28">
        <v>129</v>
      </c>
      <c r="E330" s="28" t="s">
        <v>205</v>
      </c>
      <c r="F330" s="33" t="s">
        <v>204</v>
      </c>
      <c r="G330" s="29" t="s">
        <v>203</v>
      </c>
      <c r="H330" s="163">
        <v>126000</v>
      </c>
      <c r="I330" s="28">
        <v>1.25</v>
      </c>
      <c r="J330" s="164">
        <f>H330*I330</f>
        <v>157500</v>
      </c>
      <c r="K330" s="30"/>
      <c r="L330" s="162">
        <f>K330*H330</f>
        <v>0</v>
      </c>
      <c r="M330" s="161">
        <f t="shared" si="13"/>
        <v>1.25</v>
      </c>
      <c r="N330" s="165">
        <f>M330*H330</f>
        <v>157500</v>
      </c>
      <c r="O330" s="31">
        <v>0.76860000000000006</v>
      </c>
      <c r="P330" s="162">
        <f>O330*H330</f>
        <v>96843.6</v>
      </c>
      <c r="Q330" s="95" t="s">
        <v>554</v>
      </c>
    </row>
    <row r="331" spans="2:17" ht="21">
      <c r="B331" s="360"/>
      <c r="C331" s="58"/>
      <c r="D331" s="58"/>
      <c r="E331" s="58"/>
      <c r="F331" s="58"/>
      <c r="G331" s="58"/>
      <c r="H331" s="58"/>
      <c r="I331" s="58"/>
      <c r="J331" s="58"/>
      <c r="K331" s="58"/>
      <c r="L331" s="58"/>
      <c r="M331" s="161"/>
      <c r="N331" s="58"/>
      <c r="O331" s="58"/>
      <c r="P331" s="58"/>
      <c r="Q331" s="95" t="s">
        <v>554</v>
      </c>
    </row>
    <row r="332" spans="2:17" ht="45">
      <c r="B332" s="359">
        <v>158</v>
      </c>
      <c r="C332" s="28">
        <v>49</v>
      </c>
      <c r="D332" s="28">
        <v>130</v>
      </c>
      <c r="E332" s="28" t="s">
        <v>202</v>
      </c>
      <c r="F332" s="33" t="s">
        <v>201</v>
      </c>
      <c r="G332" s="29" t="s">
        <v>0</v>
      </c>
      <c r="H332" s="163">
        <v>1224</v>
      </c>
      <c r="I332" s="28">
        <v>1600</v>
      </c>
      <c r="J332" s="164">
        <f>H332*I332</f>
        <v>1958400</v>
      </c>
      <c r="K332" s="30"/>
      <c r="L332" s="162">
        <f>K332*H332</f>
        <v>0</v>
      </c>
      <c r="M332" s="161">
        <f t="shared" si="13"/>
        <v>1600</v>
      </c>
      <c r="N332" s="165">
        <f>M332*H332</f>
        <v>1958400</v>
      </c>
      <c r="O332" s="31">
        <v>1600</v>
      </c>
      <c r="P332" s="162">
        <f>O332*H332</f>
        <v>1958400</v>
      </c>
      <c r="Q332" s="95" t="s">
        <v>554</v>
      </c>
    </row>
    <row r="333" spans="2:17" ht="21">
      <c r="B333" s="360"/>
      <c r="C333" s="58"/>
      <c r="D333" s="58"/>
      <c r="E333" s="58"/>
      <c r="F333" s="60" t="s">
        <v>543</v>
      </c>
      <c r="G333" s="58"/>
      <c r="H333" s="163">
        <v>1224</v>
      </c>
      <c r="I333" s="58"/>
      <c r="J333" s="58"/>
      <c r="K333" s="58"/>
      <c r="L333" s="58"/>
      <c r="M333" s="161"/>
      <c r="N333" s="165"/>
      <c r="O333" s="176">
        <v>548.80400000000009</v>
      </c>
      <c r="P333" s="162">
        <f>O333*H333</f>
        <v>671736.09600000014</v>
      </c>
      <c r="Q333" s="95" t="s">
        <v>554</v>
      </c>
    </row>
    <row r="334" spans="2:17" ht="30">
      <c r="B334" s="359">
        <v>159</v>
      </c>
      <c r="C334" s="28">
        <v>51</v>
      </c>
      <c r="D334" s="28">
        <v>131</v>
      </c>
      <c r="E334" s="28" t="s">
        <v>200</v>
      </c>
      <c r="F334" s="33" t="s">
        <v>199</v>
      </c>
      <c r="G334" s="29" t="s">
        <v>0</v>
      </c>
      <c r="H334" s="163">
        <v>360</v>
      </c>
      <c r="I334" s="28">
        <v>77.78</v>
      </c>
      <c r="J334" s="164">
        <f>H334*I334</f>
        <v>28000.799999999999</v>
      </c>
      <c r="K334" s="30"/>
      <c r="L334" s="162">
        <f>K334*H334</f>
        <v>0</v>
      </c>
      <c r="M334" s="161">
        <f t="shared" si="13"/>
        <v>77.78</v>
      </c>
      <c r="N334" s="165">
        <f>M334*H334</f>
        <v>28000.799999999999</v>
      </c>
      <c r="O334" s="31">
        <v>43.050000000000004</v>
      </c>
      <c r="P334" s="162">
        <f>O334*H334</f>
        <v>15498.000000000002</v>
      </c>
      <c r="Q334" s="95" t="s">
        <v>554</v>
      </c>
    </row>
    <row r="335" spans="2:17" ht="21">
      <c r="B335" s="360"/>
      <c r="C335" s="58"/>
      <c r="D335" s="58"/>
      <c r="E335" s="58"/>
      <c r="F335" s="58"/>
      <c r="G335" s="58"/>
      <c r="H335" s="58"/>
      <c r="I335" s="58"/>
      <c r="J335" s="58"/>
      <c r="K335" s="58"/>
      <c r="L335" s="58"/>
      <c r="M335" s="161"/>
      <c r="N335" s="58"/>
      <c r="O335" s="58"/>
      <c r="P335" s="58"/>
      <c r="Q335" s="95" t="s">
        <v>554</v>
      </c>
    </row>
    <row r="336" spans="2:17" ht="105">
      <c r="B336" s="359">
        <v>160</v>
      </c>
      <c r="C336" s="28">
        <v>92</v>
      </c>
      <c r="D336" s="28">
        <v>222</v>
      </c>
      <c r="E336" s="28" t="s">
        <v>198</v>
      </c>
      <c r="F336" s="33" t="s">
        <v>197</v>
      </c>
      <c r="G336" s="29" t="s">
        <v>0</v>
      </c>
      <c r="H336" s="163">
        <v>270</v>
      </c>
      <c r="I336" s="28">
        <v>4447</v>
      </c>
      <c r="J336" s="164">
        <f>H336*I336</f>
        <v>1200690</v>
      </c>
      <c r="K336" s="30"/>
      <c r="L336" s="162">
        <f>K336*H336</f>
        <v>0</v>
      </c>
      <c r="M336" s="161">
        <f t="shared" si="13"/>
        <v>4447</v>
      </c>
      <c r="N336" s="165">
        <f>M336*H336</f>
        <v>1200690</v>
      </c>
      <c r="O336" s="31">
        <v>1811.5335</v>
      </c>
      <c r="P336" s="162">
        <f>O336*H336</f>
        <v>489114.04499999998</v>
      </c>
      <c r="Q336" s="95" t="s">
        <v>554</v>
      </c>
    </row>
    <row r="337" spans="2:17" ht="21">
      <c r="B337" s="360"/>
      <c r="C337" s="58"/>
      <c r="D337" s="58"/>
      <c r="E337" s="58"/>
      <c r="F337" s="58"/>
      <c r="G337" s="58"/>
      <c r="H337" s="58"/>
      <c r="I337" s="58"/>
      <c r="J337" s="58"/>
      <c r="K337" s="58"/>
      <c r="L337" s="58"/>
      <c r="M337" s="161"/>
      <c r="N337" s="58"/>
      <c r="O337" s="58"/>
      <c r="P337" s="58"/>
      <c r="Q337" s="95" t="s">
        <v>554</v>
      </c>
    </row>
    <row r="338" spans="2:17">
      <c r="B338" s="359">
        <v>161</v>
      </c>
      <c r="C338" s="28">
        <v>53</v>
      </c>
      <c r="D338" s="28">
        <v>132</v>
      </c>
      <c r="E338" s="28" t="s">
        <v>196</v>
      </c>
      <c r="F338" s="33" t="s">
        <v>195</v>
      </c>
      <c r="G338" s="29" t="s">
        <v>0</v>
      </c>
      <c r="H338" s="163">
        <v>1710</v>
      </c>
      <c r="I338" s="28">
        <v>85</v>
      </c>
      <c r="J338" s="164">
        <f>H338*I338</f>
        <v>145350</v>
      </c>
      <c r="K338" s="30"/>
      <c r="L338" s="162">
        <f>K338*H338</f>
        <v>0</v>
      </c>
      <c r="M338" s="161">
        <f t="shared" si="13"/>
        <v>85</v>
      </c>
      <c r="N338" s="165">
        <f>M338*H338</f>
        <v>145350</v>
      </c>
      <c r="O338" s="31">
        <v>85</v>
      </c>
      <c r="P338" s="162">
        <f>O338*H338</f>
        <v>145350</v>
      </c>
      <c r="Q338" s="95" t="s">
        <v>554</v>
      </c>
    </row>
    <row r="339" spans="2:17" ht="21">
      <c r="B339" s="360"/>
      <c r="C339" s="58"/>
      <c r="D339" s="58"/>
      <c r="E339" s="58"/>
      <c r="F339" s="60" t="s">
        <v>543</v>
      </c>
      <c r="G339" s="58"/>
      <c r="H339" s="163">
        <v>1710</v>
      </c>
      <c r="I339" s="58"/>
      <c r="J339" s="58"/>
      <c r="K339" s="58"/>
      <c r="L339" s="58"/>
      <c r="M339" s="161"/>
      <c r="N339" s="165"/>
      <c r="O339" s="176">
        <v>13.080500000000001</v>
      </c>
      <c r="P339" s="162">
        <f>O339*H339</f>
        <v>22367.655000000002</v>
      </c>
      <c r="Q339" s="95" t="s">
        <v>554</v>
      </c>
    </row>
    <row r="340" spans="2:17">
      <c r="B340" s="359">
        <v>162</v>
      </c>
      <c r="C340" s="28">
        <v>55</v>
      </c>
      <c r="D340" s="28">
        <v>133</v>
      </c>
      <c r="E340" s="28" t="s">
        <v>194</v>
      </c>
      <c r="F340" s="33" t="s">
        <v>193</v>
      </c>
      <c r="G340" s="29" t="s">
        <v>0</v>
      </c>
      <c r="H340" s="163">
        <v>1440</v>
      </c>
      <c r="I340" s="28">
        <v>225</v>
      </c>
      <c r="J340" s="164">
        <f>H340*I340</f>
        <v>324000</v>
      </c>
      <c r="K340" s="30"/>
      <c r="L340" s="162">
        <f>K340*H340</f>
        <v>0</v>
      </c>
      <c r="M340" s="161">
        <f t="shared" si="13"/>
        <v>225</v>
      </c>
      <c r="N340" s="165">
        <f>M340*H340</f>
        <v>324000</v>
      </c>
      <c r="O340" s="176">
        <v>225</v>
      </c>
      <c r="P340" s="162">
        <f>O340*H340</f>
        <v>324000</v>
      </c>
      <c r="Q340" s="95" t="s">
        <v>554</v>
      </c>
    </row>
    <row r="341" spans="2:17" ht="21">
      <c r="B341" s="360"/>
      <c r="C341" s="58"/>
      <c r="D341" s="58"/>
      <c r="E341" s="58"/>
      <c r="F341" s="60" t="s">
        <v>543</v>
      </c>
      <c r="G341" s="58"/>
      <c r="H341" s="163">
        <v>1440</v>
      </c>
      <c r="I341" s="58"/>
      <c r="J341" s="58"/>
      <c r="K341" s="58"/>
      <c r="L341" s="58"/>
      <c r="M341" s="161"/>
      <c r="N341" s="165"/>
      <c r="O341" s="176">
        <v>115</v>
      </c>
      <c r="P341" s="162">
        <f>O341*H341</f>
        <v>165600</v>
      </c>
      <c r="Q341" s="95" t="s">
        <v>554</v>
      </c>
    </row>
    <row r="342" spans="2:17">
      <c r="B342" s="359">
        <v>163</v>
      </c>
      <c r="C342" s="28">
        <v>56</v>
      </c>
      <c r="D342" s="28">
        <v>134</v>
      </c>
      <c r="E342" s="28" t="s">
        <v>192</v>
      </c>
      <c r="F342" s="33" t="s">
        <v>191</v>
      </c>
      <c r="G342" s="29" t="s">
        <v>0</v>
      </c>
      <c r="H342" s="163">
        <v>1440</v>
      </c>
      <c r="I342" s="28">
        <v>350</v>
      </c>
      <c r="J342" s="164">
        <f>H342*I342</f>
        <v>504000</v>
      </c>
      <c r="K342" s="30"/>
      <c r="L342" s="162">
        <f>K342*H342</f>
        <v>0</v>
      </c>
      <c r="M342" s="161">
        <f t="shared" si="13"/>
        <v>350</v>
      </c>
      <c r="N342" s="165">
        <f>M342*H342</f>
        <v>504000</v>
      </c>
      <c r="O342" s="31">
        <v>270.21750000000003</v>
      </c>
      <c r="P342" s="162">
        <f>O342*H342</f>
        <v>389113.20000000007</v>
      </c>
      <c r="Q342" s="95" t="s">
        <v>554</v>
      </c>
    </row>
    <row r="343" spans="2:17" ht="21">
      <c r="B343" s="360"/>
      <c r="C343" s="58"/>
      <c r="D343" s="58"/>
      <c r="E343" s="58"/>
      <c r="F343" s="58"/>
      <c r="G343" s="58"/>
      <c r="H343" s="58"/>
      <c r="I343" s="58"/>
      <c r="J343" s="58"/>
      <c r="K343" s="58"/>
      <c r="L343" s="58"/>
      <c r="M343" s="161"/>
      <c r="N343" s="58"/>
      <c r="O343" s="58"/>
      <c r="P343" s="58"/>
      <c r="Q343" s="95" t="s">
        <v>554</v>
      </c>
    </row>
    <row r="344" spans="2:17" ht="45">
      <c r="B344" s="359">
        <v>164</v>
      </c>
      <c r="C344" s="28">
        <v>57</v>
      </c>
      <c r="D344" s="28">
        <v>135</v>
      </c>
      <c r="E344" s="28" t="s">
        <v>190</v>
      </c>
      <c r="F344" s="33" t="s">
        <v>189</v>
      </c>
      <c r="G344" s="29" t="s">
        <v>0</v>
      </c>
      <c r="H344" s="163">
        <v>360</v>
      </c>
      <c r="I344" s="28">
        <v>4447</v>
      </c>
      <c r="J344" s="164">
        <f>H344*I344</f>
        <v>1600920</v>
      </c>
      <c r="K344" s="30"/>
      <c r="L344" s="162">
        <f>K344*H344</f>
        <v>0</v>
      </c>
      <c r="M344" s="161">
        <f t="shared" si="13"/>
        <v>4447</v>
      </c>
      <c r="N344" s="165">
        <f>M344*H344</f>
        <v>1600920</v>
      </c>
      <c r="O344" s="31">
        <v>1372.0140000000001</v>
      </c>
      <c r="P344" s="162">
        <f>O344*H344</f>
        <v>493925.04000000004</v>
      </c>
      <c r="Q344" s="95" t="s">
        <v>554</v>
      </c>
    </row>
    <row r="345" spans="2:17" ht="21">
      <c r="B345" s="360"/>
      <c r="C345" s="58"/>
      <c r="D345" s="58"/>
      <c r="E345" s="58"/>
      <c r="F345" s="58"/>
      <c r="G345" s="58"/>
      <c r="H345" s="58"/>
      <c r="I345" s="58"/>
      <c r="J345" s="58"/>
      <c r="K345" s="58"/>
      <c r="L345" s="58"/>
      <c r="M345" s="161"/>
      <c r="N345" s="58"/>
      <c r="O345" s="58"/>
      <c r="P345" s="58"/>
      <c r="Q345" s="95" t="s">
        <v>554</v>
      </c>
    </row>
    <row r="346" spans="2:17">
      <c r="B346" s="359">
        <v>165</v>
      </c>
      <c r="C346" s="28">
        <v>59</v>
      </c>
      <c r="D346" s="28">
        <v>136</v>
      </c>
      <c r="E346" s="28" t="s">
        <v>188</v>
      </c>
      <c r="F346" s="33" t="s">
        <v>187</v>
      </c>
      <c r="G346" s="29" t="s">
        <v>0</v>
      </c>
      <c r="H346" s="163">
        <v>360</v>
      </c>
      <c r="I346" s="28">
        <v>313</v>
      </c>
      <c r="J346" s="164">
        <f>H346*I346</f>
        <v>112680</v>
      </c>
      <c r="K346" s="30"/>
      <c r="L346" s="162">
        <f>K346*H346</f>
        <v>0</v>
      </c>
      <c r="M346" s="161">
        <f t="shared" si="13"/>
        <v>313</v>
      </c>
      <c r="N346" s="165">
        <f>M346*H346</f>
        <v>112680</v>
      </c>
      <c r="O346" s="31">
        <v>75</v>
      </c>
      <c r="P346" s="162">
        <f>O346*H346</f>
        <v>27000</v>
      </c>
      <c r="Q346" s="95" t="s">
        <v>554</v>
      </c>
    </row>
    <row r="347" spans="2:17" ht="21">
      <c r="B347" s="360"/>
      <c r="C347" s="58"/>
      <c r="D347" s="58"/>
      <c r="E347" s="58"/>
      <c r="F347" s="58"/>
      <c r="G347" s="58"/>
      <c r="H347" s="58"/>
      <c r="I347" s="58"/>
      <c r="J347" s="58"/>
      <c r="K347" s="58"/>
      <c r="L347" s="58"/>
      <c r="M347" s="161"/>
      <c r="N347" s="58"/>
      <c r="O347" s="58"/>
      <c r="P347" s="58"/>
      <c r="Q347" s="95" t="s">
        <v>554</v>
      </c>
    </row>
    <row r="348" spans="2:17">
      <c r="B348" s="359">
        <v>166</v>
      </c>
      <c r="C348" s="28">
        <v>60</v>
      </c>
      <c r="D348" s="28">
        <v>137</v>
      </c>
      <c r="E348" s="28" t="s">
        <v>186</v>
      </c>
      <c r="F348" s="33" t="s">
        <v>185</v>
      </c>
      <c r="G348" s="29" t="s">
        <v>0</v>
      </c>
      <c r="H348" s="163">
        <v>270</v>
      </c>
      <c r="I348" s="28">
        <v>88</v>
      </c>
      <c r="J348" s="164">
        <f>H348*I348</f>
        <v>23760</v>
      </c>
      <c r="K348" s="30"/>
      <c r="L348" s="162">
        <f>K348*H348</f>
        <v>0</v>
      </c>
      <c r="M348" s="161">
        <f t="shared" si="13"/>
        <v>88</v>
      </c>
      <c r="N348" s="165">
        <f>M348*H348</f>
        <v>23760</v>
      </c>
      <c r="O348" s="31">
        <v>88</v>
      </c>
      <c r="P348" s="162">
        <f>O348*H348</f>
        <v>23760</v>
      </c>
      <c r="Q348" s="95" t="s">
        <v>554</v>
      </c>
    </row>
    <row r="349" spans="2:17" ht="21">
      <c r="B349" s="360"/>
      <c r="C349" s="58"/>
      <c r="D349" s="58"/>
      <c r="E349" s="58"/>
      <c r="F349" s="60" t="s">
        <v>543</v>
      </c>
      <c r="G349" s="58"/>
      <c r="H349" s="163">
        <v>270</v>
      </c>
      <c r="I349" s="58"/>
      <c r="J349" s="58"/>
      <c r="K349" s="58"/>
      <c r="L349" s="58"/>
      <c r="M349" s="161"/>
      <c r="N349" s="165"/>
      <c r="O349" s="176">
        <v>38.420000000000016</v>
      </c>
      <c r="P349" s="162">
        <f>O349*H349</f>
        <v>10373.400000000005</v>
      </c>
      <c r="Q349" s="95" t="s">
        <v>554</v>
      </c>
    </row>
    <row r="350" spans="2:17">
      <c r="B350" s="359">
        <v>167</v>
      </c>
      <c r="C350" s="28">
        <v>61</v>
      </c>
      <c r="D350" s="28">
        <v>138</v>
      </c>
      <c r="E350" s="28" t="s">
        <v>184</v>
      </c>
      <c r="F350" s="33" t="s">
        <v>183</v>
      </c>
      <c r="G350" s="29" t="s">
        <v>0</v>
      </c>
      <c r="H350" s="163">
        <v>9000</v>
      </c>
      <c r="I350" s="28">
        <v>100</v>
      </c>
      <c r="J350" s="164">
        <f>H350*I350</f>
        <v>900000</v>
      </c>
      <c r="K350" s="30"/>
      <c r="L350" s="162">
        <f>K350*H350</f>
        <v>0</v>
      </c>
      <c r="M350" s="161">
        <f t="shared" si="13"/>
        <v>100</v>
      </c>
      <c r="N350" s="165">
        <f>M350*H350</f>
        <v>900000</v>
      </c>
      <c r="O350" s="31">
        <v>0</v>
      </c>
      <c r="P350" s="162">
        <f>O350*H350</f>
        <v>0</v>
      </c>
      <c r="Q350" s="95" t="s">
        <v>554</v>
      </c>
    </row>
    <row r="351" spans="2:17" ht="21">
      <c r="B351" s="360"/>
      <c r="C351" s="58"/>
      <c r="D351" s="58"/>
      <c r="E351" s="58"/>
      <c r="F351" s="58"/>
      <c r="G351" s="58"/>
      <c r="H351" s="58"/>
      <c r="I351" s="58"/>
      <c r="J351" s="58"/>
      <c r="K351" s="58"/>
      <c r="L351" s="58"/>
      <c r="M351" s="161"/>
      <c r="N351" s="58"/>
      <c r="O351" s="58"/>
      <c r="P351" s="58"/>
      <c r="Q351" s="95" t="s">
        <v>554</v>
      </c>
    </row>
    <row r="352" spans="2:17">
      <c r="B352" s="359">
        <v>168</v>
      </c>
      <c r="C352" s="28">
        <v>64</v>
      </c>
      <c r="D352" s="28">
        <v>139</v>
      </c>
      <c r="E352" s="28" t="s">
        <v>182</v>
      </c>
      <c r="F352" s="33" t="s">
        <v>181</v>
      </c>
      <c r="G352" s="29" t="s">
        <v>0</v>
      </c>
      <c r="H352" s="163">
        <v>12000</v>
      </c>
      <c r="I352" s="28">
        <v>7</v>
      </c>
      <c r="J352" s="164">
        <f>H352*I352</f>
        <v>84000</v>
      </c>
      <c r="K352" s="30"/>
      <c r="L352" s="162">
        <f>K352*H352</f>
        <v>0</v>
      </c>
      <c r="M352" s="161">
        <f t="shared" si="13"/>
        <v>7</v>
      </c>
      <c r="N352" s="165">
        <f>M352*H352</f>
        <v>84000</v>
      </c>
      <c r="O352" s="31">
        <v>7</v>
      </c>
      <c r="P352" s="162">
        <f>O352*H352</f>
        <v>84000</v>
      </c>
      <c r="Q352" s="95" t="s">
        <v>554</v>
      </c>
    </row>
    <row r="353" spans="2:17" ht="21">
      <c r="B353" s="360"/>
      <c r="C353" s="58"/>
      <c r="D353" s="58"/>
      <c r="E353" s="58"/>
      <c r="F353" s="60" t="s">
        <v>543</v>
      </c>
      <c r="G353" s="58"/>
      <c r="H353" s="163">
        <v>12000</v>
      </c>
      <c r="I353" s="58"/>
      <c r="J353" s="58"/>
      <c r="K353" s="58"/>
      <c r="L353" s="58"/>
      <c r="M353" s="161"/>
      <c r="N353" s="165"/>
      <c r="O353" s="176">
        <v>9.5165000000000006</v>
      </c>
      <c r="P353" s="162">
        <f>O353*H353</f>
        <v>114198.00000000001</v>
      </c>
      <c r="Q353" s="95" t="s">
        <v>554</v>
      </c>
    </row>
    <row r="354" spans="2:17">
      <c r="B354" s="359">
        <v>169</v>
      </c>
      <c r="C354" s="28"/>
      <c r="D354" s="28">
        <v>140</v>
      </c>
      <c r="E354" s="28" t="s">
        <v>180</v>
      </c>
      <c r="F354" s="33" t="s">
        <v>179</v>
      </c>
      <c r="G354" s="29" t="s">
        <v>0</v>
      </c>
      <c r="H354" s="163">
        <v>9000</v>
      </c>
      <c r="I354" s="28">
        <v>15</v>
      </c>
      <c r="J354" s="164">
        <f>H354*I354</f>
        <v>135000</v>
      </c>
      <c r="K354" s="30"/>
      <c r="L354" s="162">
        <f>K354*H354</f>
        <v>0</v>
      </c>
      <c r="M354" s="161">
        <f t="shared" si="13"/>
        <v>15</v>
      </c>
      <c r="N354" s="165">
        <f>M354*H354</f>
        <v>135000</v>
      </c>
      <c r="O354" s="31">
        <v>15</v>
      </c>
      <c r="P354" s="162">
        <f>O354*H354</f>
        <v>135000</v>
      </c>
      <c r="Q354" s="95" t="s">
        <v>554</v>
      </c>
    </row>
    <row r="355" spans="2:17" ht="21">
      <c r="B355" s="360"/>
      <c r="C355" s="58"/>
      <c r="D355" s="58"/>
      <c r="E355" s="58"/>
      <c r="F355" s="60" t="s">
        <v>543</v>
      </c>
      <c r="G355" s="58"/>
      <c r="H355" s="163">
        <v>9000</v>
      </c>
      <c r="I355" s="58"/>
      <c r="J355" s="58"/>
      <c r="K355" s="58"/>
      <c r="L355" s="58"/>
      <c r="M355" s="161"/>
      <c r="N355" s="165"/>
      <c r="O355" s="176">
        <v>30.275999999999996</v>
      </c>
      <c r="P355" s="162">
        <f>O355*H355</f>
        <v>272483.99999999994</v>
      </c>
      <c r="Q355" s="95" t="s">
        <v>554</v>
      </c>
    </row>
    <row r="356" spans="2:17">
      <c r="B356" s="359">
        <v>170</v>
      </c>
      <c r="C356" s="28"/>
      <c r="D356" s="28">
        <v>141</v>
      </c>
      <c r="E356" s="28" t="s">
        <v>178</v>
      </c>
      <c r="F356" s="33" t="s">
        <v>177</v>
      </c>
      <c r="G356" s="29" t="s">
        <v>0</v>
      </c>
      <c r="H356" s="163">
        <v>1800</v>
      </c>
      <c r="I356" s="28">
        <v>150</v>
      </c>
      <c r="J356" s="164">
        <f>H356*I356</f>
        <v>270000</v>
      </c>
      <c r="K356" s="30"/>
      <c r="L356" s="162">
        <f>K356*H356</f>
        <v>0</v>
      </c>
      <c r="M356" s="161">
        <f t="shared" si="13"/>
        <v>150</v>
      </c>
      <c r="N356" s="165">
        <f>M356*H356</f>
        <v>270000</v>
      </c>
      <c r="O356" s="31">
        <v>126.42000000000002</v>
      </c>
      <c r="P356" s="162">
        <f>O356*H356</f>
        <v>227556.00000000003</v>
      </c>
      <c r="Q356" s="95" t="s">
        <v>554</v>
      </c>
    </row>
    <row r="357" spans="2:17" ht="21">
      <c r="B357" s="360"/>
      <c r="C357" s="58"/>
      <c r="D357" s="58"/>
      <c r="E357" s="58"/>
      <c r="F357" s="58"/>
      <c r="G357" s="58"/>
      <c r="H357" s="58"/>
      <c r="I357" s="58"/>
      <c r="J357" s="58"/>
      <c r="K357" s="58"/>
      <c r="L357" s="58"/>
      <c r="M357" s="161"/>
      <c r="N357" s="58"/>
      <c r="O357" s="58"/>
      <c r="P357" s="58"/>
      <c r="Q357" s="95" t="s">
        <v>554</v>
      </c>
    </row>
    <row r="358" spans="2:17" ht="30">
      <c r="B358" s="359">
        <v>171</v>
      </c>
      <c r="C358" s="28">
        <v>66</v>
      </c>
      <c r="D358" s="28">
        <v>142</v>
      </c>
      <c r="E358" s="28" t="s">
        <v>176</v>
      </c>
      <c r="F358" s="37" t="s">
        <v>175</v>
      </c>
      <c r="G358" s="29" t="s">
        <v>0</v>
      </c>
      <c r="H358" s="163">
        <v>6300</v>
      </c>
      <c r="I358" s="28">
        <v>50</v>
      </c>
      <c r="J358" s="164">
        <f>H358*I358</f>
        <v>315000</v>
      </c>
      <c r="K358" s="30"/>
      <c r="L358" s="162">
        <f>K358*H358</f>
        <v>0</v>
      </c>
      <c r="M358" s="161">
        <f t="shared" si="13"/>
        <v>50</v>
      </c>
      <c r="N358" s="165">
        <f>M358*H358</f>
        <v>315000</v>
      </c>
      <c r="O358" s="31">
        <v>50</v>
      </c>
      <c r="P358" s="162">
        <f>O358*H358</f>
        <v>315000</v>
      </c>
      <c r="Q358" s="95" t="s">
        <v>554</v>
      </c>
    </row>
    <row r="359" spans="2:17" ht="21">
      <c r="B359" s="360"/>
      <c r="C359" s="58"/>
      <c r="D359" s="58"/>
      <c r="E359" s="58"/>
      <c r="F359" s="60"/>
      <c r="G359" s="58"/>
      <c r="H359" s="163"/>
      <c r="I359" s="58"/>
      <c r="J359" s="58"/>
      <c r="K359" s="58"/>
      <c r="L359" s="58"/>
      <c r="M359" s="161"/>
      <c r="N359" s="165"/>
      <c r="O359" s="176"/>
      <c r="P359" s="162">
        <f>O359*H359</f>
        <v>0</v>
      </c>
      <c r="Q359" s="95" t="s">
        <v>554</v>
      </c>
    </row>
    <row r="360" spans="2:17" ht="30">
      <c r="B360" s="359">
        <v>172</v>
      </c>
      <c r="C360" s="28">
        <v>67</v>
      </c>
      <c r="D360" s="28">
        <v>143</v>
      </c>
      <c r="E360" s="28" t="s">
        <v>174</v>
      </c>
      <c r="F360" s="33" t="s">
        <v>173</v>
      </c>
      <c r="G360" s="29" t="s">
        <v>0</v>
      </c>
      <c r="H360" s="163">
        <v>6300</v>
      </c>
      <c r="I360" s="28">
        <v>50</v>
      </c>
      <c r="J360" s="164">
        <f>H360*I360</f>
        <v>315000</v>
      </c>
      <c r="K360" s="30"/>
      <c r="L360" s="162">
        <f>K360*H360</f>
        <v>0</v>
      </c>
      <c r="M360" s="161">
        <f t="shared" si="13"/>
        <v>50</v>
      </c>
      <c r="N360" s="165">
        <f>M360*H360</f>
        <v>315000</v>
      </c>
      <c r="O360" s="31">
        <v>15.4</v>
      </c>
      <c r="P360" s="162">
        <f>O360*H360</f>
        <v>97020</v>
      </c>
      <c r="Q360" s="95" t="s">
        <v>554</v>
      </c>
    </row>
    <row r="361" spans="2:17" ht="21">
      <c r="B361" s="360"/>
      <c r="C361" s="58"/>
      <c r="D361" s="58"/>
      <c r="E361" s="58"/>
      <c r="F361" s="58"/>
      <c r="G361" s="58"/>
      <c r="H361" s="58"/>
      <c r="I361" s="58"/>
      <c r="J361" s="58"/>
      <c r="K361" s="58"/>
      <c r="L361" s="58"/>
      <c r="M361" s="161"/>
      <c r="N361" s="58"/>
      <c r="O361" s="58"/>
      <c r="P361" s="58"/>
      <c r="Q361" s="95" t="s">
        <v>554</v>
      </c>
    </row>
    <row r="362" spans="2:17" ht="30">
      <c r="B362" s="359">
        <v>173</v>
      </c>
      <c r="C362" s="28">
        <v>68</v>
      </c>
      <c r="D362" s="28">
        <v>144</v>
      </c>
      <c r="E362" s="28" t="s">
        <v>172</v>
      </c>
      <c r="F362" s="33" t="s">
        <v>171</v>
      </c>
      <c r="G362" s="29" t="s">
        <v>0</v>
      </c>
      <c r="H362" s="163">
        <v>7400.0000000000009</v>
      </c>
      <c r="I362" s="28">
        <v>45</v>
      </c>
      <c r="J362" s="164">
        <f>H362*I362</f>
        <v>333000.00000000006</v>
      </c>
      <c r="K362" s="30"/>
      <c r="L362" s="162">
        <f>K362*H362</f>
        <v>0</v>
      </c>
      <c r="M362" s="161">
        <f t="shared" si="13"/>
        <v>45</v>
      </c>
      <c r="N362" s="165">
        <f>M362*H362</f>
        <v>333000.00000000006</v>
      </c>
      <c r="O362" s="31">
        <v>17.2</v>
      </c>
      <c r="P362" s="162">
        <f>O362*H362</f>
        <v>127280.00000000001</v>
      </c>
      <c r="Q362" s="95" t="s">
        <v>554</v>
      </c>
    </row>
    <row r="363" spans="2:17" ht="21">
      <c r="B363" s="360"/>
      <c r="C363" s="58"/>
      <c r="D363" s="58"/>
      <c r="E363" s="58"/>
      <c r="F363" s="58"/>
      <c r="G363" s="58"/>
      <c r="H363" s="58"/>
      <c r="I363" s="58"/>
      <c r="J363" s="58"/>
      <c r="K363" s="58"/>
      <c r="L363" s="58"/>
      <c r="M363" s="161"/>
      <c r="N363" s="58"/>
      <c r="O363" s="58"/>
      <c r="P363" s="58"/>
      <c r="Q363" s="95" t="s">
        <v>554</v>
      </c>
    </row>
    <row r="364" spans="2:17">
      <c r="B364" s="359">
        <v>174</v>
      </c>
      <c r="C364" s="28">
        <v>69</v>
      </c>
      <c r="D364" s="28">
        <v>145</v>
      </c>
      <c r="E364" s="28" t="s">
        <v>170</v>
      </c>
      <c r="F364" s="33" t="s">
        <v>169</v>
      </c>
      <c r="G364" s="29" t="s">
        <v>0</v>
      </c>
      <c r="H364" s="163">
        <v>5400</v>
      </c>
      <c r="I364" s="28">
        <v>40</v>
      </c>
      <c r="J364" s="164">
        <f>H364*I364</f>
        <v>216000</v>
      </c>
      <c r="K364" s="30"/>
      <c r="L364" s="162">
        <f>K364*H364</f>
        <v>0</v>
      </c>
      <c r="M364" s="161">
        <f t="shared" si="13"/>
        <v>40</v>
      </c>
      <c r="N364" s="165">
        <f>M364*H364</f>
        <v>216000</v>
      </c>
      <c r="O364" s="31">
        <v>33.3795</v>
      </c>
      <c r="P364" s="162">
        <f>O364*H364</f>
        <v>180249.3</v>
      </c>
      <c r="Q364" s="95" t="s">
        <v>554</v>
      </c>
    </row>
    <row r="365" spans="2:17" ht="21">
      <c r="B365" s="360"/>
      <c r="C365" s="58"/>
      <c r="D365" s="58"/>
      <c r="E365" s="58"/>
      <c r="F365" s="58"/>
      <c r="G365" s="58"/>
      <c r="H365" s="58"/>
      <c r="I365" s="58"/>
      <c r="J365" s="58"/>
      <c r="K365" s="58"/>
      <c r="L365" s="58"/>
      <c r="M365" s="161"/>
      <c r="N365" s="58"/>
      <c r="O365" s="58"/>
      <c r="P365" s="58"/>
      <c r="Q365" s="95" t="s">
        <v>554</v>
      </c>
    </row>
    <row r="366" spans="2:17" ht="30">
      <c r="B366" s="359">
        <v>175</v>
      </c>
      <c r="C366" s="28">
        <v>70</v>
      </c>
      <c r="D366" s="28">
        <v>146</v>
      </c>
      <c r="E366" s="28" t="s">
        <v>168</v>
      </c>
      <c r="F366" s="33" t="s">
        <v>167</v>
      </c>
      <c r="G366" s="29" t="s">
        <v>0</v>
      </c>
      <c r="H366" s="163">
        <v>18000</v>
      </c>
      <c r="I366" s="28">
        <v>45</v>
      </c>
      <c r="J366" s="164">
        <f>H366*I366</f>
        <v>810000</v>
      </c>
      <c r="K366" s="30"/>
      <c r="L366" s="162">
        <f>K366*H366</f>
        <v>0</v>
      </c>
      <c r="M366" s="161">
        <f t="shared" si="13"/>
        <v>45</v>
      </c>
      <c r="N366" s="165">
        <f>M366*H366</f>
        <v>810000</v>
      </c>
      <c r="O366" s="31">
        <v>45</v>
      </c>
      <c r="P366" s="162">
        <f>O366*H366</f>
        <v>810000</v>
      </c>
      <c r="Q366" s="95" t="s">
        <v>554</v>
      </c>
    </row>
    <row r="367" spans="2:17" ht="21">
      <c r="B367" s="360"/>
      <c r="C367" s="58"/>
      <c r="D367" s="58"/>
      <c r="E367" s="58"/>
      <c r="F367" s="60" t="s">
        <v>543</v>
      </c>
      <c r="G367" s="58"/>
      <c r="H367" s="163">
        <v>18000</v>
      </c>
      <c r="I367" s="58"/>
      <c r="J367" s="58"/>
      <c r="K367" s="58"/>
      <c r="L367" s="58"/>
      <c r="M367" s="161"/>
      <c r="N367" s="165"/>
      <c r="O367" s="176">
        <v>24.3</v>
      </c>
      <c r="P367" s="162">
        <f>O367*H367</f>
        <v>437400</v>
      </c>
      <c r="Q367" s="95" t="s">
        <v>554</v>
      </c>
    </row>
    <row r="368" spans="2:17">
      <c r="B368" s="359">
        <v>176</v>
      </c>
      <c r="C368" s="28">
        <v>71</v>
      </c>
      <c r="D368" s="28">
        <v>147</v>
      </c>
      <c r="E368" s="28" t="s">
        <v>166</v>
      </c>
      <c r="F368" s="33" t="s">
        <v>165</v>
      </c>
      <c r="G368" s="29" t="s">
        <v>0</v>
      </c>
      <c r="H368" s="163">
        <v>1800</v>
      </c>
      <c r="I368" s="28">
        <v>1400</v>
      </c>
      <c r="J368" s="164">
        <f>H368*I368</f>
        <v>2520000</v>
      </c>
      <c r="K368" s="30"/>
      <c r="L368" s="162">
        <f>K368*H368</f>
        <v>0</v>
      </c>
      <c r="M368" s="161">
        <f t="shared" si="13"/>
        <v>1400</v>
      </c>
      <c r="N368" s="165">
        <f>M368*H368</f>
        <v>2520000</v>
      </c>
      <c r="O368" s="31">
        <v>750</v>
      </c>
      <c r="P368" s="162">
        <f>O368*H368</f>
        <v>1350000</v>
      </c>
      <c r="Q368" s="95" t="s">
        <v>554</v>
      </c>
    </row>
    <row r="369" spans="2:17" ht="21">
      <c r="B369" s="360"/>
      <c r="C369" s="58"/>
      <c r="D369" s="58"/>
      <c r="E369" s="58"/>
      <c r="F369" s="58"/>
      <c r="G369" s="58"/>
      <c r="H369" s="58"/>
      <c r="I369" s="58"/>
      <c r="J369" s="58"/>
      <c r="K369" s="58"/>
      <c r="L369" s="58"/>
      <c r="M369" s="161"/>
      <c r="N369" s="58"/>
      <c r="O369" s="58"/>
      <c r="P369" s="58"/>
      <c r="Q369" s="95" t="s">
        <v>554</v>
      </c>
    </row>
    <row r="370" spans="2:17">
      <c r="B370" s="359">
        <v>177</v>
      </c>
      <c r="C370" s="28">
        <v>72</v>
      </c>
      <c r="D370" s="28">
        <v>148</v>
      </c>
      <c r="E370" s="28" t="s">
        <v>164</v>
      </c>
      <c r="F370" s="33" t="s">
        <v>163</v>
      </c>
      <c r="G370" s="29" t="s">
        <v>0</v>
      </c>
      <c r="H370" s="163">
        <v>3000</v>
      </c>
      <c r="I370" s="28">
        <v>500</v>
      </c>
      <c r="J370" s="164">
        <f>H370*I370</f>
        <v>1500000</v>
      </c>
      <c r="K370" s="30"/>
      <c r="L370" s="162">
        <f>K370*H370</f>
        <v>0</v>
      </c>
      <c r="M370" s="161">
        <f t="shared" si="13"/>
        <v>500</v>
      </c>
      <c r="N370" s="165">
        <f>M370*H370</f>
        <v>1500000</v>
      </c>
      <c r="O370" s="31">
        <v>500</v>
      </c>
      <c r="P370" s="162">
        <f>O370*H370</f>
        <v>1500000</v>
      </c>
      <c r="Q370" s="95" t="s">
        <v>554</v>
      </c>
    </row>
    <row r="371" spans="2:17" ht="21">
      <c r="B371" s="360"/>
      <c r="C371" s="58"/>
      <c r="D371" s="58"/>
      <c r="E371" s="58"/>
      <c r="F371" s="60" t="s">
        <v>543</v>
      </c>
      <c r="G371" s="58"/>
      <c r="H371" s="163">
        <v>3000</v>
      </c>
      <c r="I371" s="58"/>
      <c r="J371" s="58"/>
      <c r="K371" s="58"/>
      <c r="L371" s="58"/>
      <c r="M371" s="161"/>
      <c r="N371" s="165"/>
      <c r="O371" s="30">
        <v>164</v>
      </c>
      <c r="P371" s="162">
        <f>O371*H371</f>
        <v>492000</v>
      </c>
      <c r="Q371" s="95" t="s">
        <v>554</v>
      </c>
    </row>
    <row r="372" spans="2:17" ht="30">
      <c r="B372" s="359">
        <v>178</v>
      </c>
      <c r="C372" s="28">
        <v>74</v>
      </c>
      <c r="D372" s="28">
        <v>149</v>
      </c>
      <c r="E372" s="28" t="s">
        <v>162</v>
      </c>
      <c r="F372" s="33" t="s">
        <v>161</v>
      </c>
      <c r="G372" s="29" t="s">
        <v>0</v>
      </c>
      <c r="H372" s="163">
        <v>1260</v>
      </c>
      <c r="I372" s="28">
        <v>350</v>
      </c>
      <c r="J372" s="164">
        <f>H372*I372</f>
        <v>441000</v>
      </c>
      <c r="K372" s="30"/>
      <c r="L372" s="162">
        <f>K372*H372</f>
        <v>0</v>
      </c>
      <c r="M372" s="161">
        <f t="shared" si="13"/>
        <v>350</v>
      </c>
      <c r="N372" s="165">
        <f>M372*H372</f>
        <v>441000</v>
      </c>
      <c r="O372" s="31">
        <v>0</v>
      </c>
      <c r="P372" s="162">
        <f>O372*H372</f>
        <v>0</v>
      </c>
      <c r="Q372" s="95" t="s">
        <v>554</v>
      </c>
    </row>
    <row r="373" spans="2:17" ht="21">
      <c r="B373" s="360"/>
      <c r="C373" s="58"/>
      <c r="D373" s="58"/>
      <c r="E373" s="58"/>
      <c r="F373" s="58"/>
      <c r="G373" s="58"/>
      <c r="H373" s="58"/>
      <c r="I373" s="58"/>
      <c r="J373" s="58"/>
      <c r="K373" s="58"/>
      <c r="L373" s="58"/>
      <c r="M373" s="161"/>
      <c r="N373" s="58"/>
      <c r="O373" s="58"/>
      <c r="P373" s="58"/>
      <c r="Q373" s="95" t="s">
        <v>554</v>
      </c>
    </row>
    <row r="374" spans="2:17">
      <c r="B374" s="359">
        <v>179</v>
      </c>
      <c r="C374" s="28">
        <v>63</v>
      </c>
      <c r="D374" s="28">
        <v>233</v>
      </c>
      <c r="E374" s="28" t="s">
        <v>160</v>
      </c>
      <c r="F374" s="33" t="s">
        <v>159</v>
      </c>
      <c r="G374" s="29" t="s">
        <v>0</v>
      </c>
      <c r="H374" s="163">
        <v>5400</v>
      </c>
      <c r="I374" s="28">
        <v>53.55</v>
      </c>
      <c r="J374" s="164">
        <f>H374*I374</f>
        <v>289170</v>
      </c>
      <c r="K374" s="30"/>
      <c r="L374" s="162">
        <f>K374*H374</f>
        <v>0</v>
      </c>
      <c r="M374" s="161">
        <f t="shared" si="13"/>
        <v>53.55</v>
      </c>
      <c r="N374" s="165">
        <f>M374*H374</f>
        <v>289170</v>
      </c>
      <c r="O374" s="31">
        <v>53.55</v>
      </c>
      <c r="P374" s="162">
        <f>O374*H374</f>
        <v>289170</v>
      </c>
      <c r="Q374" s="95" t="s">
        <v>554</v>
      </c>
    </row>
    <row r="375" spans="2:17" ht="21">
      <c r="B375" s="360"/>
      <c r="C375" s="58"/>
      <c r="D375" s="58"/>
      <c r="E375" s="58"/>
      <c r="F375" s="60" t="s">
        <v>543</v>
      </c>
      <c r="G375" s="58"/>
      <c r="H375" s="163">
        <v>5400</v>
      </c>
      <c r="I375" s="58"/>
      <c r="J375" s="58"/>
      <c r="K375" s="58"/>
      <c r="L375" s="58"/>
      <c r="M375" s="161"/>
      <c r="N375" s="165"/>
      <c r="O375" s="176">
        <v>7.4600000000000009</v>
      </c>
      <c r="P375" s="162">
        <f>O375*H375</f>
        <v>40284.000000000007</v>
      </c>
      <c r="Q375" s="95" t="s">
        <v>554</v>
      </c>
    </row>
    <row r="376" spans="2:17" ht="60">
      <c r="B376" s="359">
        <v>180</v>
      </c>
      <c r="C376" s="28">
        <v>95</v>
      </c>
      <c r="D376" s="28">
        <v>223</v>
      </c>
      <c r="E376" s="28" t="s">
        <v>158</v>
      </c>
      <c r="F376" s="38" t="s">
        <v>157</v>
      </c>
      <c r="G376" s="29" t="s">
        <v>3</v>
      </c>
      <c r="H376" s="163">
        <v>180</v>
      </c>
      <c r="I376" s="28">
        <v>500</v>
      </c>
      <c r="J376" s="164">
        <f>H376*I376</f>
        <v>90000</v>
      </c>
      <c r="K376" s="30"/>
      <c r="L376" s="162">
        <f>K376*H376</f>
        <v>0</v>
      </c>
      <c r="M376" s="161">
        <f t="shared" si="13"/>
        <v>500</v>
      </c>
      <c r="N376" s="165">
        <f>M376*H376</f>
        <v>90000</v>
      </c>
      <c r="O376" s="31">
        <v>0</v>
      </c>
      <c r="P376" s="162">
        <f>O376*H376</f>
        <v>0</v>
      </c>
      <c r="Q376" s="95" t="s">
        <v>554</v>
      </c>
    </row>
    <row r="377" spans="2:17" ht="21">
      <c r="B377" s="360"/>
      <c r="C377" s="58"/>
      <c r="D377" s="58"/>
      <c r="E377" s="58"/>
      <c r="F377" s="58"/>
      <c r="G377" s="58"/>
      <c r="H377" s="58"/>
      <c r="I377" s="58"/>
      <c r="J377" s="58"/>
      <c r="K377" s="58"/>
      <c r="L377" s="58"/>
      <c r="M377" s="161"/>
      <c r="N377" s="58"/>
      <c r="O377" s="58"/>
      <c r="P377" s="58"/>
      <c r="Q377" s="95" t="s">
        <v>554</v>
      </c>
    </row>
    <row r="378" spans="2:17" ht="90">
      <c r="B378" s="359">
        <v>181</v>
      </c>
      <c r="C378" s="28">
        <v>96</v>
      </c>
      <c r="D378" s="28">
        <v>224</v>
      </c>
      <c r="E378" s="28" t="s">
        <v>156</v>
      </c>
      <c r="F378" s="38" t="s">
        <v>155</v>
      </c>
      <c r="G378" s="29" t="s">
        <v>3</v>
      </c>
      <c r="H378" s="163">
        <v>630</v>
      </c>
      <c r="I378" s="28">
        <v>500</v>
      </c>
      <c r="J378" s="164">
        <f>H378*I378</f>
        <v>315000</v>
      </c>
      <c r="K378" s="30"/>
      <c r="L378" s="162">
        <f>K378*H378</f>
        <v>0</v>
      </c>
      <c r="M378" s="161">
        <f t="shared" si="13"/>
        <v>500</v>
      </c>
      <c r="N378" s="165">
        <f>M378*H378</f>
        <v>315000</v>
      </c>
      <c r="O378" s="31">
        <v>500</v>
      </c>
      <c r="P378" s="162">
        <f>O378*H378</f>
        <v>315000</v>
      </c>
      <c r="Q378" s="95" t="s">
        <v>554</v>
      </c>
    </row>
    <row r="379" spans="2:17" ht="21">
      <c r="B379" s="360"/>
      <c r="C379" s="58"/>
      <c r="D379" s="58"/>
      <c r="E379" s="58"/>
      <c r="F379" s="60" t="s">
        <v>543</v>
      </c>
      <c r="G379" s="58"/>
      <c r="H379" s="163">
        <v>630</v>
      </c>
      <c r="I379" s="58"/>
      <c r="J379" s="58"/>
      <c r="K379" s="58"/>
      <c r="L379" s="58"/>
      <c r="M379" s="161"/>
      <c r="N379" s="165"/>
      <c r="O379" s="176">
        <v>632</v>
      </c>
      <c r="P379" s="162">
        <f>O379*H379</f>
        <v>398160</v>
      </c>
      <c r="Q379" s="95" t="s">
        <v>554</v>
      </c>
    </row>
    <row r="380" spans="2:17" ht="30">
      <c r="B380" s="359">
        <v>182</v>
      </c>
      <c r="C380" s="28" t="s">
        <v>717</v>
      </c>
      <c r="D380" s="28">
        <v>234</v>
      </c>
      <c r="E380" s="28" t="s">
        <v>154</v>
      </c>
      <c r="F380" s="38" t="s">
        <v>153</v>
      </c>
      <c r="G380" s="29" t="s">
        <v>152</v>
      </c>
      <c r="H380" s="163">
        <v>180</v>
      </c>
      <c r="I380" s="28">
        <v>6500</v>
      </c>
      <c r="J380" s="164">
        <f>H380*I380</f>
        <v>1170000</v>
      </c>
      <c r="K380" s="30"/>
      <c r="L380" s="162">
        <f>K380*H380</f>
        <v>0</v>
      </c>
      <c r="M380" s="161">
        <f t="shared" ref="M380:M422" si="14">$I380+$K380</f>
        <v>6500</v>
      </c>
      <c r="N380" s="165">
        <f>M380*H380</f>
        <v>1170000</v>
      </c>
      <c r="O380" s="31">
        <v>6500</v>
      </c>
      <c r="P380" s="162">
        <f>O380*H380</f>
        <v>1170000</v>
      </c>
      <c r="Q380" s="95" t="s">
        <v>554</v>
      </c>
    </row>
    <row r="381" spans="2:17" ht="21">
      <c r="B381" s="360"/>
      <c r="C381" s="58"/>
      <c r="D381" s="58"/>
      <c r="E381" s="58"/>
      <c r="F381" s="58"/>
      <c r="G381" s="58"/>
      <c r="H381" s="58"/>
      <c r="I381" s="58"/>
      <c r="J381" s="58"/>
      <c r="K381" s="58"/>
      <c r="L381" s="58"/>
      <c r="M381" s="161"/>
      <c r="N381" s="58"/>
      <c r="O381" s="58"/>
      <c r="P381" s="58"/>
      <c r="Q381" s="95" t="s">
        <v>554</v>
      </c>
    </row>
    <row r="382" spans="2:17" ht="30">
      <c r="B382" s="359">
        <v>183</v>
      </c>
      <c r="C382" s="28" t="s">
        <v>718</v>
      </c>
      <c r="D382" s="28">
        <v>150</v>
      </c>
      <c r="E382" s="28" t="s">
        <v>151</v>
      </c>
      <c r="F382" s="38" t="s">
        <v>150</v>
      </c>
      <c r="G382" s="29" t="s">
        <v>0</v>
      </c>
      <c r="H382" s="163">
        <v>1080</v>
      </c>
      <c r="I382" s="28">
        <v>65</v>
      </c>
      <c r="J382" s="164">
        <f>H382*I382</f>
        <v>70200</v>
      </c>
      <c r="K382" s="30"/>
      <c r="L382" s="162">
        <f>K382*H382</f>
        <v>0</v>
      </c>
      <c r="M382" s="161">
        <f t="shared" si="14"/>
        <v>65</v>
      </c>
      <c r="N382" s="165">
        <f>M382*H382</f>
        <v>70200</v>
      </c>
      <c r="O382" s="31">
        <v>65</v>
      </c>
      <c r="P382" s="162">
        <f>O382*H382</f>
        <v>70200</v>
      </c>
      <c r="Q382" s="95" t="s">
        <v>554</v>
      </c>
    </row>
    <row r="383" spans="2:17" ht="21.75" thickBot="1">
      <c r="B383" s="365"/>
      <c r="C383" s="126"/>
      <c r="D383" s="126"/>
      <c r="E383" s="126"/>
      <c r="F383" s="126"/>
      <c r="G383" s="126"/>
      <c r="H383" s="126"/>
      <c r="I383" s="126"/>
      <c r="J383" s="126"/>
      <c r="K383" s="126"/>
      <c r="L383" s="126"/>
      <c r="M383" s="169"/>
      <c r="N383" s="137"/>
      <c r="O383" s="126"/>
      <c r="P383" s="189"/>
      <c r="Q383" s="95"/>
    </row>
    <row r="384" spans="2:17" ht="21.75" thickBot="1">
      <c r="B384" s="366"/>
      <c r="C384" s="123"/>
      <c r="D384" s="123"/>
      <c r="E384" s="123"/>
      <c r="F384" s="123"/>
      <c r="G384" s="123"/>
      <c r="H384" s="123"/>
      <c r="I384" s="123"/>
      <c r="J384" s="123"/>
      <c r="K384" s="123"/>
      <c r="L384" s="172" t="s">
        <v>545</v>
      </c>
      <c r="M384" s="173"/>
      <c r="N384" s="178" t="s">
        <v>558</v>
      </c>
      <c r="O384" s="123"/>
      <c r="P384" s="174">
        <f>SUM(P304:P383)</f>
        <v>17755806.550999999</v>
      </c>
      <c r="Q384" s="95"/>
    </row>
    <row r="385" spans="2:17" ht="21">
      <c r="B385" s="364"/>
      <c r="C385" s="124"/>
      <c r="D385" s="124"/>
      <c r="E385" s="124"/>
      <c r="F385" s="125" t="s">
        <v>541</v>
      </c>
      <c r="G385" s="124"/>
      <c r="H385" s="124"/>
      <c r="I385" s="124"/>
      <c r="J385" s="124"/>
      <c r="K385" s="124"/>
      <c r="L385" s="124"/>
      <c r="M385" s="159"/>
      <c r="N385" s="124"/>
      <c r="O385" s="124"/>
      <c r="P385" s="124"/>
      <c r="Q385" s="95"/>
    </row>
    <row r="386" spans="2:17">
      <c r="B386" s="359">
        <v>184</v>
      </c>
      <c r="C386" s="28">
        <v>75</v>
      </c>
      <c r="D386" s="28">
        <v>225</v>
      </c>
      <c r="E386" s="28" t="s">
        <v>149</v>
      </c>
      <c r="F386" s="33" t="s">
        <v>148</v>
      </c>
      <c r="G386" s="29" t="s">
        <v>3</v>
      </c>
      <c r="H386" s="163">
        <v>270</v>
      </c>
      <c r="I386" s="28">
        <v>25</v>
      </c>
      <c r="J386" s="164">
        <f>H386*I386</f>
        <v>6750</v>
      </c>
      <c r="K386" s="30"/>
      <c r="L386" s="162">
        <f>K386*H386</f>
        <v>0</v>
      </c>
      <c r="M386" s="161">
        <f t="shared" si="14"/>
        <v>25</v>
      </c>
      <c r="N386" s="165">
        <f>M386*H386</f>
        <v>6750</v>
      </c>
      <c r="O386" s="31">
        <v>25</v>
      </c>
      <c r="P386" s="162">
        <f>O386*H386</f>
        <v>6750</v>
      </c>
      <c r="Q386" s="95" t="s">
        <v>555</v>
      </c>
    </row>
    <row r="387" spans="2:17" ht="21">
      <c r="B387" s="360"/>
      <c r="C387" s="58"/>
      <c r="D387" s="58"/>
      <c r="E387" s="58"/>
      <c r="F387" s="60" t="s">
        <v>543</v>
      </c>
      <c r="G387" s="58"/>
      <c r="H387" s="163">
        <v>270</v>
      </c>
      <c r="I387" s="58"/>
      <c r="J387" s="58"/>
      <c r="K387" s="58"/>
      <c r="L387" s="58"/>
      <c r="M387" s="161"/>
      <c r="N387" s="165"/>
      <c r="O387" s="176">
        <v>19</v>
      </c>
      <c r="P387" s="162">
        <f>O387*H387</f>
        <v>5130</v>
      </c>
      <c r="Q387" s="95" t="s">
        <v>555</v>
      </c>
    </row>
    <row r="388" spans="2:17">
      <c r="B388" s="359">
        <v>185</v>
      </c>
      <c r="C388" s="28">
        <v>76</v>
      </c>
      <c r="D388" s="28">
        <v>151</v>
      </c>
      <c r="E388" s="28" t="s">
        <v>147</v>
      </c>
      <c r="F388" s="33" t="s">
        <v>146</v>
      </c>
      <c r="G388" s="29" t="s">
        <v>3</v>
      </c>
      <c r="H388" s="163">
        <v>5400</v>
      </c>
      <c r="I388" s="28">
        <v>4</v>
      </c>
      <c r="J388" s="164">
        <f>H388*I388</f>
        <v>21600</v>
      </c>
      <c r="K388" s="30"/>
      <c r="L388" s="162">
        <f>K388*H388</f>
        <v>0</v>
      </c>
      <c r="M388" s="161">
        <f t="shared" si="14"/>
        <v>4</v>
      </c>
      <c r="N388" s="165">
        <f>M388*H388</f>
        <v>21600</v>
      </c>
      <c r="O388" s="31">
        <v>4</v>
      </c>
      <c r="P388" s="162">
        <f>O388*H388</f>
        <v>21600</v>
      </c>
      <c r="Q388" s="95" t="s">
        <v>555</v>
      </c>
    </row>
    <row r="389" spans="2:17" ht="21">
      <c r="B389" s="360"/>
      <c r="C389" s="58"/>
      <c r="D389" s="58"/>
      <c r="E389" s="58"/>
      <c r="F389" s="58"/>
      <c r="G389" s="58"/>
      <c r="H389" s="58"/>
      <c r="I389" s="58"/>
      <c r="J389" s="58"/>
      <c r="K389" s="58"/>
      <c r="L389" s="58"/>
      <c r="M389" s="161"/>
      <c r="N389" s="58"/>
      <c r="O389" s="58"/>
      <c r="P389" s="58"/>
      <c r="Q389" s="95" t="s">
        <v>555</v>
      </c>
    </row>
    <row r="390" spans="2:17">
      <c r="B390" s="359">
        <v>186</v>
      </c>
      <c r="C390" s="28">
        <v>77</v>
      </c>
      <c r="D390" s="28">
        <v>152</v>
      </c>
      <c r="E390" s="28" t="s">
        <v>145</v>
      </c>
      <c r="F390" s="33" t="s">
        <v>144</v>
      </c>
      <c r="G390" s="29" t="s">
        <v>3</v>
      </c>
      <c r="H390" s="163">
        <v>6300</v>
      </c>
      <c r="I390" s="28">
        <v>9</v>
      </c>
      <c r="J390" s="164">
        <f>H390*I390</f>
        <v>56700</v>
      </c>
      <c r="K390" s="30"/>
      <c r="L390" s="162">
        <f>K390*H390</f>
        <v>0</v>
      </c>
      <c r="M390" s="161">
        <f t="shared" si="14"/>
        <v>9</v>
      </c>
      <c r="N390" s="165">
        <f>M390*H390</f>
        <v>56700</v>
      </c>
      <c r="O390" s="31">
        <v>9</v>
      </c>
      <c r="P390" s="162">
        <f>O390*H390</f>
        <v>56700</v>
      </c>
      <c r="Q390" s="95" t="s">
        <v>555</v>
      </c>
    </row>
    <row r="391" spans="2:17" ht="21">
      <c r="B391" s="360"/>
      <c r="C391" s="58"/>
      <c r="D391" s="58"/>
      <c r="E391" s="58"/>
      <c r="F391" s="58"/>
      <c r="G391" s="58"/>
      <c r="H391" s="58"/>
      <c r="I391" s="58"/>
      <c r="J391" s="58"/>
      <c r="K391" s="58"/>
      <c r="L391" s="58"/>
      <c r="M391" s="161"/>
      <c r="N391" s="58"/>
      <c r="O391" s="58"/>
      <c r="P391" s="58"/>
      <c r="Q391" s="95" t="s">
        <v>555</v>
      </c>
    </row>
    <row r="392" spans="2:17">
      <c r="B392" s="359">
        <v>187</v>
      </c>
      <c r="C392" s="28">
        <v>78</v>
      </c>
      <c r="D392" s="28">
        <v>153</v>
      </c>
      <c r="E392" s="28" t="s">
        <v>143</v>
      </c>
      <c r="F392" s="33" t="s">
        <v>142</v>
      </c>
      <c r="G392" s="29" t="s">
        <v>3</v>
      </c>
      <c r="H392" s="163">
        <v>3600</v>
      </c>
      <c r="I392" s="28">
        <v>16</v>
      </c>
      <c r="J392" s="164">
        <f>H392*I392</f>
        <v>57600</v>
      </c>
      <c r="K392" s="30"/>
      <c r="L392" s="162">
        <f>K392*H392</f>
        <v>0</v>
      </c>
      <c r="M392" s="161">
        <f t="shared" si="14"/>
        <v>16</v>
      </c>
      <c r="N392" s="165">
        <f>M392*H392</f>
        <v>57600</v>
      </c>
      <c r="O392" s="31">
        <v>15</v>
      </c>
      <c r="P392" s="162">
        <f>O392*H392</f>
        <v>54000</v>
      </c>
      <c r="Q392" s="95" t="s">
        <v>555</v>
      </c>
    </row>
    <row r="393" spans="2:17" ht="21">
      <c r="B393" s="360"/>
      <c r="C393" s="58"/>
      <c r="D393" s="58"/>
      <c r="E393" s="58"/>
      <c r="F393" s="58"/>
      <c r="G393" s="58"/>
      <c r="H393" s="58"/>
      <c r="I393" s="58"/>
      <c r="J393" s="58"/>
      <c r="K393" s="58"/>
      <c r="L393" s="58"/>
      <c r="M393" s="161"/>
      <c r="N393" s="58"/>
      <c r="O393" s="58"/>
      <c r="P393" s="58"/>
      <c r="Q393" s="95" t="s">
        <v>555</v>
      </c>
    </row>
    <row r="394" spans="2:17">
      <c r="B394" s="359">
        <v>188</v>
      </c>
      <c r="C394" s="28">
        <v>79</v>
      </c>
      <c r="D394" s="28">
        <v>154</v>
      </c>
      <c r="E394" s="28" t="s">
        <v>141</v>
      </c>
      <c r="F394" s="33" t="s">
        <v>140</v>
      </c>
      <c r="G394" s="29" t="s">
        <v>3</v>
      </c>
      <c r="H394" s="163">
        <v>1100</v>
      </c>
      <c r="I394" s="28">
        <v>21</v>
      </c>
      <c r="J394" s="164">
        <f>H394*I394</f>
        <v>23100</v>
      </c>
      <c r="K394" s="30"/>
      <c r="L394" s="162">
        <f>K394*H394</f>
        <v>0</v>
      </c>
      <c r="M394" s="161">
        <f t="shared" si="14"/>
        <v>21</v>
      </c>
      <c r="N394" s="165">
        <f>M394*H394</f>
        <v>23100</v>
      </c>
      <c r="O394" s="31">
        <v>21</v>
      </c>
      <c r="P394" s="162">
        <f>O394*H394</f>
        <v>23100</v>
      </c>
      <c r="Q394" s="95" t="s">
        <v>555</v>
      </c>
    </row>
    <row r="395" spans="2:17" ht="21">
      <c r="B395" s="360"/>
      <c r="C395" s="58"/>
      <c r="D395" s="58"/>
      <c r="E395" s="58"/>
      <c r="F395" s="58"/>
      <c r="G395" s="58"/>
      <c r="H395" s="58"/>
      <c r="I395" s="58"/>
      <c r="J395" s="58"/>
      <c r="K395" s="58"/>
      <c r="L395" s="58"/>
      <c r="M395" s="161"/>
      <c r="N395" s="58"/>
      <c r="O395" s="58"/>
      <c r="P395" s="58"/>
      <c r="Q395" s="95" t="s">
        <v>555</v>
      </c>
    </row>
    <row r="396" spans="2:17">
      <c r="B396" s="359">
        <v>189</v>
      </c>
      <c r="C396" s="28">
        <v>80</v>
      </c>
      <c r="D396" s="28">
        <v>155</v>
      </c>
      <c r="E396" s="28" t="s">
        <v>139</v>
      </c>
      <c r="F396" s="33" t="s">
        <v>138</v>
      </c>
      <c r="G396" s="29" t="s">
        <v>3</v>
      </c>
      <c r="H396" s="163">
        <v>630</v>
      </c>
      <c r="I396" s="28">
        <v>25</v>
      </c>
      <c r="J396" s="164">
        <f>H396*I396</f>
        <v>15750</v>
      </c>
      <c r="K396" s="30"/>
      <c r="L396" s="162">
        <f>K396*H396</f>
        <v>0</v>
      </c>
      <c r="M396" s="161">
        <f t="shared" si="14"/>
        <v>25</v>
      </c>
      <c r="N396" s="165">
        <f>M396*H396</f>
        <v>15750</v>
      </c>
      <c r="O396" s="31">
        <v>15</v>
      </c>
      <c r="P396" s="162">
        <f>O396*H396</f>
        <v>9450</v>
      </c>
      <c r="Q396" s="95" t="s">
        <v>555</v>
      </c>
    </row>
    <row r="397" spans="2:17" ht="21">
      <c r="B397" s="360"/>
      <c r="C397" s="58"/>
      <c r="D397" s="58"/>
      <c r="E397" s="58"/>
      <c r="F397" s="58"/>
      <c r="G397" s="58"/>
      <c r="H397" s="58"/>
      <c r="I397" s="58"/>
      <c r="J397" s="58"/>
      <c r="K397" s="58"/>
      <c r="L397" s="58"/>
      <c r="M397" s="161"/>
      <c r="N397" s="58"/>
      <c r="O397" s="58"/>
      <c r="P397" s="58"/>
      <c r="Q397" s="95" t="s">
        <v>555</v>
      </c>
    </row>
    <row r="398" spans="2:17">
      <c r="B398" s="359">
        <v>190</v>
      </c>
      <c r="C398" s="28">
        <v>81</v>
      </c>
      <c r="D398" s="28">
        <v>156</v>
      </c>
      <c r="E398" s="28" t="s">
        <v>137</v>
      </c>
      <c r="F398" s="33" t="s">
        <v>136</v>
      </c>
      <c r="G398" s="29" t="s">
        <v>3</v>
      </c>
      <c r="H398" s="163">
        <v>540</v>
      </c>
      <c r="I398" s="28">
        <v>36</v>
      </c>
      <c r="J398" s="164">
        <f>H398*I398</f>
        <v>19440</v>
      </c>
      <c r="K398" s="30"/>
      <c r="L398" s="162">
        <f>K398*H398</f>
        <v>0</v>
      </c>
      <c r="M398" s="161">
        <f t="shared" si="14"/>
        <v>36</v>
      </c>
      <c r="N398" s="165">
        <f>M398*H398</f>
        <v>19440</v>
      </c>
      <c r="O398" s="31">
        <v>21</v>
      </c>
      <c r="P398" s="162">
        <f>O398*H398</f>
        <v>11340</v>
      </c>
      <c r="Q398" s="95" t="s">
        <v>555</v>
      </c>
    </row>
    <row r="399" spans="2:17" ht="21">
      <c r="B399" s="360"/>
      <c r="C399" s="58"/>
      <c r="D399" s="58"/>
      <c r="E399" s="58"/>
      <c r="F399" s="58"/>
      <c r="G399" s="58"/>
      <c r="H399" s="58"/>
      <c r="I399" s="58"/>
      <c r="J399" s="58"/>
      <c r="K399" s="58"/>
      <c r="L399" s="58"/>
      <c r="M399" s="161"/>
      <c r="N399" s="58"/>
      <c r="O399" s="58"/>
      <c r="P399" s="58"/>
      <c r="Q399" s="95" t="s">
        <v>555</v>
      </c>
    </row>
    <row r="400" spans="2:17" ht="30">
      <c r="B400" s="359">
        <v>191</v>
      </c>
      <c r="C400" s="28">
        <v>82</v>
      </c>
      <c r="D400" s="28">
        <v>156</v>
      </c>
      <c r="E400" s="28" t="s">
        <v>135</v>
      </c>
      <c r="F400" s="33" t="s">
        <v>134</v>
      </c>
      <c r="G400" s="29" t="s">
        <v>3</v>
      </c>
      <c r="H400" s="163">
        <v>540</v>
      </c>
      <c r="I400" s="28">
        <v>25</v>
      </c>
      <c r="J400" s="164">
        <f>H400*I400</f>
        <v>13500</v>
      </c>
      <c r="K400" s="30"/>
      <c r="L400" s="162">
        <f>K400*H400</f>
        <v>0</v>
      </c>
      <c r="M400" s="161">
        <f t="shared" si="14"/>
        <v>25</v>
      </c>
      <c r="N400" s="165">
        <f>M400*H400</f>
        <v>13500</v>
      </c>
      <c r="O400" s="31">
        <v>14</v>
      </c>
      <c r="P400" s="162">
        <f>O400*H400</f>
        <v>7560</v>
      </c>
      <c r="Q400" s="95" t="s">
        <v>555</v>
      </c>
    </row>
    <row r="401" spans="2:17" ht="21">
      <c r="B401" s="360"/>
      <c r="C401" s="58"/>
      <c r="D401" s="58"/>
      <c r="E401" s="58"/>
      <c r="F401" s="58"/>
      <c r="G401" s="58"/>
      <c r="H401" s="58"/>
      <c r="I401" s="58"/>
      <c r="J401" s="58"/>
      <c r="K401" s="58"/>
      <c r="L401" s="58"/>
      <c r="M401" s="161"/>
      <c r="N401" s="58"/>
      <c r="O401" s="58"/>
      <c r="P401" s="58"/>
      <c r="Q401" s="95" t="s">
        <v>555</v>
      </c>
    </row>
    <row r="402" spans="2:17">
      <c r="B402" s="359">
        <v>192</v>
      </c>
      <c r="C402" s="28" t="s">
        <v>719</v>
      </c>
      <c r="D402" s="28">
        <v>158</v>
      </c>
      <c r="E402" s="28" t="s">
        <v>133</v>
      </c>
      <c r="F402" s="33" t="s">
        <v>132</v>
      </c>
      <c r="G402" s="29" t="s">
        <v>3</v>
      </c>
      <c r="H402" s="163">
        <v>720</v>
      </c>
      <c r="I402" s="28">
        <v>25</v>
      </c>
      <c r="J402" s="164">
        <f>H402*I402</f>
        <v>18000</v>
      </c>
      <c r="K402" s="30"/>
      <c r="L402" s="162">
        <f>K402*H402</f>
        <v>0</v>
      </c>
      <c r="M402" s="161">
        <f t="shared" si="14"/>
        <v>25</v>
      </c>
      <c r="N402" s="165">
        <f>M402*H402</f>
        <v>18000</v>
      </c>
      <c r="O402" s="31">
        <v>15</v>
      </c>
      <c r="P402" s="162">
        <f>O402*H402</f>
        <v>10800</v>
      </c>
      <c r="Q402" s="95" t="s">
        <v>555</v>
      </c>
    </row>
    <row r="403" spans="2:17" ht="21">
      <c r="B403" s="360"/>
      <c r="C403" s="58"/>
      <c r="D403" s="58"/>
      <c r="E403" s="58"/>
      <c r="F403" s="58"/>
      <c r="G403" s="58"/>
      <c r="H403" s="58"/>
      <c r="I403" s="58"/>
      <c r="J403" s="58"/>
      <c r="K403" s="58"/>
      <c r="L403" s="58"/>
      <c r="M403" s="161"/>
      <c r="N403" s="58"/>
      <c r="O403" s="58"/>
      <c r="P403" s="58"/>
      <c r="Q403" s="95" t="s">
        <v>555</v>
      </c>
    </row>
    <row r="404" spans="2:17" ht="30">
      <c r="B404" s="359">
        <v>193</v>
      </c>
      <c r="C404" s="28">
        <v>84</v>
      </c>
      <c r="D404" s="28">
        <v>159</v>
      </c>
      <c r="E404" s="28" t="s">
        <v>131</v>
      </c>
      <c r="F404" s="33" t="s">
        <v>130</v>
      </c>
      <c r="G404" s="29" t="s">
        <v>3</v>
      </c>
      <c r="H404" s="163">
        <v>3600</v>
      </c>
      <c r="I404" s="28">
        <v>12</v>
      </c>
      <c r="J404" s="164">
        <f>H404*I404</f>
        <v>43200</v>
      </c>
      <c r="K404" s="30"/>
      <c r="L404" s="162">
        <f>K404*H404</f>
        <v>0</v>
      </c>
      <c r="M404" s="161">
        <f t="shared" si="14"/>
        <v>12</v>
      </c>
      <c r="N404" s="165">
        <f>M404*H404</f>
        <v>43200</v>
      </c>
      <c r="O404" s="31">
        <v>12</v>
      </c>
      <c r="P404" s="162">
        <f t="shared" ref="P404:P410" si="15">O404*H404</f>
        <v>43200</v>
      </c>
      <c r="Q404" s="95" t="s">
        <v>555</v>
      </c>
    </row>
    <row r="405" spans="2:17" ht="21">
      <c r="B405" s="360"/>
      <c r="C405" s="58"/>
      <c r="D405" s="58"/>
      <c r="E405" s="58"/>
      <c r="F405" s="60" t="s">
        <v>543</v>
      </c>
      <c r="G405" s="58"/>
      <c r="H405" s="163">
        <v>3600</v>
      </c>
      <c r="I405" s="58"/>
      <c r="J405" s="58"/>
      <c r="K405" s="58"/>
      <c r="L405" s="58"/>
      <c r="M405" s="161"/>
      <c r="N405" s="165"/>
      <c r="O405" s="30">
        <v>4</v>
      </c>
      <c r="P405" s="162">
        <f t="shared" si="15"/>
        <v>14400</v>
      </c>
      <c r="Q405" s="95" t="s">
        <v>555</v>
      </c>
    </row>
    <row r="406" spans="2:17" ht="30">
      <c r="B406" s="359">
        <v>194</v>
      </c>
      <c r="C406" s="28">
        <v>85</v>
      </c>
      <c r="D406" s="28">
        <v>160</v>
      </c>
      <c r="E406" s="28" t="s">
        <v>129</v>
      </c>
      <c r="F406" s="33" t="s">
        <v>128</v>
      </c>
      <c r="G406" s="35" t="s">
        <v>99</v>
      </c>
      <c r="H406" s="180">
        <v>270</v>
      </c>
      <c r="I406" s="28">
        <v>55</v>
      </c>
      <c r="J406" s="164">
        <f>H406*I406</f>
        <v>14850</v>
      </c>
      <c r="K406" s="30"/>
      <c r="L406" s="162">
        <f>K406*H406</f>
        <v>0</v>
      </c>
      <c r="M406" s="161">
        <f t="shared" si="14"/>
        <v>55</v>
      </c>
      <c r="N406" s="165">
        <f>M406*H406</f>
        <v>14850</v>
      </c>
      <c r="O406" s="31">
        <v>55</v>
      </c>
      <c r="P406" s="162">
        <f t="shared" si="15"/>
        <v>14850</v>
      </c>
      <c r="Q406" s="95" t="s">
        <v>555</v>
      </c>
    </row>
    <row r="407" spans="2:17" ht="21">
      <c r="B407" s="360"/>
      <c r="C407" s="58"/>
      <c r="D407" s="58"/>
      <c r="E407" s="58"/>
      <c r="F407" s="60" t="s">
        <v>543</v>
      </c>
      <c r="G407" s="58"/>
      <c r="H407" s="180">
        <v>270</v>
      </c>
      <c r="I407" s="58"/>
      <c r="J407" s="58"/>
      <c r="K407" s="58"/>
      <c r="L407" s="58"/>
      <c r="M407" s="161"/>
      <c r="N407" s="165"/>
      <c r="O407" s="176">
        <v>53.234000000000009</v>
      </c>
      <c r="P407" s="162">
        <f t="shared" si="15"/>
        <v>14373.180000000002</v>
      </c>
      <c r="Q407" s="95" t="s">
        <v>555</v>
      </c>
    </row>
    <row r="408" spans="2:17" ht="30">
      <c r="B408" s="359">
        <v>195</v>
      </c>
      <c r="C408" s="28">
        <v>85</v>
      </c>
      <c r="D408" s="28">
        <v>161</v>
      </c>
      <c r="E408" s="28" t="s">
        <v>127</v>
      </c>
      <c r="F408" s="33" t="s">
        <v>126</v>
      </c>
      <c r="G408" s="35" t="s">
        <v>99</v>
      </c>
      <c r="H408" s="180">
        <v>360</v>
      </c>
      <c r="I408" s="28">
        <v>115</v>
      </c>
      <c r="J408" s="164">
        <f>H408*I408</f>
        <v>41400</v>
      </c>
      <c r="K408" s="30"/>
      <c r="L408" s="162">
        <f>K408*H408</f>
        <v>0</v>
      </c>
      <c r="M408" s="161">
        <f t="shared" si="14"/>
        <v>115</v>
      </c>
      <c r="N408" s="165">
        <f>M408*H408</f>
        <v>41400</v>
      </c>
      <c r="O408" s="31">
        <v>115</v>
      </c>
      <c r="P408" s="162">
        <f t="shared" si="15"/>
        <v>41400</v>
      </c>
      <c r="Q408" s="95" t="s">
        <v>555</v>
      </c>
    </row>
    <row r="409" spans="2:17" ht="21">
      <c r="B409" s="360"/>
      <c r="C409" s="58"/>
      <c r="D409" s="58"/>
      <c r="E409" s="58"/>
      <c r="F409" s="60" t="s">
        <v>543</v>
      </c>
      <c r="G409" s="58"/>
      <c r="H409" s="180">
        <v>360</v>
      </c>
      <c r="I409" s="58"/>
      <c r="J409" s="58"/>
      <c r="K409" s="58"/>
      <c r="L409" s="58"/>
      <c r="M409" s="161"/>
      <c r="N409" s="165"/>
      <c r="O409" s="176">
        <v>14.706500000000005</v>
      </c>
      <c r="P409" s="162">
        <f t="shared" si="15"/>
        <v>5294.340000000002</v>
      </c>
      <c r="Q409" s="95" t="s">
        <v>555</v>
      </c>
    </row>
    <row r="410" spans="2:17" ht="30">
      <c r="B410" s="359">
        <v>196</v>
      </c>
      <c r="C410" s="28">
        <v>85</v>
      </c>
      <c r="D410" s="28">
        <v>162</v>
      </c>
      <c r="E410" s="28" t="s">
        <v>125</v>
      </c>
      <c r="F410" s="33" t="s">
        <v>124</v>
      </c>
      <c r="G410" s="35" t="s">
        <v>99</v>
      </c>
      <c r="H410" s="180">
        <v>450</v>
      </c>
      <c r="I410" s="28">
        <v>143</v>
      </c>
      <c r="J410" s="164">
        <f>H410*I410</f>
        <v>64350</v>
      </c>
      <c r="K410" s="30"/>
      <c r="L410" s="162">
        <f>K410*H410</f>
        <v>0</v>
      </c>
      <c r="M410" s="161">
        <f t="shared" si="14"/>
        <v>143</v>
      </c>
      <c r="N410" s="165">
        <f>M410*H410</f>
        <v>64350</v>
      </c>
      <c r="O410" s="31">
        <v>115.5</v>
      </c>
      <c r="P410" s="162">
        <f t="shared" si="15"/>
        <v>51975</v>
      </c>
      <c r="Q410" s="95" t="s">
        <v>555</v>
      </c>
    </row>
    <row r="411" spans="2:17" ht="21">
      <c r="B411" s="360"/>
      <c r="C411" s="58"/>
      <c r="D411" s="58"/>
      <c r="E411" s="58"/>
      <c r="F411" s="58"/>
      <c r="G411" s="58"/>
      <c r="H411" s="58"/>
      <c r="I411" s="58"/>
      <c r="J411" s="58"/>
      <c r="K411" s="58"/>
      <c r="L411" s="58"/>
      <c r="M411" s="161"/>
      <c r="N411" s="58"/>
      <c r="O411" s="58"/>
      <c r="P411" s="58"/>
      <c r="Q411" s="95" t="s">
        <v>555</v>
      </c>
    </row>
    <row r="412" spans="2:17">
      <c r="B412" s="359">
        <v>197</v>
      </c>
      <c r="C412" s="28">
        <v>86</v>
      </c>
      <c r="D412" s="28">
        <v>163</v>
      </c>
      <c r="E412" s="28" t="s">
        <v>123</v>
      </c>
      <c r="F412" s="33" t="s">
        <v>122</v>
      </c>
      <c r="G412" s="29" t="s">
        <v>3</v>
      </c>
      <c r="H412" s="163">
        <v>1440</v>
      </c>
      <c r="I412" s="28">
        <v>15</v>
      </c>
      <c r="J412" s="164">
        <f>H412*I412</f>
        <v>21600</v>
      </c>
      <c r="K412" s="30"/>
      <c r="L412" s="162">
        <f>K412*H412</f>
        <v>0</v>
      </c>
      <c r="M412" s="161">
        <f t="shared" si="14"/>
        <v>15</v>
      </c>
      <c r="N412" s="165">
        <f>M412*H412</f>
        <v>21600</v>
      </c>
      <c r="O412" s="31">
        <v>15</v>
      </c>
      <c r="P412" s="162">
        <f>O412*H412</f>
        <v>21600</v>
      </c>
      <c r="Q412" s="95" t="s">
        <v>555</v>
      </c>
    </row>
    <row r="413" spans="2:17" ht="21">
      <c r="B413" s="360"/>
      <c r="C413" s="58"/>
      <c r="D413" s="58"/>
      <c r="E413" s="58"/>
      <c r="F413" s="60" t="s">
        <v>543</v>
      </c>
      <c r="G413" s="58"/>
      <c r="H413" s="163">
        <v>1440</v>
      </c>
      <c r="I413" s="58"/>
      <c r="J413" s="58"/>
      <c r="K413" s="58"/>
      <c r="L413" s="58"/>
      <c r="M413" s="161"/>
      <c r="N413" s="165"/>
      <c r="O413" s="30">
        <v>5</v>
      </c>
      <c r="P413" s="162">
        <f>O413*H413</f>
        <v>7200</v>
      </c>
      <c r="Q413" s="95" t="s">
        <v>555</v>
      </c>
    </row>
    <row r="414" spans="2:17" ht="30">
      <c r="B414" s="359">
        <v>198</v>
      </c>
      <c r="C414" s="28">
        <v>87</v>
      </c>
      <c r="D414" s="28">
        <v>164</v>
      </c>
      <c r="E414" s="28" t="s">
        <v>121</v>
      </c>
      <c r="F414" s="33" t="s">
        <v>120</v>
      </c>
      <c r="G414" s="35" t="s">
        <v>99</v>
      </c>
      <c r="H414" s="180">
        <v>450</v>
      </c>
      <c r="I414" s="28">
        <v>145</v>
      </c>
      <c r="J414" s="164">
        <f>H414*I414</f>
        <v>65250</v>
      </c>
      <c r="K414" s="30"/>
      <c r="L414" s="162">
        <f>K414*H414</f>
        <v>0</v>
      </c>
      <c r="M414" s="161">
        <f t="shared" si="14"/>
        <v>145</v>
      </c>
      <c r="N414" s="165">
        <f>M414*H414</f>
        <v>65250</v>
      </c>
      <c r="O414" s="31">
        <v>84</v>
      </c>
      <c r="P414" s="162">
        <f>O414*H414</f>
        <v>37800</v>
      </c>
      <c r="Q414" s="95" t="s">
        <v>555</v>
      </c>
    </row>
    <row r="415" spans="2:17" ht="21">
      <c r="B415" s="360"/>
      <c r="C415" s="58"/>
      <c r="D415" s="58"/>
      <c r="E415" s="58"/>
      <c r="F415" s="58"/>
      <c r="G415" s="58"/>
      <c r="H415" s="58"/>
      <c r="I415" s="58"/>
      <c r="J415" s="58"/>
      <c r="K415" s="58"/>
      <c r="L415" s="58"/>
      <c r="M415" s="161"/>
      <c r="N415" s="58"/>
      <c r="O415" s="58"/>
      <c r="P415" s="58"/>
      <c r="Q415" s="95" t="s">
        <v>555</v>
      </c>
    </row>
    <row r="416" spans="2:17" ht="30">
      <c r="B416" s="359">
        <v>199</v>
      </c>
      <c r="C416" s="28">
        <v>87</v>
      </c>
      <c r="D416" s="28">
        <v>165</v>
      </c>
      <c r="E416" s="28" t="s">
        <v>119</v>
      </c>
      <c r="F416" s="33" t="s">
        <v>118</v>
      </c>
      <c r="G416" s="35" t="s">
        <v>99</v>
      </c>
      <c r="H416" s="180">
        <v>540</v>
      </c>
      <c r="I416" s="28">
        <v>145</v>
      </c>
      <c r="J416" s="164">
        <f>H416*I416</f>
        <v>78300</v>
      </c>
      <c r="K416" s="30"/>
      <c r="L416" s="162">
        <f>K416*H416</f>
        <v>0</v>
      </c>
      <c r="M416" s="161">
        <f t="shared" si="14"/>
        <v>145</v>
      </c>
      <c r="N416" s="165">
        <f>M416*H416</f>
        <v>78300</v>
      </c>
      <c r="O416" s="31">
        <v>68.25</v>
      </c>
      <c r="P416" s="162">
        <f>O416*H416</f>
        <v>36855</v>
      </c>
      <c r="Q416" s="95" t="s">
        <v>555</v>
      </c>
    </row>
    <row r="417" spans="2:17" ht="21">
      <c r="B417" s="360"/>
      <c r="C417" s="58"/>
      <c r="D417" s="58"/>
      <c r="E417" s="58"/>
      <c r="F417" s="58"/>
      <c r="G417" s="58"/>
      <c r="H417" s="58"/>
      <c r="I417" s="58"/>
      <c r="J417" s="58"/>
      <c r="K417" s="58"/>
      <c r="L417" s="58"/>
      <c r="M417" s="161"/>
      <c r="N417" s="58"/>
      <c r="O417" s="58"/>
      <c r="P417" s="58"/>
      <c r="Q417" s="95" t="s">
        <v>555</v>
      </c>
    </row>
    <row r="418" spans="2:17" ht="60">
      <c r="B418" s="359">
        <v>200</v>
      </c>
      <c r="C418" s="28">
        <v>90</v>
      </c>
      <c r="D418" s="28">
        <v>226</v>
      </c>
      <c r="E418" s="28" t="s">
        <v>117</v>
      </c>
      <c r="F418" s="33" t="s">
        <v>116</v>
      </c>
      <c r="G418" s="29" t="s">
        <v>3</v>
      </c>
      <c r="H418" s="163">
        <v>630</v>
      </c>
      <c r="I418" s="28">
        <v>5</v>
      </c>
      <c r="J418" s="164">
        <f>H418*I418</f>
        <v>3150</v>
      </c>
      <c r="K418" s="30"/>
      <c r="L418" s="162">
        <f>K418*H418</f>
        <v>0</v>
      </c>
      <c r="M418" s="161">
        <f t="shared" si="14"/>
        <v>5</v>
      </c>
      <c r="N418" s="165">
        <f>M418*H418</f>
        <v>3150</v>
      </c>
      <c r="O418" s="31">
        <v>5</v>
      </c>
      <c r="P418" s="162">
        <f>O418*H418</f>
        <v>3150</v>
      </c>
      <c r="Q418" s="95" t="s">
        <v>555</v>
      </c>
    </row>
    <row r="419" spans="2:17" ht="21">
      <c r="B419" s="360"/>
      <c r="C419" s="58"/>
      <c r="D419" s="58"/>
      <c r="E419" s="58"/>
      <c r="F419" s="60" t="s">
        <v>543</v>
      </c>
      <c r="G419" s="58"/>
      <c r="H419" s="163">
        <v>630</v>
      </c>
      <c r="I419" s="58"/>
      <c r="J419" s="58"/>
      <c r="K419" s="58"/>
      <c r="L419" s="58"/>
      <c r="M419" s="161"/>
      <c r="N419" s="165"/>
      <c r="O419" s="30">
        <v>1</v>
      </c>
      <c r="P419" s="162">
        <f>O419*H419</f>
        <v>630</v>
      </c>
      <c r="Q419" s="95" t="s">
        <v>555</v>
      </c>
    </row>
    <row r="420" spans="2:17">
      <c r="B420" s="359">
        <v>201</v>
      </c>
      <c r="C420" s="28" t="s">
        <v>720</v>
      </c>
      <c r="D420" s="28">
        <v>166</v>
      </c>
      <c r="E420" s="28" t="s">
        <v>115</v>
      </c>
      <c r="F420" s="33" t="s">
        <v>114</v>
      </c>
      <c r="G420" s="29" t="s">
        <v>3</v>
      </c>
      <c r="H420" s="163">
        <v>2700</v>
      </c>
      <c r="I420" s="28">
        <v>4</v>
      </c>
      <c r="J420" s="164">
        <f>H420*I420</f>
        <v>10800</v>
      </c>
      <c r="K420" s="30"/>
      <c r="L420" s="162">
        <f>K420*H420</f>
        <v>0</v>
      </c>
      <c r="M420" s="161">
        <f t="shared" si="14"/>
        <v>4</v>
      </c>
      <c r="N420" s="165">
        <f>M420*H420</f>
        <v>10800</v>
      </c>
      <c r="O420" s="31">
        <v>0</v>
      </c>
      <c r="P420" s="162">
        <f>O420*H420</f>
        <v>0</v>
      </c>
      <c r="Q420" s="95" t="s">
        <v>555</v>
      </c>
    </row>
    <row r="421" spans="2:17" ht="21">
      <c r="B421" s="360"/>
      <c r="C421" s="58"/>
      <c r="D421" s="58"/>
      <c r="E421" s="58"/>
      <c r="F421" s="58"/>
      <c r="G421" s="58"/>
      <c r="H421" s="58"/>
      <c r="I421" s="58"/>
      <c r="J421" s="58"/>
      <c r="K421" s="58"/>
      <c r="L421" s="58"/>
      <c r="M421" s="161"/>
      <c r="N421" s="58"/>
      <c r="O421" s="58"/>
      <c r="P421" s="58"/>
      <c r="Q421" s="95" t="s">
        <v>555</v>
      </c>
    </row>
    <row r="422" spans="2:17" ht="30">
      <c r="B422" s="359">
        <v>202</v>
      </c>
      <c r="C422" s="28" t="s">
        <v>721</v>
      </c>
      <c r="D422" s="28">
        <v>227</v>
      </c>
      <c r="E422" s="28" t="s">
        <v>113</v>
      </c>
      <c r="F422" s="33" t="s">
        <v>112</v>
      </c>
      <c r="G422" s="29" t="s">
        <v>3</v>
      </c>
      <c r="H422" s="163">
        <v>3600</v>
      </c>
      <c r="I422" s="28">
        <v>10</v>
      </c>
      <c r="J422" s="164">
        <f>H422*I422</f>
        <v>36000</v>
      </c>
      <c r="K422" s="30"/>
      <c r="L422" s="162">
        <f>K422*H422</f>
        <v>0</v>
      </c>
      <c r="M422" s="161">
        <f t="shared" si="14"/>
        <v>10</v>
      </c>
      <c r="N422" s="165">
        <f>M422*H422</f>
        <v>36000</v>
      </c>
      <c r="O422" s="31">
        <v>0</v>
      </c>
      <c r="P422" s="162">
        <f>O422*H422</f>
        <v>0</v>
      </c>
      <c r="Q422" s="95" t="s">
        <v>555</v>
      </c>
    </row>
    <row r="423" spans="2:17" ht="21.75" thickBot="1">
      <c r="B423" s="365"/>
      <c r="C423" s="126"/>
      <c r="D423" s="126"/>
      <c r="E423" s="126"/>
      <c r="F423" s="126"/>
      <c r="G423" s="126"/>
      <c r="H423" s="126"/>
      <c r="I423" s="126"/>
      <c r="J423" s="126"/>
      <c r="K423" s="126"/>
      <c r="L423" s="126"/>
      <c r="M423" s="169"/>
      <c r="N423" s="126"/>
      <c r="O423" s="126"/>
      <c r="P423" s="126"/>
      <c r="Q423" s="95" t="s">
        <v>555</v>
      </c>
    </row>
    <row r="424" spans="2:17" ht="21.75" thickBot="1">
      <c r="B424" s="366"/>
      <c r="C424" s="123"/>
      <c r="D424" s="123"/>
      <c r="E424" s="123"/>
      <c r="F424" s="123"/>
      <c r="G424" s="123"/>
      <c r="H424" s="123"/>
      <c r="I424" s="123"/>
      <c r="J424" s="123"/>
      <c r="K424" s="123"/>
      <c r="L424" s="172" t="s">
        <v>545</v>
      </c>
      <c r="M424" s="173"/>
      <c r="N424" s="178" t="s">
        <v>558</v>
      </c>
      <c r="O424" s="123"/>
      <c r="P424" s="174">
        <f>SUM(P386:P423)</f>
        <v>499157.52</v>
      </c>
      <c r="Q424" s="95"/>
    </row>
    <row r="425" spans="2:17" ht="21">
      <c r="B425" s="364"/>
      <c r="C425" s="124"/>
      <c r="D425" s="124"/>
      <c r="E425" s="124"/>
      <c r="F425" s="125" t="s">
        <v>542</v>
      </c>
      <c r="G425" s="124"/>
      <c r="H425" s="124"/>
      <c r="I425" s="124"/>
      <c r="J425" s="124"/>
      <c r="K425" s="124"/>
      <c r="L425" s="124"/>
      <c r="M425" s="159"/>
      <c r="N425" s="124"/>
      <c r="O425" s="124"/>
      <c r="P425" s="124"/>
      <c r="Q425" s="95"/>
    </row>
    <row r="426" spans="2:17">
      <c r="B426" s="359">
        <v>203</v>
      </c>
      <c r="C426" s="28">
        <v>88.1</v>
      </c>
      <c r="D426" s="28">
        <v>167</v>
      </c>
      <c r="E426" s="28" t="s">
        <v>111</v>
      </c>
      <c r="F426" s="33" t="s">
        <v>110</v>
      </c>
      <c r="G426" s="35" t="s">
        <v>99</v>
      </c>
      <c r="H426" s="180">
        <v>1750</v>
      </c>
      <c r="I426" s="28">
        <v>700</v>
      </c>
      <c r="J426" s="164">
        <f>H426*I426</f>
        <v>1225000</v>
      </c>
      <c r="K426" s="30"/>
      <c r="L426" s="162">
        <f>K426*H426</f>
        <v>0</v>
      </c>
      <c r="M426" s="161">
        <f t="shared" ref="M426:M486" si="16">$I426+$K426</f>
        <v>700</v>
      </c>
      <c r="N426" s="165">
        <f>M426*H426</f>
        <v>1225000</v>
      </c>
      <c r="O426" s="31">
        <v>700</v>
      </c>
      <c r="P426" s="162">
        <f t="shared" ref="P426:P438" si="17">O426*H426</f>
        <v>1225000</v>
      </c>
      <c r="Q426" s="95" t="s">
        <v>557</v>
      </c>
    </row>
    <row r="427" spans="2:17" ht="21">
      <c r="B427" s="360"/>
      <c r="C427" s="58"/>
      <c r="D427" s="58"/>
      <c r="E427" s="58"/>
      <c r="F427" s="60" t="s">
        <v>543</v>
      </c>
      <c r="G427" s="58"/>
      <c r="H427" s="180">
        <v>1750</v>
      </c>
      <c r="I427" s="58"/>
      <c r="J427" s="58"/>
      <c r="K427" s="58"/>
      <c r="L427" s="58"/>
      <c r="M427" s="161"/>
      <c r="N427" s="165"/>
      <c r="O427" s="176">
        <v>133</v>
      </c>
      <c r="P427" s="162">
        <f t="shared" si="17"/>
        <v>232750</v>
      </c>
      <c r="Q427" s="95" t="s">
        <v>557</v>
      </c>
    </row>
    <row r="428" spans="2:17">
      <c r="B428" s="359">
        <v>204</v>
      </c>
      <c r="C428" s="28">
        <v>88.1</v>
      </c>
      <c r="D428" s="28">
        <v>168</v>
      </c>
      <c r="E428" s="28" t="s">
        <v>109</v>
      </c>
      <c r="F428" s="33" t="s">
        <v>108</v>
      </c>
      <c r="G428" s="35" t="s">
        <v>99</v>
      </c>
      <c r="H428" s="180">
        <v>2250</v>
      </c>
      <c r="I428" s="28">
        <v>200</v>
      </c>
      <c r="J428" s="164">
        <f>H428*I428</f>
        <v>450000</v>
      </c>
      <c r="K428" s="30"/>
      <c r="L428" s="162">
        <f>K428*H428</f>
        <v>0</v>
      </c>
      <c r="M428" s="161">
        <f t="shared" si="16"/>
        <v>200</v>
      </c>
      <c r="N428" s="165">
        <f>M428*H428</f>
        <v>450000</v>
      </c>
      <c r="O428" s="31">
        <v>200</v>
      </c>
      <c r="P428" s="162">
        <f t="shared" si="17"/>
        <v>450000</v>
      </c>
      <c r="Q428" s="95" t="s">
        <v>557</v>
      </c>
    </row>
    <row r="429" spans="2:17" ht="21">
      <c r="B429" s="360"/>
      <c r="C429" s="58"/>
      <c r="D429" s="58"/>
      <c r="E429" s="58"/>
      <c r="F429" s="60" t="s">
        <v>543</v>
      </c>
      <c r="G429" s="58"/>
      <c r="H429" s="180">
        <v>2250</v>
      </c>
      <c r="I429" s="58"/>
      <c r="J429" s="58"/>
      <c r="K429" s="58"/>
      <c r="L429" s="58"/>
      <c r="M429" s="161"/>
      <c r="N429" s="165"/>
      <c r="O429" s="30">
        <v>27</v>
      </c>
      <c r="P429" s="162">
        <f t="shared" si="17"/>
        <v>60750</v>
      </c>
      <c r="Q429" s="95" t="s">
        <v>557</v>
      </c>
    </row>
    <row r="430" spans="2:17">
      <c r="B430" s="359">
        <v>205</v>
      </c>
      <c r="C430" s="28">
        <v>88.1</v>
      </c>
      <c r="D430" s="28">
        <v>169</v>
      </c>
      <c r="E430" s="28" t="s">
        <v>107</v>
      </c>
      <c r="F430" s="33" t="s">
        <v>106</v>
      </c>
      <c r="G430" s="35" t="s">
        <v>99</v>
      </c>
      <c r="H430" s="180">
        <v>2950</v>
      </c>
      <c r="I430" s="28">
        <v>550</v>
      </c>
      <c r="J430" s="164">
        <f>H430*I430</f>
        <v>1622500</v>
      </c>
      <c r="K430" s="30"/>
      <c r="L430" s="162">
        <f>K430*H430</f>
        <v>0</v>
      </c>
      <c r="M430" s="161">
        <f t="shared" si="16"/>
        <v>550</v>
      </c>
      <c r="N430" s="165">
        <f>M430*H430</f>
        <v>1622500</v>
      </c>
      <c r="O430" s="31">
        <v>550</v>
      </c>
      <c r="P430" s="162">
        <f t="shared" si="17"/>
        <v>1622500</v>
      </c>
      <c r="Q430" s="95" t="s">
        <v>557</v>
      </c>
    </row>
    <row r="431" spans="2:17" ht="21">
      <c r="B431" s="360"/>
      <c r="C431" s="58"/>
      <c r="D431" s="58"/>
      <c r="E431" s="58"/>
      <c r="F431" s="60" t="s">
        <v>543</v>
      </c>
      <c r="G431" s="58"/>
      <c r="H431" s="180">
        <v>2950</v>
      </c>
      <c r="I431" s="58"/>
      <c r="J431" s="58"/>
      <c r="K431" s="58"/>
      <c r="L431" s="58"/>
      <c r="M431" s="161"/>
      <c r="N431" s="165"/>
      <c r="O431" s="30">
        <v>14</v>
      </c>
      <c r="P431" s="162">
        <f t="shared" si="17"/>
        <v>41300</v>
      </c>
      <c r="Q431" s="95" t="s">
        <v>557</v>
      </c>
    </row>
    <row r="432" spans="2:17" ht="30">
      <c r="B432" s="359">
        <v>206</v>
      </c>
      <c r="C432" s="28">
        <v>88.1</v>
      </c>
      <c r="D432" s="28">
        <v>170</v>
      </c>
      <c r="E432" s="28" t="s">
        <v>105</v>
      </c>
      <c r="F432" s="33" t="s">
        <v>104</v>
      </c>
      <c r="G432" s="35" t="s">
        <v>99</v>
      </c>
      <c r="H432" s="180">
        <v>650.00000000000011</v>
      </c>
      <c r="I432" s="28">
        <v>320</v>
      </c>
      <c r="J432" s="164">
        <f>H432*I432</f>
        <v>208000.00000000003</v>
      </c>
      <c r="K432" s="30"/>
      <c r="L432" s="162">
        <f>K432*H432</f>
        <v>0</v>
      </c>
      <c r="M432" s="161">
        <f t="shared" si="16"/>
        <v>320</v>
      </c>
      <c r="N432" s="165">
        <f>M432*H432</f>
        <v>208000.00000000003</v>
      </c>
      <c r="O432" s="31">
        <v>320</v>
      </c>
      <c r="P432" s="162">
        <f t="shared" si="17"/>
        <v>208000.00000000003</v>
      </c>
      <c r="Q432" s="95" t="s">
        <v>557</v>
      </c>
    </row>
    <row r="433" spans="2:17" ht="21">
      <c r="B433" s="360"/>
      <c r="C433" s="58"/>
      <c r="D433" s="58"/>
      <c r="E433" s="58"/>
      <c r="F433" s="60" t="s">
        <v>543</v>
      </c>
      <c r="G433" s="58"/>
      <c r="H433" s="180">
        <v>650.00000000000011</v>
      </c>
      <c r="I433" s="58"/>
      <c r="J433" s="58"/>
      <c r="K433" s="58"/>
      <c r="L433" s="58"/>
      <c r="M433" s="161"/>
      <c r="N433" s="165"/>
      <c r="O433" s="30">
        <v>224</v>
      </c>
      <c r="P433" s="162">
        <f t="shared" si="17"/>
        <v>145600.00000000003</v>
      </c>
      <c r="Q433" s="95" t="s">
        <v>557</v>
      </c>
    </row>
    <row r="434" spans="2:17" ht="30">
      <c r="B434" s="359">
        <v>207</v>
      </c>
      <c r="C434" s="28">
        <v>88.1</v>
      </c>
      <c r="D434" s="28">
        <v>171</v>
      </c>
      <c r="E434" s="28" t="s">
        <v>103</v>
      </c>
      <c r="F434" s="33" t="s">
        <v>102</v>
      </c>
      <c r="G434" s="35" t="s">
        <v>99</v>
      </c>
      <c r="H434" s="180">
        <v>950</v>
      </c>
      <c r="I434" s="28">
        <v>525</v>
      </c>
      <c r="J434" s="164">
        <f>H434*I434</f>
        <v>498750</v>
      </c>
      <c r="K434" s="30"/>
      <c r="L434" s="162">
        <f>K434*H434</f>
        <v>0</v>
      </c>
      <c r="M434" s="161">
        <f t="shared" si="16"/>
        <v>525</v>
      </c>
      <c r="N434" s="165">
        <f>M434*H434</f>
        <v>498750</v>
      </c>
      <c r="O434" s="31">
        <v>525</v>
      </c>
      <c r="P434" s="162">
        <f t="shared" si="17"/>
        <v>498750</v>
      </c>
      <c r="Q434" s="95" t="s">
        <v>557</v>
      </c>
    </row>
    <row r="435" spans="2:17" ht="21">
      <c r="B435" s="360"/>
      <c r="C435" s="58"/>
      <c r="D435" s="58"/>
      <c r="E435" s="58"/>
      <c r="F435" s="60" t="s">
        <v>543</v>
      </c>
      <c r="G435" s="58"/>
      <c r="H435" s="180">
        <v>950</v>
      </c>
      <c r="I435" s="58"/>
      <c r="J435" s="58"/>
      <c r="K435" s="58"/>
      <c r="L435" s="58"/>
      <c r="M435" s="161"/>
      <c r="N435" s="165"/>
      <c r="O435" s="30">
        <v>232</v>
      </c>
      <c r="P435" s="162">
        <f t="shared" si="17"/>
        <v>220400</v>
      </c>
      <c r="Q435" s="95" t="s">
        <v>557</v>
      </c>
    </row>
    <row r="436" spans="2:17" ht="30">
      <c r="B436" s="359">
        <v>208</v>
      </c>
      <c r="C436" s="28">
        <v>88.1</v>
      </c>
      <c r="D436" s="28">
        <v>172</v>
      </c>
      <c r="E436" s="28" t="s">
        <v>101</v>
      </c>
      <c r="F436" s="33" t="s">
        <v>100</v>
      </c>
      <c r="G436" s="35" t="s">
        <v>99</v>
      </c>
      <c r="H436" s="180">
        <v>1450</v>
      </c>
      <c r="I436" s="28">
        <v>530</v>
      </c>
      <c r="J436" s="164">
        <f>H436*I436</f>
        <v>768500</v>
      </c>
      <c r="K436" s="30"/>
      <c r="L436" s="162">
        <f>K436*H436</f>
        <v>0</v>
      </c>
      <c r="M436" s="161">
        <f t="shared" si="16"/>
        <v>530</v>
      </c>
      <c r="N436" s="165">
        <f>M436*H436</f>
        <v>768500</v>
      </c>
      <c r="O436" s="31">
        <v>530</v>
      </c>
      <c r="P436" s="162">
        <f t="shared" si="17"/>
        <v>768500</v>
      </c>
      <c r="Q436" s="95" t="s">
        <v>557</v>
      </c>
    </row>
    <row r="437" spans="2:17" ht="21">
      <c r="B437" s="360"/>
      <c r="C437" s="58"/>
      <c r="D437" s="58"/>
      <c r="E437" s="58"/>
      <c r="F437" s="60" t="s">
        <v>543</v>
      </c>
      <c r="G437" s="58"/>
      <c r="H437" s="180">
        <v>1450</v>
      </c>
      <c r="I437" s="58"/>
      <c r="J437" s="58"/>
      <c r="K437" s="58"/>
      <c r="L437" s="58"/>
      <c r="M437" s="161"/>
      <c r="N437" s="165"/>
      <c r="O437" s="30">
        <v>65</v>
      </c>
      <c r="P437" s="162">
        <f t="shared" si="17"/>
        <v>94250</v>
      </c>
      <c r="Q437" s="95" t="s">
        <v>557</v>
      </c>
    </row>
    <row r="438" spans="2:17">
      <c r="B438" s="359">
        <v>209</v>
      </c>
      <c r="C438" s="28">
        <v>88.2</v>
      </c>
      <c r="D438" s="28">
        <v>228</v>
      </c>
      <c r="E438" s="28" t="s">
        <v>98</v>
      </c>
      <c r="F438" s="33" t="s">
        <v>97</v>
      </c>
      <c r="G438" s="29" t="s">
        <v>3</v>
      </c>
      <c r="H438" s="163">
        <v>1500</v>
      </c>
      <c r="I438" s="28">
        <v>40</v>
      </c>
      <c r="J438" s="164">
        <f>H438*I438</f>
        <v>60000</v>
      </c>
      <c r="K438" s="30"/>
      <c r="L438" s="162">
        <f>K438*H438</f>
        <v>0</v>
      </c>
      <c r="M438" s="161">
        <f t="shared" si="16"/>
        <v>40</v>
      </c>
      <c r="N438" s="165">
        <f>M438*H438</f>
        <v>60000</v>
      </c>
      <c r="O438" s="31">
        <v>31</v>
      </c>
      <c r="P438" s="162">
        <f t="shared" si="17"/>
        <v>46500</v>
      </c>
      <c r="Q438" s="95" t="s">
        <v>557</v>
      </c>
    </row>
    <row r="439" spans="2:17" ht="21">
      <c r="B439" s="360"/>
      <c r="C439" s="58"/>
      <c r="D439" s="58"/>
      <c r="E439" s="58"/>
      <c r="F439" s="58"/>
      <c r="G439" s="58"/>
      <c r="H439" s="58"/>
      <c r="I439" s="58"/>
      <c r="J439" s="58"/>
      <c r="K439" s="58"/>
      <c r="L439" s="58"/>
      <c r="M439" s="161"/>
      <c r="N439" s="58"/>
      <c r="O439" s="58"/>
      <c r="P439" s="58"/>
      <c r="Q439" s="95" t="s">
        <v>557</v>
      </c>
    </row>
    <row r="440" spans="2:17">
      <c r="B440" s="359">
        <v>210</v>
      </c>
      <c r="C440" s="28">
        <v>88.2</v>
      </c>
      <c r="D440" s="28">
        <v>229</v>
      </c>
      <c r="E440" s="28" t="s">
        <v>96</v>
      </c>
      <c r="F440" s="33" t="s">
        <v>95</v>
      </c>
      <c r="G440" s="29" t="s">
        <v>3</v>
      </c>
      <c r="H440" s="163">
        <v>2500</v>
      </c>
      <c r="I440" s="28">
        <v>15</v>
      </c>
      <c r="J440" s="164">
        <f>H440*I440</f>
        <v>37500</v>
      </c>
      <c r="K440" s="30"/>
      <c r="L440" s="162">
        <f>K440*H440</f>
        <v>0</v>
      </c>
      <c r="M440" s="161">
        <f t="shared" si="16"/>
        <v>15</v>
      </c>
      <c r="N440" s="165">
        <f>M440*H440</f>
        <v>37500</v>
      </c>
      <c r="O440" s="31">
        <v>14</v>
      </c>
      <c r="P440" s="162">
        <f>O440*H440</f>
        <v>35000</v>
      </c>
      <c r="Q440" s="95" t="s">
        <v>557</v>
      </c>
    </row>
    <row r="441" spans="2:17" ht="21">
      <c r="B441" s="360"/>
      <c r="C441" s="58"/>
      <c r="D441" s="58"/>
      <c r="E441" s="58"/>
      <c r="F441" s="58"/>
      <c r="G441" s="58"/>
      <c r="H441" s="58"/>
      <c r="I441" s="58"/>
      <c r="J441" s="58"/>
      <c r="K441" s="58"/>
      <c r="L441" s="58"/>
      <c r="M441" s="161"/>
      <c r="N441" s="58"/>
      <c r="O441" s="58"/>
      <c r="P441" s="58"/>
      <c r="Q441" s="95" t="s">
        <v>557</v>
      </c>
    </row>
    <row r="442" spans="2:17">
      <c r="B442" s="359">
        <v>211</v>
      </c>
      <c r="C442" s="28">
        <v>88.2</v>
      </c>
      <c r="D442" s="28">
        <v>173</v>
      </c>
      <c r="E442" s="28" t="s">
        <v>94</v>
      </c>
      <c r="F442" s="33" t="s">
        <v>93</v>
      </c>
      <c r="G442" s="29" t="s">
        <v>3</v>
      </c>
      <c r="H442" s="163">
        <v>3500</v>
      </c>
      <c r="I442" s="28">
        <v>3</v>
      </c>
      <c r="J442" s="164">
        <f>H442*I442</f>
        <v>10500</v>
      </c>
      <c r="K442" s="30">
        <v>2</v>
      </c>
      <c r="L442" s="162">
        <f>K442*H442</f>
        <v>7000</v>
      </c>
      <c r="M442" s="161">
        <f t="shared" si="16"/>
        <v>5</v>
      </c>
      <c r="N442" s="165">
        <f>M442*H442</f>
        <v>17500</v>
      </c>
      <c r="O442" s="31">
        <v>5</v>
      </c>
      <c r="P442" s="162">
        <f>O442*H442</f>
        <v>17500</v>
      </c>
      <c r="Q442" s="95" t="s">
        <v>557</v>
      </c>
    </row>
    <row r="443" spans="2:17" ht="21">
      <c r="B443" s="360"/>
      <c r="C443" s="58"/>
      <c r="D443" s="58"/>
      <c r="E443" s="58"/>
      <c r="F443" s="60" t="s">
        <v>543</v>
      </c>
      <c r="G443" s="58"/>
      <c r="H443" s="163">
        <v>3500</v>
      </c>
      <c r="I443" s="58"/>
      <c r="J443" s="58"/>
      <c r="K443" s="58"/>
      <c r="L443" s="58"/>
      <c r="M443" s="161"/>
      <c r="N443" s="165"/>
      <c r="O443" s="30">
        <v>4</v>
      </c>
      <c r="P443" s="162">
        <f>O443*H443</f>
        <v>14000</v>
      </c>
      <c r="Q443" s="95" t="s">
        <v>557</v>
      </c>
    </row>
    <row r="444" spans="2:17">
      <c r="B444" s="359">
        <v>212</v>
      </c>
      <c r="C444" s="28">
        <v>88.2</v>
      </c>
      <c r="D444" s="28">
        <v>174</v>
      </c>
      <c r="E444" s="28" t="s">
        <v>92</v>
      </c>
      <c r="F444" s="33" t="s">
        <v>91</v>
      </c>
      <c r="G444" s="29" t="s">
        <v>3</v>
      </c>
      <c r="H444" s="163">
        <v>4500</v>
      </c>
      <c r="I444" s="28">
        <v>2</v>
      </c>
      <c r="J444" s="164">
        <f>H444*I444</f>
        <v>9000</v>
      </c>
      <c r="K444" s="30">
        <v>3</v>
      </c>
      <c r="L444" s="162">
        <f>K444*H444</f>
        <v>13500</v>
      </c>
      <c r="M444" s="161">
        <f t="shared" si="16"/>
        <v>5</v>
      </c>
      <c r="N444" s="165">
        <f>M444*H444</f>
        <v>22500</v>
      </c>
      <c r="O444" s="31">
        <v>4</v>
      </c>
      <c r="P444" s="162">
        <f>O444*H444</f>
        <v>18000</v>
      </c>
      <c r="Q444" s="95" t="s">
        <v>557</v>
      </c>
    </row>
    <row r="445" spans="2:17" ht="21">
      <c r="B445" s="360"/>
      <c r="C445" s="58"/>
      <c r="D445" s="58"/>
      <c r="E445" s="58"/>
      <c r="F445" s="58"/>
      <c r="G445" s="58"/>
      <c r="H445" s="58"/>
      <c r="I445" s="58"/>
      <c r="J445" s="58"/>
      <c r="K445" s="58"/>
      <c r="L445" s="58"/>
      <c r="M445" s="161"/>
      <c r="N445" s="58"/>
      <c r="O445" s="58"/>
      <c r="P445" s="58"/>
      <c r="Q445" s="95" t="s">
        <v>557</v>
      </c>
    </row>
    <row r="446" spans="2:17">
      <c r="B446" s="359">
        <v>213</v>
      </c>
      <c r="C446" s="28">
        <v>88.2</v>
      </c>
      <c r="D446" s="28">
        <v>175</v>
      </c>
      <c r="E446" s="28" t="s">
        <v>90</v>
      </c>
      <c r="F446" s="33" t="s">
        <v>89</v>
      </c>
      <c r="G446" s="29" t="s">
        <v>3</v>
      </c>
      <c r="H446" s="163">
        <v>5500.0000000000009</v>
      </c>
      <c r="I446" s="28">
        <v>2</v>
      </c>
      <c r="J446" s="164">
        <f>H446*I446</f>
        <v>11000.000000000002</v>
      </c>
      <c r="K446" s="30">
        <v>1</v>
      </c>
      <c r="L446" s="162">
        <f>K446*H446</f>
        <v>5500.0000000000009</v>
      </c>
      <c r="M446" s="161">
        <f t="shared" si="16"/>
        <v>3</v>
      </c>
      <c r="N446" s="165">
        <f>M446*H446</f>
        <v>16500.000000000004</v>
      </c>
      <c r="O446" s="31">
        <v>3</v>
      </c>
      <c r="P446" s="162">
        <f>O446*H446</f>
        <v>16500.000000000004</v>
      </c>
      <c r="Q446" s="95" t="s">
        <v>557</v>
      </c>
    </row>
    <row r="447" spans="2:17" ht="21">
      <c r="B447" s="360"/>
      <c r="C447" s="58"/>
      <c r="D447" s="58"/>
      <c r="E447" s="58"/>
      <c r="F447" s="60" t="s">
        <v>543</v>
      </c>
      <c r="G447" s="58"/>
      <c r="H447" s="163">
        <v>5500.0000000000009</v>
      </c>
      <c r="I447" s="58"/>
      <c r="J447" s="58"/>
      <c r="K447" s="58"/>
      <c r="L447" s="58"/>
      <c r="M447" s="161"/>
      <c r="N447" s="165"/>
      <c r="O447" s="30">
        <v>7</v>
      </c>
      <c r="P447" s="162">
        <f>O447*H447</f>
        <v>38500.000000000007</v>
      </c>
      <c r="Q447" s="95" t="s">
        <v>557</v>
      </c>
    </row>
    <row r="448" spans="2:17">
      <c r="B448" s="359">
        <v>214</v>
      </c>
      <c r="C448" s="28">
        <v>88.3</v>
      </c>
      <c r="D448" s="28">
        <v>176</v>
      </c>
      <c r="E448" s="28" t="s">
        <v>88</v>
      </c>
      <c r="F448" s="33" t="s">
        <v>87</v>
      </c>
      <c r="G448" s="29" t="s">
        <v>3</v>
      </c>
      <c r="H448" s="163">
        <v>2850</v>
      </c>
      <c r="I448" s="28">
        <f>7*27</f>
        <v>189</v>
      </c>
      <c r="J448" s="164">
        <f>H448*I448</f>
        <v>538650</v>
      </c>
      <c r="K448" s="30"/>
      <c r="L448" s="162">
        <f>K448*H448</f>
        <v>0</v>
      </c>
      <c r="M448" s="161">
        <f t="shared" si="16"/>
        <v>189</v>
      </c>
      <c r="N448" s="165">
        <f>M448*H448</f>
        <v>538650</v>
      </c>
      <c r="O448" s="31">
        <v>189</v>
      </c>
      <c r="P448" s="162">
        <f>O448*H448</f>
        <v>538650</v>
      </c>
      <c r="Q448" s="95" t="s">
        <v>557</v>
      </c>
    </row>
    <row r="449" spans="2:17" ht="21">
      <c r="B449" s="360"/>
      <c r="C449" s="58"/>
      <c r="D449" s="58"/>
      <c r="E449" s="58"/>
      <c r="F449" s="60" t="s">
        <v>543</v>
      </c>
      <c r="G449" s="58"/>
      <c r="H449" s="163">
        <v>2850</v>
      </c>
      <c r="I449" s="58"/>
      <c r="J449" s="58"/>
      <c r="K449" s="58"/>
      <c r="L449" s="58"/>
      <c r="M449" s="161"/>
      <c r="N449" s="165"/>
      <c r="O449" s="30">
        <v>17</v>
      </c>
      <c r="P449" s="162">
        <f>O449*H449</f>
        <v>48450</v>
      </c>
      <c r="Q449" s="95" t="s">
        <v>557</v>
      </c>
    </row>
    <row r="450" spans="2:17">
      <c r="B450" s="359">
        <v>215</v>
      </c>
      <c r="C450" s="28">
        <v>88.4</v>
      </c>
      <c r="D450" s="28">
        <v>177</v>
      </c>
      <c r="E450" s="28" t="s">
        <v>86</v>
      </c>
      <c r="F450" s="33" t="s">
        <v>85</v>
      </c>
      <c r="G450" s="29" t="s">
        <v>3</v>
      </c>
      <c r="H450" s="163">
        <v>25000</v>
      </c>
      <c r="I450" s="28">
        <v>2</v>
      </c>
      <c r="J450" s="164">
        <f>H450*I450</f>
        <v>50000</v>
      </c>
      <c r="K450" s="30"/>
      <c r="L450" s="162">
        <f>K450*H450</f>
        <v>0</v>
      </c>
      <c r="M450" s="161">
        <f t="shared" si="16"/>
        <v>2</v>
      </c>
      <c r="N450" s="165">
        <f>M450*H450</f>
        <v>50000</v>
      </c>
      <c r="O450" s="31">
        <v>0</v>
      </c>
      <c r="P450" s="162">
        <f>O450*H450</f>
        <v>0</v>
      </c>
      <c r="Q450" s="95" t="s">
        <v>557</v>
      </c>
    </row>
    <row r="451" spans="2:17" ht="21">
      <c r="B451" s="360"/>
      <c r="C451" s="58"/>
      <c r="D451" s="58"/>
      <c r="E451" s="58"/>
      <c r="F451" s="58"/>
      <c r="G451" s="58"/>
      <c r="H451" s="58"/>
      <c r="I451" s="58"/>
      <c r="J451" s="58"/>
      <c r="K451" s="58"/>
      <c r="L451" s="58"/>
      <c r="M451" s="161"/>
      <c r="N451" s="58"/>
      <c r="O451" s="58"/>
      <c r="P451" s="58"/>
      <c r="Q451" s="95" t="s">
        <v>557</v>
      </c>
    </row>
    <row r="452" spans="2:17">
      <c r="B452" s="359">
        <v>216</v>
      </c>
      <c r="C452" s="28">
        <v>88.4</v>
      </c>
      <c r="D452" s="28">
        <v>178</v>
      </c>
      <c r="E452" s="28" t="s">
        <v>84</v>
      </c>
      <c r="F452" s="33" t="s">
        <v>83</v>
      </c>
      <c r="G452" s="29" t="s">
        <v>3</v>
      </c>
      <c r="H452" s="163">
        <v>30000</v>
      </c>
      <c r="I452" s="28">
        <v>4</v>
      </c>
      <c r="J452" s="164">
        <f>H452*I452</f>
        <v>120000</v>
      </c>
      <c r="K452" s="30"/>
      <c r="L452" s="162">
        <f>K452*H452</f>
        <v>0</v>
      </c>
      <c r="M452" s="161">
        <f t="shared" si="16"/>
        <v>4</v>
      </c>
      <c r="N452" s="165">
        <f>M452*H452</f>
        <v>120000</v>
      </c>
      <c r="O452" s="31">
        <v>4</v>
      </c>
      <c r="P452" s="162">
        <f>O452*H452</f>
        <v>120000</v>
      </c>
      <c r="Q452" s="95" t="s">
        <v>557</v>
      </c>
    </row>
    <row r="453" spans="2:17" ht="21">
      <c r="B453" s="360"/>
      <c r="C453" s="58"/>
      <c r="D453" s="58"/>
      <c r="E453" s="58"/>
      <c r="F453" s="60" t="s">
        <v>543</v>
      </c>
      <c r="G453" s="58"/>
      <c r="H453" s="163">
        <v>30000</v>
      </c>
      <c r="I453" s="58"/>
      <c r="J453" s="58"/>
      <c r="K453" s="58"/>
      <c r="L453" s="58"/>
      <c r="M453" s="161"/>
      <c r="N453" s="165"/>
      <c r="O453" s="30">
        <v>1</v>
      </c>
      <c r="P453" s="162">
        <f>O453*H453</f>
        <v>30000</v>
      </c>
      <c r="Q453" s="95" t="s">
        <v>557</v>
      </c>
    </row>
    <row r="454" spans="2:17">
      <c r="B454" s="359">
        <v>217</v>
      </c>
      <c r="C454" s="28">
        <v>88.4</v>
      </c>
      <c r="D454" s="28">
        <v>179</v>
      </c>
      <c r="E454" s="28" t="s">
        <v>82</v>
      </c>
      <c r="F454" s="33" t="s">
        <v>81</v>
      </c>
      <c r="G454" s="29" t="s">
        <v>3</v>
      </c>
      <c r="H454" s="163">
        <v>40000</v>
      </c>
      <c r="I454" s="28">
        <v>5</v>
      </c>
      <c r="J454" s="164">
        <f>H454*I454</f>
        <v>200000</v>
      </c>
      <c r="K454" s="30">
        <v>1</v>
      </c>
      <c r="L454" s="162">
        <f>K454*H454</f>
        <v>40000</v>
      </c>
      <c r="M454" s="161">
        <f t="shared" si="16"/>
        <v>6</v>
      </c>
      <c r="N454" s="165">
        <f>M454*H454</f>
        <v>240000</v>
      </c>
      <c r="O454" s="31">
        <v>0</v>
      </c>
      <c r="P454" s="162">
        <f>O454*H454</f>
        <v>0</v>
      </c>
      <c r="Q454" s="95" t="s">
        <v>557</v>
      </c>
    </row>
    <row r="455" spans="2:17" ht="21">
      <c r="B455" s="360"/>
      <c r="C455" s="58"/>
      <c r="D455" s="58"/>
      <c r="E455" s="58"/>
      <c r="F455" s="58"/>
      <c r="G455" s="58"/>
      <c r="H455" s="58"/>
      <c r="I455" s="58"/>
      <c r="J455" s="58"/>
      <c r="K455" s="58"/>
      <c r="L455" s="58"/>
      <c r="M455" s="161"/>
      <c r="N455" s="58"/>
      <c r="O455" s="58"/>
      <c r="P455" s="58"/>
      <c r="Q455" s="95" t="s">
        <v>557</v>
      </c>
    </row>
    <row r="456" spans="2:17">
      <c r="B456" s="359">
        <v>218</v>
      </c>
      <c r="C456" s="28">
        <v>88.4</v>
      </c>
      <c r="D456" s="28">
        <v>180</v>
      </c>
      <c r="E456" s="28" t="s">
        <v>80</v>
      </c>
      <c r="F456" s="33" t="s">
        <v>79</v>
      </c>
      <c r="G456" s="29" t="s">
        <v>3</v>
      </c>
      <c r="H456" s="163">
        <v>50000</v>
      </c>
      <c r="I456" s="28">
        <v>1</v>
      </c>
      <c r="J456" s="164">
        <f>H456*I456</f>
        <v>50000</v>
      </c>
      <c r="K456" s="30"/>
      <c r="L456" s="162">
        <f>K456*H456</f>
        <v>0</v>
      </c>
      <c r="M456" s="161">
        <f t="shared" si="16"/>
        <v>1</v>
      </c>
      <c r="N456" s="165">
        <f>M456*H456</f>
        <v>50000</v>
      </c>
      <c r="O456" s="31">
        <v>1</v>
      </c>
      <c r="P456" s="162">
        <f>O456*H456</f>
        <v>50000</v>
      </c>
      <c r="Q456" s="95" t="s">
        <v>557</v>
      </c>
    </row>
    <row r="457" spans="2:17" ht="21">
      <c r="B457" s="360"/>
      <c r="C457" s="58"/>
      <c r="D457" s="58"/>
      <c r="E457" s="58"/>
      <c r="F457" s="58"/>
      <c r="G457" s="58"/>
      <c r="H457" s="58"/>
      <c r="I457" s="58"/>
      <c r="J457" s="58"/>
      <c r="K457" s="58"/>
      <c r="L457" s="58"/>
      <c r="M457" s="161"/>
      <c r="N457" s="58"/>
      <c r="O457" s="58"/>
      <c r="P457" s="58"/>
      <c r="Q457" s="95" t="s">
        <v>557</v>
      </c>
    </row>
    <row r="458" spans="2:17">
      <c r="B458" s="359">
        <v>219</v>
      </c>
      <c r="C458" s="28">
        <v>88.5</v>
      </c>
      <c r="D458" s="28">
        <v>181</v>
      </c>
      <c r="E458" s="28" t="s">
        <v>78</v>
      </c>
      <c r="F458" s="33" t="s">
        <v>77</v>
      </c>
      <c r="G458" s="29" t="s">
        <v>3</v>
      </c>
      <c r="H458" s="163">
        <v>2250</v>
      </c>
      <c r="I458" s="28">
        <v>27</v>
      </c>
      <c r="J458" s="164">
        <f>H458*I458</f>
        <v>60750</v>
      </c>
      <c r="K458" s="30"/>
      <c r="L458" s="162">
        <f>K458*H458</f>
        <v>0</v>
      </c>
      <c r="M458" s="161">
        <f t="shared" si="16"/>
        <v>27</v>
      </c>
      <c r="N458" s="165">
        <f>M458*H458</f>
        <v>60750</v>
      </c>
      <c r="O458" s="31">
        <v>27</v>
      </c>
      <c r="P458" s="162">
        <f>O458*H458</f>
        <v>60750</v>
      </c>
      <c r="Q458" s="95" t="s">
        <v>557</v>
      </c>
    </row>
    <row r="459" spans="2:17" ht="21">
      <c r="B459" s="360"/>
      <c r="C459" s="58"/>
      <c r="D459" s="58"/>
      <c r="E459" s="58"/>
      <c r="F459" s="60" t="s">
        <v>543</v>
      </c>
      <c r="G459" s="58"/>
      <c r="H459" s="163">
        <v>2250</v>
      </c>
      <c r="I459" s="58"/>
      <c r="J459" s="58"/>
      <c r="K459" s="58"/>
      <c r="L459" s="58"/>
      <c r="M459" s="161"/>
      <c r="N459" s="165"/>
      <c r="O459" s="30">
        <v>16</v>
      </c>
      <c r="P459" s="162">
        <f>O459*H459</f>
        <v>36000</v>
      </c>
      <c r="Q459" s="95" t="s">
        <v>557</v>
      </c>
    </row>
    <row r="460" spans="2:17">
      <c r="B460" s="359">
        <v>220</v>
      </c>
      <c r="C460" s="28">
        <v>88.5</v>
      </c>
      <c r="D460" s="28">
        <v>182</v>
      </c>
      <c r="E460" s="28" t="s">
        <v>76</v>
      </c>
      <c r="F460" s="33" t="s">
        <v>75</v>
      </c>
      <c r="G460" s="29" t="s">
        <v>3</v>
      </c>
      <c r="H460" s="163">
        <v>1250</v>
      </c>
      <c r="I460" s="28">
        <v>27</v>
      </c>
      <c r="J460" s="164">
        <f>H460*I460</f>
        <v>33750</v>
      </c>
      <c r="K460" s="30"/>
      <c r="L460" s="162">
        <f>K460*H460</f>
        <v>0</v>
      </c>
      <c r="M460" s="161">
        <f t="shared" si="16"/>
        <v>27</v>
      </c>
      <c r="N460" s="165">
        <f>M460*H460</f>
        <v>33750</v>
      </c>
      <c r="O460" s="31">
        <v>27</v>
      </c>
      <c r="P460" s="162">
        <f>O460*H460</f>
        <v>33750</v>
      </c>
      <c r="Q460" s="95" t="s">
        <v>557</v>
      </c>
    </row>
    <row r="461" spans="2:17" ht="21">
      <c r="B461" s="360"/>
      <c r="C461" s="58"/>
      <c r="D461" s="58"/>
      <c r="E461" s="58"/>
      <c r="F461" s="58"/>
      <c r="G461" s="58"/>
      <c r="H461" s="58"/>
      <c r="I461" s="58"/>
      <c r="J461" s="58"/>
      <c r="K461" s="58"/>
      <c r="L461" s="58"/>
      <c r="M461" s="161"/>
      <c r="N461" s="58"/>
      <c r="O461" s="58"/>
      <c r="P461" s="58"/>
      <c r="Q461" s="95" t="s">
        <v>557</v>
      </c>
    </row>
    <row r="462" spans="2:17">
      <c r="B462" s="359">
        <v>221</v>
      </c>
      <c r="C462" s="28">
        <v>88.5</v>
      </c>
      <c r="D462" s="28">
        <v>183</v>
      </c>
      <c r="E462" s="28" t="s">
        <v>74</v>
      </c>
      <c r="F462" s="33" t="s">
        <v>73</v>
      </c>
      <c r="G462" s="29" t="s">
        <v>3</v>
      </c>
      <c r="H462" s="163">
        <v>1650</v>
      </c>
      <c r="I462" s="28">
        <v>27</v>
      </c>
      <c r="J462" s="164">
        <f>H462*I462</f>
        <v>44550</v>
      </c>
      <c r="K462" s="30"/>
      <c r="L462" s="162">
        <f>K462*H462</f>
        <v>0</v>
      </c>
      <c r="M462" s="161">
        <f t="shared" si="16"/>
        <v>27</v>
      </c>
      <c r="N462" s="165">
        <f>M462*H462</f>
        <v>44550</v>
      </c>
      <c r="O462" s="31">
        <v>18</v>
      </c>
      <c r="P462" s="162">
        <f>O462*H462</f>
        <v>29700</v>
      </c>
      <c r="Q462" s="95" t="s">
        <v>557</v>
      </c>
    </row>
    <row r="463" spans="2:17" ht="21">
      <c r="B463" s="360"/>
      <c r="C463" s="58"/>
      <c r="D463" s="58"/>
      <c r="E463" s="58"/>
      <c r="F463" s="58"/>
      <c r="G463" s="58"/>
      <c r="H463" s="58"/>
      <c r="I463" s="58"/>
      <c r="J463" s="58"/>
      <c r="K463" s="58"/>
      <c r="L463" s="58"/>
      <c r="M463" s="161"/>
      <c r="N463" s="58"/>
      <c r="O463" s="58"/>
      <c r="P463" s="58"/>
      <c r="Q463" s="95" t="s">
        <v>557</v>
      </c>
    </row>
    <row r="464" spans="2:17">
      <c r="B464" s="359">
        <v>222</v>
      </c>
      <c r="C464" s="28">
        <v>88.5</v>
      </c>
      <c r="D464" s="28">
        <v>184</v>
      </c>
      <c r="E464" s="28" t="s">
        <v>72</v>
      </c>
      <c r="F464" s="33" t="s">
        <v>71</v>
      </c>
      <c r="G464" s="29" t="s">
        <v>3</v>
      </c>
      <c r="H464" s="163">
        <v>3450</v>
      </c>
      <c r="I464" s="28">
        <v>27</v>
      </c>
      <c r="J464" s="164">
        <f>H464*I464</f>
        <v>93150</v>
      </c>
      <c r="K464" s="30"/>
      <c r="L464" s="162">
        <f>K464*H464</f>
        <v>0</v>
      </c>
      <c r="M464" s="161">
        <f t="shared" si="16"/>
        <v>27</v>
      </c>
      <c r="N464" s="165">
        <f>M464*H464</f>
        <v>93150</v>
      </c>
      <c r="O464" s="31">
        <v>27</v>
      </c>
      <c r="P464" s="162">
        <f>O464*H464</f>
        <v>93150</v>
      </c>
      <c r="Q464" s="95" t="s">
        <v>557</v>
      </c>
    </row>
    <row r="465" spans="2:17" ht="21">
      <c r="B465" s="360"/>
      <c r="C465" s="58"/>
      <c r="D465" s="58"/>
      <c r="E465" s="58"/>
      <c r="F465" s="60" t="s">
        <v>543</v>
      </c>
      <c r="G465" s="58"/>
      <c r="H465" s="163">
        <v>3450</v>
      </c>
      <c r="I465" s="58"/>
      <c r="J465" s="58"/>
      <c r="K465" s="58"/>
      <c r="L465" s="58"/>
      <c r="M465" s="161"/>
      <c r="N465" s="165"/>
      <c r="O465" s="30">
        <v>19</v>
      </c>
      <c r="P465" s="162">
        <f>O465*H465</f>
        <v>65550</v>
      </c>
      <c r="Q465" s="95" t="s">
        <v>557</v>
      </c>
    </row>
    <row r="466" spans="2:17">
      <c r="B466" s="359">
        <v>223</v>
      </c>
      <c r="C466" s="28">
        <v>88.5</v>
      </c>
      <c r="D466" s="28">
        <v>185</v>
      </c>
      <c r="E466" s="28" t="s">
        <v>70</v>
      </c>
      <c r="F466" s="33" t="s">
        <v>69</v>
      </c>
      <c r="G466" s="29" t="s">
        <v>3</v>
      </c>
      <c r="H466" s="163">
        <v>750</v>
      </c>
      <c r="I466" s="28">
        <v>27</v>
      </c>
      <c r="J466" s="164">
        <f>H466*I466</f>
        <v>20250</v>
      </c>
      <c r="K466" s="30"/>
      <c r="L466" s="162">
        <f>K466*H466</f>
        <v>0</v>
      </c>
      <c r="M466" s="161">
        <f t="shared" si="16"/>
        <v>27</v>
      </c>
      <c r="N466" s="165">
        <f>M466*H466</f>
        <v>20250</v>
      </c>
      <c r="O466" s="31">
        <v>27</v>
      </c>
      <c r="P466" s="162">
        <f>O466*H466</f>
        <v>20250</v>
      </c>
      <c r="Q466" s="95" t="s">
        <v>557</v>
      </c>
    </row>
    <row r="467" spans="2:17" ht="21">
      <c r="B467" s="360"/>
      <c r="C467" s="58"/>
      <c r="D467" s="58"/>
      <c r="E467" s="58"/>
      <c r="F467" s="58"/>
      <c r="G467" s="58"/>
      <c r="H467" s="58"/>
      <c r="I467" s="58"/>
      <c r="J467" s="58"/>
      <c r="K467" s="58"/>
      <c r="L467" s="58"/>
      <c r="M467" s="161"/>
      <c r="N467" s="58"/>
      <c r="O467" s="58"/>
      <c r="P467" s="58"/>
      <c r="Q467" s="95" t="s">
        <v>557</v>
      </c>
    </row>
    <row r="468" spans="2:17">
      <c r="B468" s="359">
        <v>224</v>
      </c>
      <c r="C468" s="28">
        <v>88.5</v>
      </c>
      <c r="D468" s="28">
        <v>186</v>
      </c>
      <c r="E468" s="28" t="s">
        <v>68</v>
      </c>
      <c r="F468" s="33" t="s">
        <v>67</v>
      </c>
      <c r="G468" s="29" t="s">
        <v>3</v>
      </c>
      <c r="H468" s="163">
        <v>750</v>
      </c>
      <c r="I468" s="28">
        <v>27</v>
      </c>
      <c r="J468" s="164">
        <f>H468*I468</f>
        <v>20250</v>
      </c>
      <c r="K468" s="30"/>
      <c r="L468" s="162">
        <f>K468*H468</f>
        <v>0</v>
      </c>
      <c r="M468" s="161">
        <f t="shared" si="16"/>
        <v>27</v>
      </c>
      <c r="N468" s="165">
        <f>M468*H468</f>
        <v>20250</v>
      </c>
      <c r="O468" s="31">
        <v>27</v>
      </c>
      <c r="P468" s="162">
        <f>O468*H468</f>
        <v>20250</v>
      </c>
      <c r="Q468" s="95" t="s">
        <v>557</v>
      </c>
    </row>
    <row r="469" spans="2:17" ht="21">
      <c r="B469" s="360"/>
      <c r="C469" s="58"/>
      <c r="D469" s="58"/>
      <c r="E469" s="58"/>
      <c r="F469" s="58"/>
      <c r="G469" s="58"/>
      <c r="H469" s="58"/>
      <c r="I469" s="58"/>
      <c r="J469" s="58"/>
      <c r="K469" s="58"/>
      <c r="L469" s="58"/>
      <c r="M469" s="161"/>
      <c r="N469" s="58"/>
      <c r="O469" s="58"/>
      <c r="P469" s="58"/>
      <c r="Q469" s="95" t="s">
        <v>557</v>
      </c>
    </row>
    <row r="470" spans="2:17">
      <c r="B470" s="359">
        <v>225</v>
      </c>
      <c r="C470" s="28">
        <v>88.5</v>
      </c>
      <c r="D470" s="28">
        <v>187</v>
      </c>
      <c r="E470" s="28" t="s">
        <v>66</v>
      </c>
      <c r="F470" s="33" t="s">
        <v>65</v>
      </c>
      <c r="G470" s="29" t="s">
        <v>3</v>
      </c>
      <c r="H470" s="163">
        <v>750</v>
      </c>
      <c r="I470" s="28">
        <v>15</v>
      </c>
      <c r="J470" s="164">
        <f>H470*I470</f>
        <v>11250</v>
      </c>
      <c r="K470" s="30"/>
      <c r="L470" s="162">
        <f>K470*H470</f>
        <v>0</v>
      </c>
      <c r="M470" s="161">
        <f t="shared" si="16"/>
        <v>15</v>
      </c>
      <c r="N470" s="165">
        <f>M470*H470</f>
        <v>11250</v>
      </c>
      <c r="O470" s="31">
        <v>15</v>
      </c>
      <c r="P470" s="162">
        <f>O470*H470</f>
        <v>11250</v>
      </c>
      <c r="Q470" s="95" t="s">
        <v>557</v>
      </c>
    </row>
    <row r="471" spans="2:17" ht="21">
      <c r="B471" s="360"/>
      <c r="C471" s="58"/>
      <c r="D471" s="58"/>
      <c r="E471" s="58"/>
      <c r="F471" s="58"/>
      <c r="G471" s="58"/>
      <c r="H471" s="58"/>
      <c r="I471" s="58"/>
      <c r="J471" s="58"/>
      <c r="K471" s="58"/>
      <c r="L471" s="58"/>
      <c r="M471" s="161"/>
      <c r="N471" s="58"/>
      <c r="O471" s="58"/>
      <c r="P471" s="58"/>
      <c r="Q471" s="95" t="s">
        <v>557</v>
      </c>
    </row>
    <row r="472" spans="2:17">
      <c r="B472" s="359">
        <v>226</v>
      </c>
      <c r="C472" s="28">
        <v>88.5</v>
      </c>
      <c r="D472" s="28">
        <v>188</v>
      </c>
      <c r="E472" s="28" t="s">
        <v>64</v>
      </c>
      <c r="F472" s="33" t="s">
        <v>63</v>
      </c>
      <c r="G472" s="29" t="s">
        <v>3</v>
      </c>
      <c r="H472" s="163">
        <v>550</v>
      </c>
      <c r="I472" s="28">
        <v>27</v>
      </c>
      <c r="J472" s="164">
        <f>H472*I472</f>
        <v>14850</v>
      </c>
      <c r="K472" s="30">
        <v>58</v>
      </c>
      <c r="L472" s="162">
        <f>K472*H472</f>
        <v>31900</v>
      </c>
      <c r="M472" s="161">
        <f t="shared" si="16"/>
        <v>85</v>
      </c>
      <c r="N472" s="165">
        <f>M472*H472</f>
        <v>46750</v>
      </c>
      <c r="O472" s="31">
        <v>85</v>
      </c>
      <c r="P472" s="162">
        <f>O472*H472</f>
        <v>46750</v>
      </c>
      <c r="Q472" s="95" t="s">
        <v>557</v>
      </c>
    </row>
    <row r="473" spans="2:17" ht="21">
      <c r="B473" s="360"/>
      <c r="C473" s="58"/>
      <c r="D473" s="58"/>
      <c r="E473" s="58"/>
      <c r="F473" s="60" t="s">
        <v>543</v>
      </c>
      <c r="G473" s="58"/>
      <c r="H473" s="163">
        <v>550</v>
      </c>
      <c r="I473" s="58"/>
      <c r="J473" s="58"/>
      <c r="K473" s="58"/>
      <c r="L473" s="58"/>
      <c r="M473" s="161"/>
      <c r="N473" s="165"/>
      <c r="O473" s="30">
        <v>30</v>
      </c>
      <c r="P473" s="162">
        <f>O473*H473</f>
        <v>16500</v>
      </c>
      <c r="Q473" s="95" t="s">
        <v>557</v>
      </c>
    </row>
    <row r="474" spans="2:17">
      <c r="B474" s="359">
        <v>227</v>
      </c>
      <c r="C474" s="28">
        <v>88.6</v>
      </c>
      <c r="D474" s="28">
        <v>189</v>
      </c>
      <c r="E474" s="28" t="s">
        <v>62</v>
      </c>
      <c r="F474" s="33" t="s">
        <v>61</v>
      </c>
      <c r="G474" s="29" t="s">
        <v>3</v>
      </c>
      <c r="H474" s="163">
        <v>35000</v>
      </c>
      <c r="I474" s="28">
        <v>27</v>
      </c>
      <c r="J474" s="164">
        <f>H474*I474</f>
        <v>945000</v>
      </c>
      <c r="K474" s="30"/>
      <c r="L474" s="162">
        <f>K474*H474</f>
        <v>0</v>
      </c>
      <c r="M474" s="161">
        <f t="shared" si="16"/>
        <v>27</v>
      </c>
      <c r="N474" s="165">
        <f>M474*H474</f>
        <v>945000</v>
      </c>
      <c r="O474" s="31">
        <v>27</v>
      </c>
      <c r="P474" s="162">
        <f>O474*H474</f>
        <v>945000</v>
      </c>
      <c r="Q474" s="95" t="s">
        <v>557</v>
      </c>
    </row>
    <row r="475" spans="2:17" ht="21">
      <c r="B475" s="360"/>
      <c r="C475" s="58"/>
      <c r="D475" s="58"/>
      <c r="E475" s="58"/>
      <c r="F475" s="60" t="s">
        <v>543</v>
      </c>
      <c r="G475" s="58"/>
      <c r="H475" s="163">
        <v>35000</v>
      </c>
      <c r="I475" s="58"/>
      <c r="J475" s="58"/>
      <c r="K475" s="58"/>
      <c r="L475" s="58"/>
      <c r="M475" s="161"/>
      <c r="N475" s="165"/>
      <c r="O475" s="30">
        <v>4</v>
      </c>
      <c r="P475" s="162">
        <f>O475*H475</f>
        <v>140000</v>
      </c>
      <c r="Q475" s="95" t="s">
        <v>557</v>
      </c>
    </row>
    <row r="476" spans="2:17">
      <c r="B476" s="359">
        <v>228</v>
      </c>
      <c r="C476" s="28" t="s">
        <v>722</v>
      </c>
      <c r="D476" s="28">
        <v>190</v>
      </c>
      <c r="E476" s="28" t="s">
        <v>60</v>
      </c>
      <c r="F476" s="33" t="s">
        <v>59</v>
      </c>
      <c r="G476" s="29" t="s">
        <v>3</v>
      </c>
      <c r="H476" s="163">
        <v>9500</v>
      </c>
      <c r="I476" s="28">
        <v>1</v>
      </c>
      <c r="J476" s="164">
        <f>H476*I476</f>
        <v>9500</v>
      </c>
      <c r="K476" s="30"/>
      <c r="L476" s="162">
        <f>K476*H476</f>
        <v>0</v>
      </c>
      <c r="M476" s="161">
        <f t="shared" si="16"/>
        <v>1</v>
      </c>
      <c r="N476" s="165">
        <f>M476*H476</f>
        <v>9500</v>
      </c>
      <c r="O476" s="31">
        <v>0</v>
      </c>
      <c r="P476" s="162">
        <f>O476*H476</f>
        <v>0</v>
      </c>
      <c r="Q476" s="95" t="s">
        <v>557</v>
      </c>
    </row>
    <row r="477" spans="2:17" ht="21">
      <c r="B477" s="360"/>
      <c r="C477" s="58"/>
      <c r="D477" s="58"/>
      <c r="E477" s="58"/>
      <c r="F477" s="58"/>
      <c r="G477" s="58"/>
      <c r="H477" s="58"/>
      <c r="I477" s="58"/>
      <c r="J477" s="58"/>
      <c r="K477" s="58"/>
      <c r="L477" s="58"/>
      <c r="M477" s="161"/>
      <c r="N477" s="58"/>
      <c r="O477" s="58"/>
      <c r="P477" s="58"/>
      <c r="Q477" s="95" t="s">
        <v>557</v>
      </c>
    </row>
    <row r="478" spans="2:17">
      <c r="B478" s="359">
        <v>229</v>
      </c>
      <c r="C478" s="28" t="s">
        <v>722</v>
      </c>
      <c r="D478" s="28">
        <v>191</v>
      </c>
      <c r="E478" s="28" t="s">
        <v>58</v>
      </c>
      <c r="F478" s="33" t="s">
        <v>57</v>
      </c>
      <c r="G478" s="29" t="s">
        <v>3</v>
      </c>
      <c r="H478" s="163">
        <v>14500.000000000002</v>
      </c>
      <c r="I478" s="28">
        <v>3</v>
      </c>
      <c r="J478" s="164">
        <f>H478*I478</f>
        <v>43500.000000000007</v>
      </c>
      <c r="K478" s="30"/>
      <c r="L478" s="162">
        <f>K478*H478</f>
        <v>0</v>
      </c>
      <c r="M478" s="161">
        <f t="shared" si="16"/>
        <v>3</v>
      </c>
      <c r="N478" s="165">
        <f>M478*H478</f>
        <v>43500.000000000007</v>
      </c>
      <c r="O478" s="31">
        <v>3</v>
      </c>
      <c r="P478" s="162">
        <f>O478*H478</f>
        <v>43500.000000000007</v>
      </c>
      <c r="Q478" s="95" t="s">
        <v>557</v>
      </c>
    </row>
    <row r="479" spans="2:17" ht="21">
      <c r="B479" s="360"/>
      <c r="C479" s="58"/>
      <c r="D479" s="58"/>
      <c r="E479" s="58"/>
      <c r="F479" s="60" t="s">
        <v>543</v>
      </c>
      <c r="G479" s="58"/>
      <c r="H479" s="163">
        <v>14500.000000000002</v>
      </c>
      <c r="I479" s="58"/>
      <c r="J479" s="58"/>
      <c r="K479" s="58"/>
      <c r="L479" s="58"/>
      <c r="M479" s="161"/>
      <c r="N479" s="165"/>
      <c r="O479" s="30">
        <v>2</v>
      </c>
      <c r="P479" s="162">
        <f>O479*H479</f>
        <v>29000.000000000004</v>
      </c>
      <c r="Q479" s="95" t="s">
        <v>557</v>
      </c>
    </row>
    <row r="480" spans="2:17">
      <c r="B480" s="359">
        <v>230</v>
      </c>
      <c r="C480" s="28" t="s">
        <v>722</v>
      </c>
      <c r="D480" s="28">
        <v>192</v>
      </c>
      <c r="E480" s="28" t="s">
        <v>56</v>
      </c>
      <c r="F480" s="33" t="s">
        <v>55</v>
      </c>
      <c r="G480" s="29" t="s">
        <v>3</v>
      </c>
      <c r="H480" s="163">
        <v>22500</v>
      </c>
      <c r="I480" s="28">
        <v>1</v>
      </c>
      <c r="J480" s="164">
        <f>H480*I480</f>
        <v>22500</v>
      </c>
      <c r="K480" s="30">
        <v>5</v>
      </c>
      <c r="L480" s="162">
        <f>K480*H480</f>
        <v>112500</v>
      </c>
      <c r="M480" s="161">
        <f t="shared" si="16"/>
        <v>6</v>
      </c>
      <c r="N480" s="165">
        <f>M480*H480</f>
        <v>135000</v>
      </c>
      <c r="O480" s="31">
        <v>6</v>
      </c>
      <c r="P480" s="162">
        <f>O480*H480</f>
        <v>135000</v>
      </c>
      <c r="Q480" s="95" t="s">
        <v>557</v>
      </c>
    </row>
    <row r="481" spans="2:17" ht="21">
      <c r="B481" s="360"/>
      <c r="C481" s="58"/>
      <c r="D481" s="58"/>
      <c r="E481" s="58"/>
      <c r="F481" s="58"/>
      <c r="G481" s="58"/>
      <c r="H481" s="58"/>
      <c r="I481" s="58"/>
      <c r="J481" s="58"/>
      <c r="K481" s="58"/>
      <c r="L481" s="58"/>
      <c r="M481" s="161"/>
      <c r="N481" s="58"/>
      <c r="O481" s="58"/>
      <c r="P481" s="58"/>
      <c r="Q481" s="95" t="s">
        <v>557</v>
      </c>
    </row>
    <row r="482" spans="2:17">
      <c r="B482" s="359">
        <v>231</v>
      </c>
      <c r="C482" s="28" t="s">
        <v>723</v>
      </c>
      <c r="D482" s="28">
        <v>193</v>
      </c>
      <c r="E482" s="28" t="s">
        <v>54</v>
      </c>
      <c r="F482" s="33" t="s">
        <v>53</v>
      </c>
      <c r="G482" s="29" t="s">
        <v>4</v>
      </c>
      <c r="H482" s="163">
        <v>40000</v>
      </c>
      <c r="I482" s="28">
        <v>1</v>
      </c>
      <c r="J482" s="164">
        <f>H482*I482</f>
        <v>40000</v>
      </c>
      <c r="K482" s="30">
        <v>1</v>
      </c>
      <c r="L482" s="162">
        <f>K482*H482</f>
        <v>40000</v>
      </c>
      <c r="M482" s="161">
        <f t="shared" si="16"/>
        <v>2</v>
      </c>
      <c r="N482" s="165">
        <f>M482*H482</f>
        <v>80000</v>
      </c>
      <c r="O482" s="31">
        <v>2</v>
      </c>
      <c r="P482" s="162">
        <f>O482*H482</f>
        <v>80000</v>
      </c>
      <c r="Q482" s="95" t="s">
        <v>557</v>
      </c>
    </row>
    <row r="483" spans="2:17" ht="21">
      <c r="B483" s="360"/>
      <c r="C483" s="58"/>
      <c r="D483" s="58"/>
      <c r="E483" s="58"/>
      <c r="F483" s="60" t="s">
        <v>543</v>
      </c>
      <c r="G483" s="58"/>
      <c r="H483" s="163">
        <v>40000</v>
      </c>
      <c r="I483" s="58"/>
      <c r="J483" s="58"/>
      <c r="K483" s="58"/>
      <c r="L483" s="58"/>
      <c r="M483" s="161"/>
      <c r="N483" s="165"/>
      <c r="O483" s="30">
        <v>1</v>
      </c>
      <c r="P483" s="162">
        <f>O483*H483</f>
        <v>40000</v>
      </c>
      <c r="Q483" s="95" t="s">
        <v>557</v>
      </c>
    </row>
    <row r="484" spans="2:17">
      <c r="B484" s="359">
        <v>232</v>
      </c>
      <c r="C484" s="28" t="s">
        <v>724</v>
      </c>
      <c r="D484" s="28">
        <v>194</v>
      </c>
      <c r="E484" s="28" t="s">
        <v>52</v>
      </c>
      <c r="F484" s="33" t="s">
        <v>51</v>
      </c>
      <c r="G484" s="29" t="s">
        <v>4</v>
      </c>
      <c r="H484" s="163">
        <v>14500.000000000002</v>
      </c>
      <c r="I484" s="28">
        <v>1</v>
      </c>
      <c r="J484" s="164">
        <f>H484*I484</f>
        <v>14500.000000000002</v>
      </c>
      <c r="K484" s="30">
        <v>1</v>
      </c>
      <c r="L484" s="162">
        <f>K484*H484</f>
        <v>14500.000000000002</v>
      </c>
      <c r="M484" s="161">
        <f t="shared" si="16"/>
        <v>2</v>
      </c>
      <c r="N484" s="165">
        <f>M484*H484</f>
        <v>29000.000000000004</v>
      </c>
      <c r="O484" s="31">
        <v>2</v>
      </c>
      <c r="P484" s="162">
        <f>O484*H484</f>
        <v>29000.000000000004</v>
      </c>
      <c r="Q484" s="95" t="s">
        <v>557</v>
      </c>
    </row>
    <row r="485" spans="2:17" ht="21">
      <c r="B485" s="360"/>
      <c r="C485" s="58"/>
      <c r="D485" s="58"/>
      <c r="E485" s="58"/>
      <c r="F485" s="58"/>
      <c r="G485" s="58"/>
      <c r="H485" s="58"/>
      <c r="I485" s="58"/>
      <c r="J485" s="58"/>
      <c r="K485" s="58"/>
      <c r="L485" s="58"/>
      <c r="M485" s="161"/>
      <c r="N485" s="58"/>
      <c r="O485" s="58"/>
      <c r="P485" s="58"/>
      <c r="Q485" s="95" t="s">
        <v>557</v>
      </c>
    </row>
    <row r="486" spans="2:17">
      <c r="B486" s="359">
        <v>233</v>
      </c>
      <c r="C486" s="28" t="s">
        <v>725</v>
      </c>
      <c r="D486" s="28">
        <v>195</v>
      </c>
      <c r="E486" s="28" t="s">
        <v>50</v>
      </c>
      <c r="F486" s="33" t="s">
        <v>49</v>
      </c>
      <c r="G486" s="29" t="s">
        <v>4</v>
      </c>
      <c r="H486" s="163">
        <v>185000</v>
      </c>
      <c r="I486" s="28">
        <v>1</v>
      </c>
      <c r="J486" s="164">
        <f>H486*I486</f>
        <v>185000</v>
      </c>
      <c r="K486" s="30">
        <v>1</v>
      </c>
      <c r="L486" s="162">
        <f>K486*H486</f>
        <v>185000</v>
      </c>
      <c r="M486" s="161">
        <f t="shared" si="16"/>
        <v>2</v>
      </c>
      <c r="N486" s="165">
        <f>M486*H486</f>
        <v>370000</v>
      </c>
      <c r="O486" s="31">
        <v>2</v>
      </c>
      <c r="P486" s="162">
        <f>O486*H486</f>
        <v>370000</v>
      </c>
      <c r="Q486" s="95" t="s">
        <v>557</v>
      </c>
    </row>
    <row r="487" spans="2:17" ht="21">
      <c r="B487" s="360"/>
      <c r="C487" s="58"/>
      <c r="D487" s="58"/>
      <c r="E487" s="58"/>
      <c r="F487" s="58"/>
      <c r="G487" s="58"/>
      <c r="H487" s="58"/>
      <c r="I487" s="58"/>
      <c r="J487" s="58"/>
      <c r="K487" s="58"/>
      <c r="L487" s="58"/>
      <c r="M487" s="161"/>
      <c r="N487" s="58"/>
      <c r="O487" s="58"/>
      <c r="P487" s="58"/>
      <c r="Q487" s="95" t="s">
        <v>557</v>
      </c>
    </row>
    <row r="488" spans="2:17" ht="45">
      <c r="B488" s="359">
        <v>234</v>
      </c>
      <c r="C488" s="28">
        <v>88.9</v>
      </c>
      <c r="D488" s="28">
        <v>237</v>
      </c>
      <c r="E488" s="28" t="s">
        <v>48</v>
      </c>
      <c r="F488" s="33" t="s">
        <v>47</v>
      </c>
      <c r="G488" s="29" t="s">
        <v>4</v>
      </c>
      <c r="H488" s="163">
        <v>1895000</v>
      </c>
      <c r="I488" s="28">
        <v>1</v>
      </c>
      <c r="J488" s="164">
        <f>H488*I488</f>
        <v>1895000</v>
      </c>
      <c r="K488" s="30"/>
      <c r="L488" s="162">
        <f>K488*H488</f>
        <v>0</v>
      </c>
      <c r="M488" s="161">
        <f t="shared" ref="M488:M505" si="18">$I488+$K488</f>
        <v>1</v>
      </c>
      <c r="N488" s="165">
        <f>M488*H488</f>
        <v>1895000</v>
      </c>
      <c r="O488" s="31">
        <v>1</v>
      </c>
      <c r="P488" s="162">
        <f>O488*H488</f>
        <v>1895000</v>
      </c>
      <c r="Q488" s="95" t="s">
        <v>557</v>
      </c>
    </row>
    <row r="489" spans="2:17" ht="21">
      <c r="B489" s="360"/>
      <c r="C489" s="58"/>
      <c r="D489" s="58"/>
      <c r="E489" s="58"/>
      <c r="F489" s="58"/>
      <c r="G489" s="58"/>
      <c r="H489" s="58"/>
      <c r="I489" s="58"/>
      <c r="J489" s="58"/>
      <c r="K489" s="58"/>
      <c r="L489" s="58"/>
      <c r="M489" s="161"/>
      <c r="N489" s="58"/>
      <c r="O489" s="58"/>
      <c r="P489" s="58"/>
      <c r="Q489" s="95" t="s">
        <v>557</v>
      </c>
    </row>
    <row r="490" spans="2:17" ht="30">
      <c r="B490" s="359">
        <v>235</v>
      </c>
      <c r="C490" s="28">
        <v>88.1</v>
      </c>
      <c r="D490" s="28">
        <v>196</v>
      </c>
      <c r="E490" s="28" t="s">
        <v>46</v>
      </c>
      <c r="F490" s="33" t="s">
        <v>45</v>
      </c>
      <c r="G490" s="29" t="s">
        <v>4</v>
      </c>
      <c r="H490" s="163">
        <v>795000</v>
      </c>
      <c r="I490" s="28">
        <v>1</v>
      </c>
      <c r="J490" s="164">
        <f>H490*I490</f>
        <v>795000</v>
      </c>
      <c r="K490" s="30"/>
      <c r="L490" s="162">
        <f>K490*H490</f>
        <v>0</v>
      </c>
      <c r="M490" s="161">
        <f t="shared" si="18"/>
        <v>1</v>
      </c>
      <c r="N490" s="165">
        <f>M490*H490</f>
        <v>795000</v>
      </c>
      <c r="O490" s="31">
        <v>1</v>
      </c>
      <c r="P490" s="162">
        <f>O490*H490</f>
        <v>795000</v>
      </c>
      <c r="Q490" s="95" t="s">
        <v>557</v>
      </c>
    </row>
    <row r="491" spans="2:17" ht="21">
      <c r="B491" s="360"/>
      <c r="C491" s="58"/>
      <c r="D491" s="58"/>
      <c r="E491" s="58"/>
      <c r="F491" s="58"/>
      <c r="G491" s="58"/>
      <c r="H491" s="58"/>
      <c r="I491" s="58"/>
      <c r="J491" s="58"/>
      <c r="K491" s="58"/>
      <c r="L491" s="58"/>
      <c r="M491" s="161"/>
      <c r="N491" s="58"/>
      <c r="O491" s="58"/>
      <c r="P491" s="58"/>
      <c r="Q491" s="95" t="s">
        <v>557</v>
      </c>
    </row>
    <row r="492" spans="2:17">
      <c r="B492" s="359">
        <v>236</v>
      </c>
      <c r="C492" s="28">
        <v>88.11</v>
      </c>
      <c r="D492" s="28">
        <v>197</v>
      </c>
      <c r="E492" s="28" t="s">
        <v>44</v>
      </c>
      <c r="F492" s="33" t="s">
        <v>43</v>
      </c>
      <c r="G492" s="29" t="s">
        <v>4</v>
      </c>
      <c r="H492" s="163">
        <v>95000.000000000015</v>
      </c>
      <c r="I492" s="28">
        <v>1</v>
      </c>
      <c r="J492" s="164">
        <f>H492*I492</f>
        <v>95000.000000000015</v>
      </c>
      <c r="K492" s="30"/>
      <c r="L492" s="162">
        <f>K492*H492</f>
        <v>0</v>
      </c>
      <c r="M492" s="161">
        <f t="shared" si="18"/>
        <v>1</v>
      </c>
      <c r="N492" s="165">
        <f>M492*H492</f>
        <v>95000.000000000015</v>
      </c>
      <c r="O492" s="31">
        <v>1</v>
      </c>
      <c r="P492" s="162">
        <f>O492*H492</f>
        <v>95000.000000000015</v>
      </c>
      <c r="Q492" s="95" t="s">
        <v>557</v>
      </c>
    </row>
    <row r="493" spans="2:17" ht="21">
      <c r="B493" s="360"/>
      <c r="C493" s="58"/>
      <c r="D493" s="58"/>
      <c r="E493" s="58"/>
      <c r="F493" s="58"/>
      <c r="G493" s="58"/>
      <c r="H493" s="58"/>
      <c r="I493" s="58"/>
      <c r="J493" s="58"/>
      <c r="K493" s="58"/>
      <c r="L493" s="58"/>
      <c r="M493" s="161"/>
      <c r="N493" s="58"/>
      <c r="O493" s="58"/>
      <c r="P493" s="58"/>
      <c r="Q493" s="95" t="s">
        <v>557</v>
      </c>
    </row>
    <row r="494" spans="2:17">
      <c r="B494" s="359">
        <v>237</v>
      </c>
      <c r="C494" s="28">
        <v>88.12</v>
      </c>
      <c r="D494" s="28">
        <v>198</v>
      </c>
      <c r="E494" s="28" t="s">
        <v>42</v>
      </c>
      <c r="F494" s="33" t="s">
        <v>41</v>
      </c>
      <c r="G494" s="29" t="s">
        <v>4</v>
      </c>
      <c r="H494" s="163">
        <v>145000</v>
      </c>
      <c r="I494" s="28">
        <v>1</v>
      </c>
      <c r="J494" s="164">
        <f>H494*I494</f>
        <v>145000</v>
      </c>
      <c r="K494" s="30"/>
      <c r="L494" s="162">
        <f>K494*H494</f>
        <v>0</v>
      </c>
      <c r="M494" s="161">
        <f t="shared" si="18"/>
        <v>1</v>
      </c>
      <c r="N494" s="165">
        <f>M494*H494</f>
        <v>145000</v>
      </c>
      <c r="O494" s="31">
        <v>1</v>
      </c>
      <c r="P494" s="162">
        <f>O494*H494</f>
        <v>145000</v>
      </c>
      <c r="Q494" s="95" t="s">
        <v>557</v>
      </c>
    </row>
    <row r="495" spans="2:17" ht="21">
      <c r="B495" s="360"/>
      <c r="C495" s="58"/>
      <c r="D495" s="58"/>
      <c r="E495" s="58"/>
      <c r="F495" s="58"/>
      <c r="G495" s="58"/>
      <c r="H495" s="58"/>
      <c r="I495" s="58"/>
      <c r="J495" s="58"/>
      <c r="K495" s="58"/>
      <c r="L495" s="58"/>
      <c r="M495" s="161"/>
      <c r="N495" s="58"/>
      <c r="O495" s="58"/>
      <c r="P495" s="58"/>
      <c r="Q495" s="95" t="s">
        <v>557</v>
      </c>
    </row>
    <row r="496" spans="2:17" ht="45">
      <c r="B496" s="359">
        <v>238</v>
      </c>
      <c r="C496" s="28">
        <v>88.13</v>
      </c>
      <c r="D496" s="28">
        <v>238</v>
      </c>
      <c r="E496" s="28" t="s">
        <v>40</v>
      </c>
      <c r="F496" s="33" t="s">
        <v>39</v>
      </c>
      <c r="G496" s="29" t="s">
        <v>4</v>
      </c>
      <c r="H496" s="163">
        <v>1495000</v>
      </c>
      <c r="I496" s="28">
        <v>2</v>
      </c>
      <c r="J496" s="164">
        <f>H496*I496</f>
        <v>2990000</v>
      </c>
      <c r="K496" s="30"/>
      <c r="L496" s="162">
        <f>K496*H496</f>
        <v>0</v>
      </c>
      <c r="M496" s="161">
        <f t="shared" si="18"/>
        <v>2</v>
      </c>
      <c r="N496" s="165">
        <f>M496*H496</f>
        <v>2990000</v>
      </c>
      <c r="O496" s="31">
        <v>2</v>
      </c>
      <c r="P496" s="162">
        <f>O496*H496</f>
        <v>2990000</v>
      </c>
      <c r="Q496" s="95" t="s">
        <v>557</v>
      </c>
    </row>
    <row r="497" spans="2:19" ht="21">
      <c r="B497" s="360"/>
      <c r="C497" s="58" t="s">
        <v>644</v>
      </c>
      <c r="D497" s="58"/>
      <c r="E497" s="58"/>
      <c r="F497" s="58"/>
      <c r="G497" s="58"/>
      <c r="H497" s="58"/>
      <c r="I497" s="58"/>
      <c r="J497" s="58"/>
      <c r="K497" s="58"/>
      <c r="L497" s="58"/>
      <c r="M497" s="161"/>
      <c r="N497" s="58"/>
      <c r="O497" s="58"/>
      <c r="P497" s="58"/>
      <c r="Q497" s="95" t="s">
        <v>557</v>
      </c>
    </row>
    <row r="498" spans="2:19">
      <c r="B498" s="359">
        <v>239</v>
      </c>
      <c r="C498" s="28"/>
      <c r="D498" s="28">
        <v>235</v>
      </c>
      <c r="E498" s="28" t="s">
        <v>38</v>
      </c>
      <c r="F498" s="39" t="s">
        <v>37</v>
      </c>
      <c r="G498" s="29" t="s">
        <v>36</v>
      </c>
      <c r="H498" s="163">
        <v>100000</v>
      </c>
      <c r="I498" s="28">
        <v>4</v>
      </c>
      <c r="J498" s="164">
        <f>H498*I498</f>
        <v>400000</v>
      </c>
      <c r="K498" s="30"/>
      <c r="L498" s="162">
        <f>K498*H498</f>
        <v>0</v>
      </c>
      <c r="M498" s="161">
        <f t="shared" si="18"/>
        <v>4</v>
      </c>
      <c r="N498" s="165">
        <f>M498*H498</f>
        <v>400000</v>
      </c>
      <c r="O498" s="31">
        <v>4</v>
      </c>
      <c r="P498" s="162">
        <f>O498*H498</f>
        <v>400000</v>
      </c>
      <c r="Q498" s="95" t="s">
        <v>557</v>
      </c>
    </row>
    <row r="499" spans="2:19" ht="21">
      <c r="B499" s="360"/>
      <c r="C499" s="58"/>
      <c r="D499" s="58"/>
      <c r="E499" s="58"/>
      <c r="F499" s="60" t="s">
        <v>543</v>
      </c>
      <c r="G499" s="58"/>
      <c r="H499" s="163">
        <v>100000</v>
      </c>
      <c r="I499" s="58"/>
      <c r="J499" s="58"/>
      <c r="K499" s="58"/>
      <c r="L499" s="58"/>
      <c r="M499" s="161"/>
      <c r="N499" s="165"/>
      <c r="O499" s="30">
        <v>5</v>
      </c>
      <c r="P499" s="162">
        <f>O499*H499</f>
        <v>500000</v>
      </c>
      <c r="Q499" s="95" t="s">
        <v>557</v>
      </c>
    </row>
    <row r="500" spans="2:19">
      <c r="B500" s="359">
        <v>240</v>
      </c>
      <c r="C500" s="28"/>
      <c r="D500" s="28">
        <v>236</v>
      </c>
      <c r="E500" s="28" t="s">
        <v>35</v>
      </c>
      <c r="F500" s="39" t="s">
        <v>34</v>
      </c>
      <c r="G500" s="29" t="s">
        <v>4</v>
      </c>
      <c r="H500" s="163">
        <v>1213000</v>
      </c>
      <c r="I500" s="28">
        <v>1</v>
      </c>
      <c r="J500" s="164">
        <f>H500*I500</f>
        <v>1213000</v>
      </c>
      <c r="K500" s="30"/>
      <c r="L500" s="162">
        <f>K500*H500</f>
        <v>0</v>
      </c>
      <c r="M500" s="161">
        <f t="shared" si="18"/>
        <v>1</v>
      </c>
      <c r="N500" s="165">
        <f>M500*H500</f>
        <v>1213000</v>
      </c>
      <c r="O500" s="31">
        <v>1</v>
      </c>
      <c r="P500" s="162">
        <f>O500*H500</f>
        <v>1213000</v>
      </c>
      <c r="Q500" s="95" t="s">
        <v>557</v>
      </c>
    </row>
    <row r="501" spans="2:19" ht="21.75" thickBot="1">
      <c r="B501" s="365"/>
      <c r="C501" s="126"/>
      <c r="D501" s="126"/>
      <c r="E501" s="126"/>
      <c r="F501" s="126"/>
      <c r="G501" s="126"/>
      <c r="H501" s="126"/>
      <c r="I501" s="126"/>
      <c r="J501" s="126"/>
      <c r="K501" s="126"/>
      <c r="L501" s="126"/>
      <c r="M501" s="169"/>
      <c r="N501" s="126"/>
      <c r="O501" s="126"/>
      <c r="P501" s="126"/>
      <c r="Q501" s="95"/>
    </row>
    <row r="502" spans="2:19" ht="21.75" thickBot="1">
      <c r="B502" s="366"/>
      <c r="C502" s="123"/>
      <c r="D502" s="123"/>
      <c r="E502" s="123"/>
      <c r="F502" s="123"/>
      <c r="G502" s="123"/>
      <c r="H502" s="123"/>
      <c r="I502" s="123"/>
      <c r="J502" s="123"/>
      <c r="K502" s="123"/>
      <c r="L502" s="172" t="s">
        <v>545</v>
      </c>
      <c r="M502" s="173"/>
      <c r="N502" s="178" t="s">
        <v>558</v>
      </c>
      <c r="O502" s="123"/>
      <c r="P502" s="174">
        <f>SUM(P426:P501)</f>
        <v>16819300</v>
      </c>
      <c r="Q502" s="95"/>
    </row>
    <row r="503" spans="2:19" ht="15.75" thickBot="1">
      <c r="B503" s="372">
        <v>241</v>
      </c>
      <c r="C503" s="96"/>
      <c r="D503" s="96"/>
      <c r="E503" s="96"/>
      <c r="F503" s="132" t="s">
        <v>33</v>
      </c>
      <c r="G503" s="133" t="s">
        <v>4</v>
      </c>
      <c r="H503" s="190">
        <v>100000</v>
      </c>
      <c r="I503" s="96"/>
      <c r="J503" s="191"/>
      <c r="K503" s="192">
        <v>1</v>
      </c>
      <c r="L503" s="193">
        <f>K503*H503</f>
        <v>100000</v>
      </c>
      <c r="M503" s="194">
        <f t="shared" si="18"/>
        <v>1</v>
      </c>
      <c r="N503" s="195">
        <f>M503*H503</f>
        <v>100000</v>
      </c>
      <c r="O503" s="196">
        <v>0</v>
      </c>
      <c r="P503" s="193"/>
      <c r="Q503" s="95" t="s">
        <v>551</v>
      </c>
    </row>
    <row r="504" spans="2:19" ht="21.75" thickBot="1">
      <c r="B504" s="360"/>
      <c r="C504" s="58"/>
      <c r="D504" s="58"/>
      <c r="E504" s="58"/>
      <c r="F504" s="58"/>
      <c r="G504" s="58"/>
      <c r="H504" s="58"/>
      <c r="I504" s="58"/>
      <c r="J504" s="58"/>
      <c r="K504" s="58"/>
      <c r="L504" s="58"/>
      <c r="M504" s="159"/>
      <c r="N504" s="58"/>
      <c r="O504" s="58"/>
      <c r="P504" s="58"/>
      <c r="Q504" s="95"/>
    </row>
    <row r="505" spans="2:19" ht="15.75" thickBot="1">
      <c r="B505" s="359">
        <v>242</v>
      </c>
      <c r="C505" s="28"/>
      <c r="D505" s="43"/>
      <c r="E505" s="43"/>
      <c r="F505" s="61" t="s">
        <v>32</v>
      </c>
      <c r="G505" s="62" t="s">
        <v>3</v>
      </c>
      <c r="H505" s="197">
        <v>1195000</v>
      </c>
      <c r="I505" s="30">
        <v>0</v>
      </c>
      <c r="J505" s="164">
        <f>H505*I505</f>
        <v>0</v>
      </c>
      <c r="K505" s="30">
        <v>6</v>
      </c>
      <c r="L505" s="162">
        <f>K505*H505</f>
        <v>7170000</v>
      </c>
      <c r="M505" s="159">
        <f t="shared" si="18"/>
        <v>6</v>
      </c>
      <c r="N505" s="165">
        <f>M505*H505</f>
        <v>7170000</v>
      </c>
      <c r="O505" s="31">
        <v>6</v>
      </c>
      <c r="P505" s="162">
        <f>O505*H505</f>
        <v>7170000</v>
      </c>
      <c r="Q505" s="95" t="s">
        <v>571</v>
      </c>
    </row>
    <row r="506" spans="2:19" ht="15.75" thickBot="1">
      <c r="B506" s="369"/>
      <c r="C506" s="120"/>
      <c r="D506" s="41"/>
      <c r="E506" s="41"/>
      <c r="F506" s="134"/>
      <c r="G506" s="135"/>
      <c r="H506" s="198"/>
      <c r="I506" s="40"/>
      <c r="J506" s="167"/>
      <c r="K506" s="40"/>
      <c r="L506" s="168"/>
      <c r="M506" s="199"/>
      <c r="N506" s="170"/>
      <c r="O506" s="171"/>
      <c r="P506" s="168"/>
      <c r="Q506" s="95"/>
    </row>
    <row r="507" spans="2:19" ht="22.5" thickTop="1" thickBot="1">
      <c r="B507" s="374"/>
      <c r="C507" s="136"/>
      <c r="D507" s="136"/>
      <c r="E507" s="136"/>
      <c r="F507" s="136"/>
      <c r="G507" s="136"/>
      <c r="H507" s="200" t="s">
        <v>616</v>
      </c>
      <c r="I507" s="200"/>
      <c r="J507" s="201">
        <f>SUM(J6:J506)</f>
        <v>175773220.80000001</v>
      </c>
      <c r="K507" s="200"/>
      <c r="L507" s="201">
        <f>SUM(L6:L506)</f>
        <v>39541980</v>
      </c>
      <c r="M507" s="202"/>
      <c r="N507" s="201">
        <f>SUM(N6:N506)</f>
        <v>215315200.80000001</v>
      </c>
      <c r="O507" s="200"/>
      <c r="P507" s="203">
        <f>P502+P424+P384+P302+P294+P276+P260+P116+P82</f>
        <v>223646437.961</v>
      </c>
      <c r="Q507" s="95"/>
      <c r="S507" s="21">
        <f>P507-N507</f>
        <v>8331237.1609999835</v>
      </c>
    </row>
    <row r="508" spans="2:19" ht="21.75" thickTop="1">
      <c r="B508" s="376"/>
      <c r="C508" s="338"/>
      <c r="D508" s="338"/>
      <c r="E508" s="338"/>
      <c r="F508" s="338"/>
      <c r="G508" s="338"/>
      <c r="H508" s="339"/>
      <c r="I508" s="339"/>
      <c r="J508" s="340"/>
      <c r="K508" s="339"/>
      <c r="L508" s="340"/>
      <c r="M508" s="341"/>
      <c r="N508" s="340"/>
      <c r="O508" s="339"/>
      <c r="P508" s="342"/>
      <c r="Q508" s="95"/>
      <c r="S508" s="21"/>
    </row>
    <row r="509" spans="2:19" ht="21">
      <c r="B509" s="378"/>
      <c r="C509" s="344"/>
      <c r="D509" s="344"/>
      <c r="E509" s="344"/>
      <c r="F509" s="344"/>
      <c r="G509" s="344"/>
      <c r="H509" s="345"/>
      <c r="I509" s="345"/>
      <c r="J509" s="346"/>
      <c r="K509" s="345"/>
      <c r="L509" s="346"/>
      <c r="M509" s="347"/>
      <c r="N509" s="346"/>
      <c r="O509" s="345"/>
      <c r="P509" s="348"/>
      <c r="Q509" s="95"/>
      <c r="S509" s="21"/>
    </row>
    <row r="510" spans="2:19" ht="21">
      <c r="B510" s="378"/>
      <c r="C510" s="344"/>
      <c r="D510" s="344"/>
      <c r="E510" s="344"/>
      <c r="F510" s="344"/>
      <c r="G510" s="344"/>
      <c r="H510" s="345"/>
      <c r="I510" s="345"/>
      <c r="J510" s="346"/>
      <c r="K510" s="345"/>
      <c r="L510" s="346"/>
      <c r="M510" s="347"/>
      <c r="N510" s="346"/>
      <c r="O510" s="345"/>
      <c r="P510" s="348"/>
      <c r="Q510" s="95"/>
      <c r="S510" s="21"/>
    </row>
    <row r="511" spans="2:19" ht="21.75" thickBot="1">
      <c r="B511" s="378"/>
      <c r="C511" s="344"/>
      <c r="D511" s="344"/>
      <c r="E511" s="344"/>
      <c r="F511" s="344"/>
      <c r="G511" s="344"/>
      <c r="H511" s="345"/>
      <c r="I511" s="345"/>
      <c r="J511" s="346"/>
      <c r="K511" s="345"/>
      <c r="L511" s="346"/>
      <c r="M511" s="347"/>
      <c r="N511" s="346"/>
      <c r="O511" s="345"/>
      <c r="P511" s="348"/>
      <c r="Q511" s="95"/>
      <c r="S511" s="21"/>
    </row>
    <row r="512" spans="2:19" ht="33" thickTop="1" thickBot="1">
      <c r="B512" s="390" t="s">
        <v>31</v>
      </c>
      <c r="C512" s="391"/>
      <c r="D512" s="392"/>
      <c r="E512" s="392"/>
      <c r="F512" s="393" t="s">
        <v>30</v>
      </c>
      <c r="G512" s="393" t="s">
        <v>29</v>
      </c>
      <c r="H512" s="391" t="s">
        <v>28</v>
      </c>
      <c r="I512" s="393" t="s">
        <v>27</v>
      </c>
      <c r="J512" s="393" t="s">
        <v>26</v>
      </c>
      <c r="K512" s="394"/>
      <c r="L512" s="394"/>
      <c r="M512" s="393" t="s">
        <v>27</v>
      </c>
      <c r="N512" s="393" t="s">
        <v>26</v>
      </c>
      <c r="O512" s="393" t="s">
        <v>27</v>
      </c>
      <c r="P512" s="393" t="s">
        <v>26</v>
      </c>
      <c r="Q512" s="95"/>
    </row>
    <row r="513" spans="2:17" ht="21" customHeight="1">
      <c r="B513" s="380"/>
      <c r="C513" s="138"/>
      <c r="D513" s="139"/>
      <c r="E513" s="139"/>
      <c r="F513" s="140" t="s">
        <v>546</v>
      </c>
      <c r="G513" s="397"/>
      <c r="H513" s="138"/>
      <c r="I513" s="397"/>
      <c r="J513" s="397"/>
      <c r="K513" s="205"/>
      <c r="L513" s="205"/>
      <c r="M513" s="159"/>
      <c r="N513" s="205"/>
      <c r="O513" s="397"/>
      <c r="P513" s="397"/>
      <c r="Q513" s="95"/>
    </row>
    <row r="514" spans="2:17" ht="85.15" customHeight="1">
      <c r="B514" s="368">
        <v>1</v>
      </c>
      <c r="C514" s="30"/>
      <c r="D514" s="43"/>
      <c r="E514" s="43"/>
      <c r="F514" s="39" t="s">
        <v>25</v>
      </c>
      <c r="G514" s="30" t="s">
        <v>0</v>
      </c>
      <c r="H514" s="197">
        <v>1014</v>
      </c>
      <c r="I514" s="30"/>
      <c r="J514" s="197"/>
      <c r="K514" s="43"/>
      <c r="L514" s="43"/>
      <c r="M514" s="161"/>
      <c r="N514" s="206"/>
      <c r="O514" s="30">
        <v>262.74</v>
      </c>
      <c r="P514" s="197">
        <f t="shared" ref="P514:P531" si="19">O514*H514</f>
        <v>266418.36</v>
      </c>
      <c r="Q514" s="95" t="s">
        <v>572</v>
      </c>
    </row>
    <row r="515" spans="2:17" ht="115.9" customHeight="1">
      <c r="B515" s="368">
        <v>2</v>
      </c>
      <c r="C515" s="30"/>
      <c r="D515" s="43"/>
      <c r="E515" s="43"/>
      <c r="F515" s="39" t="s">
        <v>24</v>
      </c>
      <c r="G515" s="28" t="s">
        <v>23</v>
      </c>
      <c r="H515" s="163">
        <v>11740</v>
      </c>
      <c r="I515" s="30"/>
      <c r="J515" s="197"/>
      <c r="K515" s="43"/>
      <c r="L515" s="43"/>
      <c r="M515" s="161"/>
      <c r="N515" s="206"/>
      <c r="O515" s="30">
        <v>28.01</v>
      </c>
      <c r="P515" s="197">
        <f t="shared" si="19"/>
        <v>328837.40000000002</v>
      </c>
      <c r="Q515" s="95" t="s">
        <v>572</v>
      </c>
    </row>
    <row r="516" spans="2:17" ht="101.45" customHeight="1">
      <c r="B516" s="368">
        <v>3</v>
      </c>
      <c r="C516" s="30"/>
      <c r="D516" s="43"/>
      <c r="E516" s="43"/>
      <c r="F516" s="39" t="s">
        <v>22</v>
      </c>
      <c r="G516" s="28" t="s">
        <v>0</v>
      </c>
      <c r="H516" s="163">
        <v>1460</v>
      </c>
      <c r="I516" s="30"/>
      <c r="J516" s="197"/>
      <c r="K516" s="43"/>
      <c r="L516" s="43"/>
      <c r="M516" s="161"/>
      <c r="N516" s="206"/>
      <c r="O516" s="30">
        <v>882.44</v>
      </c>
      <c r="P516" s="197">
        <f t="shared" si="19"/>
        <v>1288362.4000000001</v>
      </c>
      <c r="Q516" s="95" t="s">
        <v>572</v>
      </c>
    </row>
    <row r="517" spans="2:17" ht="184.9" customHeight="1">
      <c r="B517" s="368">
        <v>4</v>
      </c>
      <c r="C517" s="30"/>
      <c r="D517" s="43"/>
      <c r="E517" s="43"/>
      <c r="F517" s="44" t="s">
        <v>15</v>
      </c>
      <c r="G517" s="28" t="s">
        <v>0</v>
      </c>
      <c r="H517" s="163">
        <v>4665</v>
      </c>
      <c r="I517" s="30"/>
      <c r="J517" s="197"/>
      <c r="K517" s="43"/>
      <c r="L517" s="207"/>
      <c r="M517" s="161"/>
      <c r="N517" s="206"/>
      <c r="O517" s="30">
        <v>119.38500000000001</v>
      </c>
      <c r="P517" s="197">
        <f t="shared" si="19"/>
        <v>556931.02500000002</v>
      </c>
      <c r="Q517" s="95" t="s">
        <v>572</v>
      </c>
    </row>
    <row r="518" spans="2:17" ht="173.45" customHeight="1">
      <c r="B518" s="368">
        <v>5</v>
      </c>
      <c r="C518" s="30"/>
      <c r="D518" s="43"/>
      <c r="E518" s="43"/>
      <c r="F518" s="61" t="s">
        <v>14</v>
      </c>
      <c r="G518" s="28" t="s">
        <v>3</v>
      </c>
      <c r="H518" s="163">
        <v>270276</v>
      </c>
      <c r="I518" s="30"/>
      <c r="J518" s="197"/>
      <c r="K518" s="43"/>
      <c r="L518" s="207"/>
      <c r="M518" s="161"/>
      <c r="N518" s="206"/>
      <c r="O518" s="30">
        <v>2</v>
      </c>
      <c r="P518" s="197">
        <f t="shared" si="19"/>
        <v>540552</v>
      </c>
      <c r="Q518" s="95" t="s">
        <v>572</v>
      </c>
    </row>
    <row r="519" spans="2:17" ht="40.15" customHeight="1">
      <c r="B519" s="368">
        <v>6</v>
      </c>
      <c r="C519" s="30"/>
      <c r="D519" s="43"/>
      <c r="E519" s="43"/>
      <c r="F519" s="39" t="s">
        <v>9</v>
      </c>
      <c r="G519" s="28" t="s">
        <v>0</v>
      </c>
      <c r="H519" s="163">
        <v>3640</v>
      </c>
      <c r="I519" s="30"/>
      <c r="J519" s="197"/>
      <c r="K519" s="30"/>
      <c r="L519" s="208"/>
      <c r="M519" s="161"/>
      <c r="N519" s="206"/>
      <c r="O519" s="30">
        <v>16</v>
      </c>
      <c r="P519" s="197">
        <f t="shared" si="19"/>
        <v>58240</v>
      </c>
      <c r="Q519" s="95" t="s">
        <v>572</v>
      </c>
    </row>
    <row r="520" spans="2:17" ht="100.15" customHeight="1">
      <c r="B520" s="368">
        <v>7</v>
      </c>
      <c r="C520" s="30"/>
      <c r="D520" s="43"/>
      <c r="E520" s="43"/>
      <c r="F520" s="97" t="s">
        <v>8</v>
      </c>
      <c r="G520" s="28" t="s">
        <v>3</v>
      </c>
      <c r="H520" s="163">
        <v>84133</v>
      </c>
      <c r="I520" s="30"/>
      <c r="J520" s="197"/>
      <c r="K520" s="30"/>
      <c r="L520" s="208"/>
      <c r="M520" s="161"/>
      <c r="N520" s="206"/>
      <c r="O520" s="30">
        <v>1</v>
      </c>
      <c r="P520" s="197">
        <f t="shared" si="19"/>
        <v>84133</v>
      </c>
      <c r="Q520" s="95" t="s">
        <v>572</v>
      </c>
    </row>
    <row r="521" spans="2:17" ht="144" customHeight="1">
      <c r="B521" s="368">
        <v>8</v>
      </c>
      <c r="C521" s="30"/>
      <c r="D521" s="43"/>
      <c r="E521" s="43"/>
      <c r="F521" s="44" t="s">
        <v>2</v>
      </c>
      <c r="G521" s="28" t="s">
        <v>0</v>
      </c>
      <c r="H521" s="163">
        <v>7450</v>
      </c>
      <c r="I521" s="43"/>
      <c r="J521" s="209"/>
      <c r="K521" s="43"/>
      <c r="L521" s="43"/>
      <c r="M521" s="161"/>
      <c r="N521" s="206"/>
      <c r="O521" s="210">
        <v>297.52</v>
      </c>
      <c r="P521" s="197">
        <f t="shared" si="19"/>
        <v>2216524</v>
      </c>
      <c r="Q521" s="95" t="s">
        <v>572</v>
      </c>
    </row>
    <row r="522" spans="2:17" ht="157.15" customHeight="1">
      <c r="B522" s="368">
        <v>9</v>
      </c>
      <c r="C522" s="30"/>
      <c r="D522" s="43"/>
      <c r="E522" s="43"/>
      <c r="F522" s="44" t="s">
        <v>1</v>
      </c>
      <c r="G522" s="28" t="s">
        <v>0</v>
      </c>
      <c r="H522" s="163">
        <v>7450</v>
      </c>
      <c r="I522" s="43"/>
      <c r="J522" s="209"/>
      <c r="K522" s="43"/>
      <c r="L522" s="43"/>
      <c r="M522" s="161"/>
      <c r="N522" s="206"/>
      <c r="O522" s="210">
        <v>163.08000000000001</v>
      </c>
      <c r="P522" s="197">
        <f t="shared" si="19"/>
        <v>1214946</v>
      </c>
      <c r="Q522" s="95" t="s">
        <v>572</v>
      </c>
    </row>
    <row r="523" spans="2:17" ht="235.9" customHeight="1">
      <c r="B523" s="368">
        <v>10</v>
      </c>
      <c r="C523" s="30"/>
      <c r="D523" s="43"/>
      <c r="E523" s="43"/>
      <c r="F523" s="66" t="s">
        <v>529</v>
      </c>
      <c r="G523" s="29" t="s">
        <v>0</v>
      </c>
      <c r="H523" s="211">
        <v>6350</v>
      </c>
      <c r="I523" s="30"/>
      <c r="J523" s="197"/>
      <c r="K523" s="30"/>
      <c r="L523" s="208"/>
      <c r="M523" s="161"/>
      <c r="N523" s="206"/>
      <c r="O523" s="30">
        <v>110</v>
      </c>
      <c r="P523" s="197">
        <f t="shared" si="19"/>
        <v>698500</v>
      </c>
      <c r="Q523" s="95" t="s">
        <v>572</v>
      </c>
    </row>
    <row r="524" spans="2:17" ht="249.6" customHeight="1">
      <c r="B524" s="368">
        <v>11</v>
      </c>
      <c r="C524" s="30"/>
      <c r="D524" s="43"/>
      <c r="E524" s="43"/>
      <c r="F524" s="39" t="s">
        <v>530</v>
      </c>
      <c r="G524" s="29" t="s">
        <v>0</v>
      </c>
      <c r="H524" s="211">
        <v>5700</v>
      </c>
      <c r="I524" s="30"/>
      <c r="J524" s="197"/>
      <c r="K524" s="30"/>
      <c r="L524" s="208"/>
      <c r="M524" s="161"/>
      <c r="N524" s="206"/>
      <c r="O524" s="30">
        <v>62</v>
      </c>
      <c r="P524" s="197">
        <f t="shared" si="19"/>
        <v>353400</v>
      </c>
      <c r="Q524" s="95" t="s">
        <v>572</v>
      </c>
    </row>
    <row r="525" spans="2:17" ht="30.6" customHeight="1">
      <c r="B525" s="368">
        <v>12</v>
      </c>
      <c r="C525" s="30"/>
      <c r="D525" s="43"/>
      <c r="E525" s="43"/>
      <c r="F525" s="39" t="s">
        <v>532</v>
      </c>
      <c r="G525" s="29" t="s">
        <v>0</v>
      </c>
      <c r="H525" s="211">
        <v>7300</v>
      </c>
      <c r="I525" s="30"/>
      <c r="J525" s="197"/>
      <c r="K525" s="30"/>
      <c r="L525" s="208"/>
      <c r="M525" s="161"/>
      <c r="N525" s="206"/>
      <c r="O525" s="30">
        <v>65</v>
      </c>
      <c r="P525" s="197">
        <f t="shared" si="19"/>
        <v>474500</v>
      </c>
      <c r="Q525" s="95" t="s">
        <v>572</v>
      </c>
    </row>
    <row r="526" spans="2:17" ht="31.9" customHeight="1">
      <c r="B526" s="368">
        <v>13</v>
      </c>
      <c r="C526" s="30"/>
      <c r="D526" s="43"/>
      <c r="E526" s="43"/>
      <c r="F526" s="39" t="s">
        <v>533</v>
      </c>
      <c r="G526" s="29" t="s">
        <v>99</v>
      </c>
      <c r="H526" s="211">
        <v>900</v>
      </c>
      <c r="I526" s="30"/>
      <c r="J526" s="197"/>
      <c r="K526" s="30"/>
      <c r="L526" s="208"/>
      <c r="M526" s="161"/>
      <c r="N526" s="206"/>
      <c r="O526" s="30">
        <v>40</v>
      </c>
      <c r="P526" s="197">
        <f t="shared" si="19"/>
        <v>36000</v>
      </c>
      <c r="Q526" s="95" t="s">
        <v>572</v>
      </c>
    </row>
    <row r="527" spans="2:17" ht="21" customHeight="1">
      <c r="B527" s="368">
        <v>14</v>
      </c>
      <c r="C527" s="30"/>
      <c r="D527" s="43"/>
      <c r="E527" s="43"/>
      <c r="F527" s="39" t="s">
        <v>527</v>
      </c>
      <c r="G527" s="29" t="s">
        <v>3</v>
      </c>
      <c r="H527" s="211">
        <v>12000</v>
      </c>
      <c r="I527" s="30"/>
      <c r="J527" s="197"/>
      <c r="K527" s="30"/>
      <c r="L527" s="208"/>
      <c r="M527" s="161"/>
      <c r="N527" s="206"/>
      <c r="O527" s="30">
        <v>3</v>
      </c>
      <c r="P527" s="197">
        <f t="shared" si="19"/>
        <v>36000</v>
      </c>
      <c r="Q527" s="95" t="s">
        <v>572</v>
      </c>
    </row>
    <row r="528" spans="2:17" ht="178.15" customHeight="1">
      <c r="B528" s="368">
        <v>15</v>
      </c>
      <c r="C528" s="30"/>
      <c r="D528" s="43"/>
      <c r="E528" s="43"/>
      <c r="F528" s="46" t="s">
        <v>751</v>
      </c>
      <c r="G528" s="29" t="s">
        <v>4</v>
      </c>
      <c r="H528" s="163">
        <v>6240000</v>
      </c>
      <c r="I528" s="30"/>
      <c r="J528" s="197"/>
      <c r="K528" s="30"/>
      <c r="L528" s="208"/>
      <c r="M528" s="161"/>
      <c r="N528" s="206"/>
      <c r="O528" s="30">
        <v>1</v>
      </c>
      <c r="P528" s="197">
        <f t="shared" si="19"/>
        <v>6240000</v>
      </c>
      <c r="Q528" s="95" t="s">
        <v>572</v>
      </c>
    </row>
    <row r="529" spans="2:17" ht="191.45" customHeight="1">
      <c r="B529" s="368">
        <v>16</v>
      </c>
      <c r="C529" s="30"/>
      <c r="D529" s="43"/>
      <c r="E529" s="43"/>
      <c r="F529" s="39" t="s">
        <v>525</v>
      </c>
      <c r="G529" s="29" t="s">
        <v>4</v>
      </c>
      <c r="H529" s="163">
        <v>12611958</v>
      </c>
      <c r="I529" s="30"/>
      <c r="J529" s="197"/>
      <c r="K529" s="30"/>
      <c r="L529" s="208"/>
      <c r="M529" s="161"/>
      <c r="N529" s="206"/>
      <c r="O529" s="30">
        <v>1</v>
      </c>
      <c r="P529" s="197">
        <f t="shared" si="19"/>
        <v>12611958</v>
      </c>
      <c r="Q529" s="95" t="s">
        <v>572</v>
      </c>
    </row>
    <row r="530" spans="2:17" ht="255" customHeight="1">
      <c r="B530" s="368">
        <v>17</v>
      </c>
      <c r="C530" s="30"/>
      <c r="D530" s="43"/>
      <c r="E530" s="43"/>
      <c r="F530" s="39" t="s">
        <v>620</v>
      </c>
      <c r="G530" s="29" t="s">
        <v>0</v>
      </c>
      <c r="H530" s="163">
        <v>2550</v>
      </c>
      <c r="I530" s="30"/>
      <c r="J530" s="197"/>
      <c r="K530" s="30"/>
      <c r="L530" s="208"/>
      <c r="M530" s="161"/>
      <c r="N530" s="206"/>
      <c r="O530" s="30">
        <v>342</v>
      </c>
      <c r="P530" s="197">
        <f t="shared" si="19"/>
        <v>872100</v>
      </c>
      <c r="Q530" s="86" t="s">
        <v>572</v>
      </c>
    </row>
    <row r="531" spans="2:17" ht="171.6" customHeight="1" thickBot="1">
      <c r="B531" s="381">
        <v>18</v>
      </c>
      <c r="C531" s="40"/>
      <c r="D531" s="41"/>
      <c r="E531" s="41"/>
      <c r="F531" s="141" t="s">
        <v>621</v>
      </c>
      <c r="G531" s="122" t="s">
        <v>99</v>
      </c>
      <c r="H531" s="166">
        <v>250</v>
      </c>
      <c r="I531" s="40"/>
      <c r="J531" s="198"/>
      <c r="K531" s="40"/>
      <c r="L531" s="212"/>
      <c r="M531" s="169"/>
      <c r="N531" s="213"/>
      <c r="O531" s="40">
        <v>120</v>
      </c>
      <c r="P531" s="198">
        <f t="shared" si="19"/>
        <v>30000</v>
      </c>
      <c r="Q531" s="86" t="s">
        <v>572</v>
      </c>
    </row>
    <row r="532" spans="2:17" ht="19.899999999999999" customHeight="1" thickBot="1">
      <c r="B532" s="382"/>
      <c r="C532" s="75"/>
      <c r="D532" s="78"/>
      <c r="E532" s="78"/>
      <c r="F532" s="270"/>
      <c r="G532" s="131"/>
      <c r="H532" s="177"/>
      <c r="I532" s="75"/>
      <c r="J532" s="214"/>
      <c r="K532" s="75"/>
      <c r="L532" s="215" t="s">
        <v>617</v>
      </c>
      <c r="M532" s="216"/>
      <c r="N532" s="217" t="s">
        <v>544</v>
      </c>
      <c r="O532" s="399"/>
      <c r="P532" s="218">
        <f>SUM(P514:P531)</f>
        <v>27907402.185000002</v>
      </c>
      <c r="Q532" s="86"/>
    </row>
    <row r="533" spans="2:17" ht="21" customHeight="1">
      <c r="B533" s="383"/>
      <c r="C533" s="54"/>
      <c r="D533" s="142"/>
      <c r="E533" s="142"/>
      <c r="F533" s="271" t="s">
        <v>547</v>
      </c>
      <c r="G533" s="47"/>
      <c r="H533" s="156"/>
      <c r="I533" s="142"/>
      <c r="J533" s="219"/>
      <c r="K533" s="142"/>
      <c r="L533" s="142"/>
      <c r="M533" s="159"/>
      <c r="N533" s="220"/>
      <c r="O533" s="221"/>
      <c r="P533" s="222"/>
    </row>
    <row r="534" spans="2:17" ht="59.45" customHeight="1">
      <c r="B534" s="368">
        <v>19</v>
      </c>
      <c r="C534" s="30"/>
      <c r="D534" s="43"/>
      <c r="E534" s="43"/>
      <c r="F534" s="46" t="s">
        <v>20</v>
      </c>
      <c r="G534" s="28" t="s">
        <v>3</v>
      </c>
      <c r="H534" s="163">
        <v>42150</v>
      </c>
      <c r="I534" s="30"/>
      <c r="J534" s="197"/>
      <c r="K534" s="43"/>
      <c r="L534" s="43"/>
      <c r="M534" s="161"/>
      <c r="N534" s="206"/>
      <c r="O534" s="30">
        <v>2</v>
      </c>
      <c r="P534" s="197">
        <f t="shared" ref="P534:P541" si="20">O534*H534</f>
        <v>84300</v>
      </c>
      <c r="Q534" s="95" t="s">
        <v>575</v>
      </c>
    </row>
    <row r="535" spans="2:17" ht="61.15" customHeight="1">
      <c r="B535" s="368">
        <v>20</v>
      </c>
      <c r="C535" s="30"/>
      <c r="D535" s="43"/>
      <c r="E535" s="43"/>
      <c r="F535" s="46" t="s">
        <v>19</v>
      </c>
      <c r="G535" s="28" t="s">
        <v>3</v>
      </c>
      <c r="H535" s="163">
        <v>60008</v>
      </c>
      <c r="I535" s="30"/>
      <c r="J535" s="197"/>
      <c r="K535" s="43"/>
      <c r="L535" s="43"/>
      <c r="M535" s="161"/>
      <c r="N535" s="206"/>
      <c r="O535" s="30">
        <v>6</v>
      </c>
      <c r="P535" s="197">
        <f t="shared" si="20"/>
        <v>360048</v>
      </c>
      <c r="Q535" s="95" t="s">
        <v>575</v>
      </c>
    </row>
    <row r="536" spans="2:17" ht="75.599999999999994" customHeight="1">
      <c r="B536" s="368">
        <v>21</v>
      </c>
      <c r="C536" s="30"/>
      <c r="D536" s="43"/>
      <c r="E536" s="43"/>
      <c r="F536" s="46" t="s">
        <v>18</v>
      </c>
      <c r="G536" s="28" t="s">
        <v>3</v>
      </c>
      <c r="H536" s="163">
        <v>22201</v>
      </c>
      <c r="I536" s="30"/>
      <c r="J536" s="197"/>
      <c r="K536" s="43"/>
      <c r="L536" s="43"/>
      <c r="M536" s="161"/>
      <c r="N536" s="206"/>
      <c r="O536" s="30">
        <v>2</v>
      </c>
      <c r="P536" s="197">
        <f t="shared" si="20"/>
        <v>44402</v>
      </c>
      <c r="Q536" s="95" t="s">
        <v>575</v>
      </c>
    </row>
    <row r="537" spans="2:17" ht="75" customHeight="1">
      <c r="B537" s="368">
        <v>22</v>
      </c>
      <c r="C537" s="30"/>
      <c r="D537" s="43"/>
      <c r="E537" s="43"/>
      <c r="F537" s="46" t="s">
        <v>17</v>
      </c>
      <c r="G537" s="28" t="s">
        <v>4</v>
      </c>
      <c r="H537" s="163">
        <v>48103</v>
      </c>
      <c r="I537" s="30"/>
      <c r="J537" s="197"/>
      <c r="K537" s="43"/>
      <c r="L537" s="43"/>
      <c r="M537" s="161"/>
      <c r="N537" s="206"/>
      <c r="O537" s="30">
        <v>1</v>
      </c>
      <c r="P537" s="197">
        <f t="shared" si="20"/>
        <v>48103</v>
      </c>
      <c r="Q537" s="95" t="s">
        <v>575</v>
      </c>
    </row>
    <row r="538" spans="2:17" ht="339.6" customHeight="1">
      <c r="B538" s="368">
        <v>23</v>
      </c>
      <c r="C538" s="30"/>
      <c r="D538" s="43"/>
      <c r="E538" s="43"/>
      <c r="F538" s="46" t="s">
        <v>16</v>
      </c>
      <c r="G538" s="28" t="s">
        <v>4</v>
      </c>
      <c r="H538" s="163">
        <v>222013</v>
      </c>
      <c r="I538" s="30"/>
      <c r="J538" s="197"/>
      <c r="K538" s="43"/>
      <c r="L538" s="43"/>
      <c r="M538" s="161"/>
      <c r="N538" s="206"/>
      <c r="O538" s="30">
        <v>1</v>
      </c>
      <c r="P538" s="197">
        <f t="shared" si="20"/>
        <v>222013</v>
      </c>
      <c r="Q538" s="95" t="s">
        <v>575</v>
      </c>
    </row>
    <row r="539" spans="2:17" ht="88.15" customHeight="1">
      <c r="B539" s="368">
        <v>24</v>
      </c>
      <c r="C539" s="30"/>
      <c r="D539" s="43"/>
      <c r="E539" s="43"/>
      <c r="F539" s="46" t="s">
        <v>7</v>
      </c>
      <c r="G539" s="29" t="s">
        <v>4</v>
      </c>
      <c r="H539" s="163">
        <v>48103</v>
      </c>
      <c r="I539" s="30"/>
      <c r="J539" s="197"/>
      <c r="K539" s="30"/>
      <c r="L539" s="208"/>
      <c r="M539" s="161"/>
      <c r="N539" s="206"/>
      <c r="O539" s="30">
        <v>1</v>
      </c>
      <c r="P539" s="197">
        <f t="shared" si="20"/>
        <v>48103</v>
      </c>
      <c r="Q539" s="95" t="s">
        <v>575</v>
      </c>
    </row>
    <row r="540" spans="2:17" ht="87.6" customHeight="1">
      <c r="B540" s="368">
        <v>25</v>
      </c>
      <c r="C540" s="30"/>
      <c r="D540" s="43"/>
      <c r="E540" s="43"/>
      <c r="F540" s="46" t="s">
        <v>6</v>
      </c>
      <c r="G540" s="29" t="s">
        <v>4</v>
      </c>
      <c r="H540" s="163">
        <v>17401</v>
      </c>
      <c r="I540" s="30"/>
      <c r="J540" s="197"/>
      <c r="K540" s="30"/>
      <c r="L540" s="208"/>
      <c r="M540" s="161"/>
      <c r="N540" s="206"/>
      <c r="O540" s="30">
        <v>1</v>
      </c>
      <c r="P540" s="197">
        <f t="shared" si="20"/>
        <v>17401</v>
      </c>
      <c r="Q540" s="95" t="s">
        <v>575</v>
      </c>
    </row>
    <row r="541" spans="2:17" ht="354.6" customHeight="1" thickBot="1">
      <c r="B541" s="381">
        <v>26</v>
      </c>
      <c r="C541" s="40"/>
      <c r="D541" s="41"/>
      <c r="E541" s="41"/>
      <c r="F541" s="272" t="s">
        <v>5</v>
      </c>
      <c r="G541" s="122" t="s">
        <v>4</v>
      </c>
      <c r="H541" s="166">
        <v>222013</v>
      </c>
      <c r="I541" s="40"/>
      <c r="J541" s="198"/>
      <c r="K541" s="40"/>
      <c r="L541" s="212"/>
      <c r="M541" s="169"/>
      <c r="N541" s="213"/>
      <c r="O541" s="40">
        <v>1</v>
      </c>
      <c r="P541" s="198">
        <f t="shared" si="20"/>
        <v>222013</v>
      </c>
      <c r="Q541" s="95" t="s">
        <v>575</v>
      </c>
    </row>
    <row r="542" spans="2:17" ht="19.899999999999999" customHeight="1" thickBot="1">
      <c r="B542" s="382"/>
      <c r="C542" s="75"/>
      <c r="D542" s="78"/>
      <c r="E542" s="78"/>
      <c r="F542" s="273"/>
      <c r="G542" s="131"/>
      <c r="H542" s="177"/>
      <c r="I542" s="75"/>
      <c r="J542" s="214"/>
      <c r="K542" s="75"/>
      <c r="L542" s="215" t="s">
        <v>617</v>
      </c>
      <c r="M542" s="216"/>
      <c r="N542" s="217" t="s">
        <v>544</v>
      </c>
      <c r="O542" s="399"/>
      <c r="P542" s="218">
        <f>SUM(P534:P541)</f>
        <v>1046383</v>
      </c>
      <c r="Q542" s="95"/>
    </row>
    <row r="543" spans="2:17" ht="21" customHeight="1">
      <c r="B543" s="383"/>
      <c r="C543" s="54"/>
      <c r="D543" s="142"/>
      <c r="E543" s="142"/>
      <c r="F543" s="140" t="s">
        <v>548</v>
      </c>
      <c r="G543" s="53"/>
      <c r="H543" s="156"/>
      <c r="I543" s="54"/>
      <c r="J543" s="222"/>
      <c r="K543" s="54"/>
      <c r="L543" s="223"/>
      <c r="M543" s="159"/>
      <c r="N543" s="220"/>
      <c r="O543" s="54"/>
      <c r="P543" s="222"/>
      <c r="Q543" s="95"/>
    </row>
    <row r="544" spans="2:17">
      <c r="B544" s="368">
        <v>27</v>
      </c>
      <c r="C544" s="30"/>
      <c r="D544" s="43"/>
      <c r="E544" s="43"/>
      <c r="F544" s="44" t="s">
        <v>12</v>
      </c>
      <c r="G544" s="28" t="s">
        <v>4</v>
      </c>
      <c r="H544" s="163">
        <v>155378</v>
      </c>
      <c r="I544" s="30"/>
      <c r="J544" s="197"/>
      <c r="K544" s="43"/>
      <c r="L544" s="207"/>
      <c r="M544" s="161"/>
      <c r="N544" s="206"/>
      <c r="O544" s="30">
        <v>1</v>
      </c>
      <c r="P544" s="197">
        <f>O544*H544</f>
        <v>155378</v>
      </c>
      <c r="Q544" s="95" t="s">
        <v>574</v>
      </c>
    </row>
    <row r="545" spans="2:17" ht="15.75" thickBot="1">
      <c r="B545" s="381">
        <v>28</v>
      </c>
      <c r="C545" s="40"/>
      <c r="D545" s="41"/>
      <c r="E545" s="41"/>
      <c r="F545" s="274" t="s">
        <v>11</v>
      </c>
      <c r="G545" s="122" t="s">
        <v>4</v>
      </c>
      <c r="H545" s="166">
        <v>460242</v>
      </c>
      <c r="I545" s="40"/>
      <c r="J545" s="198"/>
      <c r="K545" s="41"/>
      <c r="L545" s="224"/>
      <c r="M545" s="169"/>
      <c r="N545" s="213"/>
      <c r="O545" s="40">
        <v>1</v>
      </c>
      <c r="P545" s="198">
        <f>O545*H545</f>
        <v>460242</v>
      </c>
      <c r="Q545" s="95" t="s">
        <v>574</v>
      </c>
    </row>
    <row r="546" spans="2:17" ht="19.899999999999999" customHeight="1" thickBot="1">
      <c r="B546" s="382"/>
      <c r="C546" s="75"/>
      <c r="D546" s="78"/>
      <c r="E546" s="78"/>
      <c r="F546" s="275"/>
      <c r="G546" s="131"/>
      <c r="H546" s="177"/>
      <c r="I546" s="75"/>
      <c r="J546" s="214"/>
      <c r="K546" s="78"/>
      <c r="L546" s="215" t="s">
        <v>617</v>
      </c>
      <c r="M546" s="216"/>
      <c r="N546" s="217" t="s">
        <v>544</v>
      </c>
      <c r="O546" s="75"/>
      <c r="P546" s="218">
        <f>SUM(P544:P545)</f>
        <v>615620</v>
      </c>
      <c r="Q546" s="95"/>
    </row>
    <row r="547" spans="2:17" ht="21" customHeight="1">
      <c r="B547" s="383"/>
      <c r="C547" s="54"/>
      <c r="D547" s="142"/>
      <c r="E547" s="142"/>
      <c r="F547" s="276" t="s">
        <v>549</v>
      </c>
      <c r="G547" s="47"/>
      <c r="H547" s="156"/>
      <c r="I547" s="54"/>
      <c r="J547" s="222"/>
      <c r="K547" s="54"/>
      <c r="L547" s="223"/>
      <c r="M547" s="159"/>
      <c r="N547" s="220"/>
      <c r="O547" s="54"/>
      <c r="P547" s="222"/>
      <c r="Q547" s="95"/>
    </row>
    <row r="548" spans="2:17" ht="42.6" customHeight="1">
      <c r="B548" s="368">
        <v>29</v>
      </c>
      <c r="C548" s="30"/>
      <c r="D548" s="43"/>
      <c r="E548" s="43"/>
      <c r="F548" s="277" t="s">
        <v>10</v>
      </c>
      <c r="G548" s="28" t="s">
        <v>3</v>
      </c>
      <c r="H548" s="163">
        <v>629358</v>
      </c>
      <c r="I548" s="30"/>
      <c r="J548" s="197"/>
      <c r="K548" s="30"/>
      <c r="L548" s="208"/>
      <c r="M548" s="161"/>
      <c r="N548" s="206"/>
      <c r="O548" s="30">
        <v>2</v>
      </c>
      <c r="P548" s="197">
        <f>O548*H548</f>
        <v>1258716</v>
      </c>
      <c r="Q548" s="95" t="s">
        <v>573</v>
      </c>
    </row>
    <row r="549" spans="2:17" ht="103.15" customHeight="1">
      <c r="B549" s="368">
        <v>30</v>
      </c>
      <c r="C549" s="30"/>
      <c r="D549" s="43"/>
      <c r="E549" s="43"/>
      <c r="F549" s="278" t="s">
        <v>21</v>
      </c>
      <c r="G549" s="28" t="s">
        <v>3</v>
      </c>
      <c r="H549" s="225">
        <v>4814994</v>
      </c>
      <c r="I549" s="30"/>
      <c r="J549" s="197"/>
      <c r="K549" s="30"/>
      <c r="L549" s="208"/>
      <c r="M549" s="161"/>
      <c r="N549" s="206"/>
      <c r="O549" s="30">
        <v>1</v>
      </c>
      <c r="P549" s="197">
        <f>O549*H549</f>
        <v>4814994</v>
      </c>
      <c r="Q549" s="95" t="s">
        <v>573</v>
      </c>
    </row>
    <row r="550" spans="2:17" ht="133.9" customHeight="1" thickBot="1">
      <c r="B550" s="381">
        <v>31</v>
      </c>
      <c r="C550" s="40"/>
      <c r="D550" s="41"/>
      <c r="E550" s="41"/>
      <c r="F550" s="279" t="s">
        <v>524</v>
      </c>
      <c r="G550" s="122" t="s">
        <v>3</v>
      </c>
      <c r="H550" s="166">
        <v>9540000</v>
      </c>
      <c r="I550" s="40"/>
      <c r="J550" s="198"/>
      <c r="K550" s="40"/>
      <c r="L550" s="212"/>
      <c r="M550" s="169"/>
      <c r="N550" s="213"/>
      <c r="O550" s="40">
        <v>1</v>
      </c>
      <c r="P550" s="198">
        <f>O550*H550</f>
        <v>9540000</v>
      </c>
      <c r="Q550" s="95" t="s">
        <v>573</v>
      </c>
    </row>
    <row r="551" spans="2:17" ht="19.899999999999999" customHeight="1" thickBot="1">
      <c r="B551" s="382"/>
      <c r="C551" s="75"/>
      <c r="D551" s="78"/>
      <c r="E551" s="78"/>
      <c r="F551" s="280"/>
      <c r="G551" s="131"/>
      <c r="H551" s="177"/>
      <c r="I551" s="75"/>
      <c r="J551" s="214"/>
      <c r="K551" s="75"/>
      <c r="L551" s="215" t="s">
        <v>617</v>
      </c>
      <c r="M551" s="216"/>
      <c r="N551" s="217" t="s">
        <v>544</v>
      </c>
      <c r="O551" s="75"/>
      <c r="P551" s="218">
        <f>SUM(P548:P550)</f>
        <v>15613710</v>
      </c>
      <c r="Q551" s="95"/>
    </row>
    <row r="552" spans="2:17" ht="21" customHeight="1">
      <c r="B552" s="383"/>
      <c r="C552" s="54"/>
      <c r="D552" s="142"/>
      <c r="E552" s="142"/>
      <c r="F552" s="281" t="s">
        <v>550</v>
      </c>
      <c r="G552" s="53"/>
      <c r="H552" s="156"/>
      <c r="I552" s="54"/>
      <c r="J552" s="222"/>
      <c r="K552" s="54"/>
      <c r="L552" s="223"/>
      <c r="M552" s="159"/>
      <c r="N552" s="220"/>
      <c r="O552" s="54"/>
      <c r="P552" s="222"/>
      <c r="Q552" s="95"/>
    </row>
    <row r="553" spans="2:17" ht="19.899999999999999" customHeight="1" thickBot="1">
      <c r="B553" s="384">
        <v>32</v>
      </c>
      <c r="C553" s="45"/>
      <c r="D553" s="42"/>
      <c r="E553" s="42"/>
      <c r="F553" s="282" t="s">
        <v>13</v>
      </c>
      <c r="G553" s="98" t="s">
        <v>3</v>
      </c>
      <c r="H553" s="226">
        <v>6176</v>
      </c>
      <c r="I553" s="45"/>
      <c r="J553" s="227"/>
      <c r="K553" s="42"/>
      <c r="L553" s="228"/>
      <c r="M553" s="229"/>
      <c r="N553" s="230"/>
      <c r="O553" s="45">
        <v>31</v>
      </c>
      <c r="P553" s="227">
        <f>O553*H553</f>
        <v>191456</v>
      </c>
      <c r="Q553" s="95" t="s">
        <v>576</v>
      </c>
    </row>
    <row r="554" spans="2:17" ht="19.899999999999999" customHeight="1" thickBot="1">
      <c r="B554" s="382"/>
      <c r="C554" s="75"/>
      <c r="D554" s="78"/>
      <c r="E554" s="78"/>
      <c r="F554" s="270"/>
      <c r="G554" s="129"/>
      <c r="H554" s="177"/>
      <c r="I554" s="75"/>
      <c r="J554" s="214"/>
      <c r="K554" s="78"/>
      <c r="L554" s="215" t="s">
        <v>617</v>
      </c>
      <c r="M554" s="216"/>
      <c r="N554" s="217" t="s">
        <v>544</v>
      </c>
      <c r="O554" s="75"/>
      <c r="P554" s="218">
        <f>SUM(P553)</f>
        <v>191456</v>
      </c>
      <c r="Q554" s="95"/>
    </row>
    <row r="555" spans="2:17" ht="19.899999999999999" customHeight="1" thickBot="1">
      <c r="B555" s="386"/>
      <c r="C555" s="143"/>
      <c r="D555" s="143"/>
      <c r="E555" s="143"/>
      <c r="F555" s="283"/>
      <c r="G555" s="144"/>
      <c r="H555" s="232"/>
      <c r="I555" s="143"/>
      <c r="J555" s="233"/>
      <c r="K555" s="143"/>
      <c r="L555" s="234" t="s">
        <v>616</v>
      </c>
      <c r="M555" s="235"/>
      <c r="N555" s="236" t="s">
        <v>544</v>
      </c>
      <c r="O555" s="235"/>
      <c r="P555" s="237">
        <f>P554+P551+P546+P542+P532</f>
        <v>45374571.185000002</v>
      </c>
      <c r="Q555" s="95"/>
    </row>
    <row r="556" spans="2:17" ht="19.899999999999999" customHeight="1" thickTop="1" thickBot="1">
      <c r="B556" s="388"/>
      <c r="C556" s="145"/>
      <c r="D556" s="145"/>
      <c r="E556" s="145"/>
      <c r="F556" s="146" t="s">
        <v>619</v>
      </c>
      <c r="G556" s="146"/>
      <c r="H556" s="238" t="s">
        <v>618</v>
      </c>
      <c r="I556" s="239"/>
      <c r="J556" s="240">
        <f>J507</f>
        <v>175773220.80000001</v>
      </c>
      <c r="K556" s="239"/>
      <c r="L556" s="240">
        <f>L507</f>
        <v>39541980</v>
      </c>
      <c r="M556" s="239"/>
      <c r="N556" s="240">
        <f>N507</f>
        <v>215315200.80000001</v>
      </c>
      <c r="O556" s="239"/>
      <c r="P556" s="241">
        <f>P555+P507</f>
        <v>269021009.14600003</v>
      </c>
      <c r="Q556" s="95"/>
    </row>
    <row r="557" spans="2:17" ht="19.899999999999999" customHeight="1" thickTop="1">
      <c r="B557" s="250"/>
      <c r="C557" s="309"/>
      <c r="D557" s="251"/>
      <c r="E557" s="251"/>
      <c r="F557" s="252"/>
      <c r="G557" s="252"/>
      <c r="H557" s="253"/>
      <c r="I557" s="251"/>
      <c r="J557" s="254"/>
      <c r="K557" s="251"/>
      <c r="L557" s="251"/>
      <c r="M557" s="251"/>
      <c r="N557" s="434" t="s">
        <v>622</v>
      </c>
      <c r="O557" s="434"/>
      <c r="P557" s="255">
        <f>P556-N556</f>
        <v>53705808.346000016</v>
      </c>
    </row>
    <row r="558" spans="2:17">
      <c r="B558" s="257"/>
      <c r="C558" s="310"/>
      <c r="D558" s="43"/>
      <c r="E558" s="43"/>
      <c r="F558" s="61"/>
      <c r="G558" s="61"/>
      <c r="H558" s="258"/>
      <c r="I558" s="43"/>
      <c r="J558" s="209"/>
      <c r="K558" s="43"/>
      <c r="L558" s="207"/>
      <c r="M558" s="43"/>
      <c r="N558" s="43" t="s">
        <v>531</v>
      </c>
      <c r="O558" s="43"/>
      <c r="P558" s="207">
        <f>P556</f>
        <v>269021009.14600003</v>
      </c>
    </row>
    <row r="559" spans="2:17">
      <c r="B559" s="257"/>
      <c r="C559" s="310"/>
      <c r="D559" s="43"/>
      <c r="E559" s="43"/>
      <c r="F559" s="61"/>
      <c r="G559" s="61"/>
      <c r="H559" s="258"/>
      <c r="I559" s="43"/>
      <c r="J559" s="209"/>
      <c r="K559" s="43"/>
      <c r="L559" s="207"/>
      <c r="M559" s="43"/>
      <c r="N559" s="43" t="s">
        <v>528</v>
      </c>
      <c r="O559" s="43"/>
      <c r="P559" s="207">
        <f>P558/1.18</f>
        <v>227983906.05593225</v>
      </c>
    </row>
    <row r="560" spans="2:17" ht="15.75" thickBot="1">
      <c r="B560" s="260"/>
      <c r="C560" s="311"/>
      <c r="D560" s="261"/>
      <c r="E560" s="261"/>
      <c r="F560" s="262"/>
      <c r="G560" s="262"/>
      <c r="H560" s="263"/>
      <c r="I560" s="261"/>
      <c r="J560" s="264"/>
      <c r="K560" s="261"/>
      <c r="L560" s="265"/>
      <c r="M560" s="261"/>
      <c r="N560" s="261"/>
      <c r="O560" s="261"/>
      <c r="P560" s="265"/>
    </row>
    <row r="561" spans="6:12" ht="15.75" thickTop="1">
      <c r="G561" s="6"/>
      <c r="L561" s="109"/>
    </row>
    <row r="562" spans="6:12">
      <c r="G562" s="6"/>
      <c r="L562" s="109"/>
    </row>
    <row r="563" spans="6:12">
      <c r="G563" s="6"/>
      <c r="L563" s="109"/>
    </row>
    <row r="564" spans="6:12">
      <c r="G564" s="6"/>
      <c r="L564" s="109"/>
    </row>
    <row r="565" spans="6:12">
      <c r="G565" s="6"/>
      <c r="L565" s="109"/>
    </row>
    <row r="566" spans="6:12">
      <c r="G566" s="6"/>
      <c r="L566" s="109"/>
    </row>
    <row r="567" spans="6:12">
      <c r="G567" s="6"/>
      <c r="L567" s="109"/>
    </row>
    <row r="568" spans="6:12" ht="15.75">
      <c r="F568" s="22"/>
      <c r="G568" s="6"/>
      <c r="L568" s="109"/>
    </row>
    <row r="569" spans="6:12">
      <c r="G569" s="6"/>
      <c r="L569" s="109"/>
    </row>
    <row r="570" spans="6:12">
      <c r="G570" s="6"/>
      <c r="L570" s="109"/>
    </row>
    <row r="571" spans="6:12">
      <c r="G571" s="6"/>
      <c r="L571" s="109"/>
    </row>
    <row r="572" spans="6:12">
      <c r="G572" s="6"/>
      <c r="L572" s="109"/>
    </row>
    <row r="573" spans="6:12">
      <c r="G573" s="6"/>
      <c r="L573" s="109"/>
    </row>
    <row r="574" spans="6:12">
      <c r="G574" s="6"/>
      <c r="L574" s="109"/>
    </row>
    <row r="575" spans="6:12">
      <c r="G575" s="6"/>
      <c r="L575" s="109"/>
    </row>
    <row r="576" spans="6:12">
      <c r="G576" s="6"/>
      <c r="L576" s="109"/>
    </row>
    <row r="577" spans="2:18">
      <c r="G577" s="6"/>
      <c r="L577" s="109"/>
    </row>
    <row r="578" spans="2:18">
      <c r="G578" s="6"/>
      <c r="L578" s="109"/>
    </row>
    <row r="579" spans="2:18">
      <c r="G579" s="6"/>
      <c r="L579" s="109"/>
    </row>
    <row r="580" spans="2:18">
      <c r="G580" s="6"/>
      <c r="L580" s="109"/>
    </row>
    <row r="581" spans="2:18" s="1" customFormat="1">
      <c r="B581"/>
      <c r="C581"/>
      <c r="D581"/>
      <c r="E581"/>
      <c r="F581" s="6"/>
      <c r="G581" s="6"/>
      <c r="H581" s="4"/>
      <c r="I581" s="3"/>
      <c r="J581" s="106"/>
      <c r="K581" s="108"/>
      <c r="L581" s="109"/>
      <c r="M581" s="2"/>
      <c r="N581" s="2"/>
      <c r="Q581"/>
      <c r="R581"/>
    </row>
    <row r="582" spans="2:18" s="1" customFormat="1">
      <c r="B582"/>
      <c r="C582"/>
      <c r="D582"/>
      <c r="E582"/>
      <c r="F582" s="6"/>
      <c r="G582" s="6"/>
      <c r="H582" s="4"/>
      <c r="I582" s="3"/>
      <c r="J582" s="106"/>
      <c r="K582" s="108"/>
      <c r="L582" s="109"/>
      <c r="M582" s="2"/>
      <c r="N582" s="2"/>
      <c r="Q582"/>
      <c r="R582"/>
    </row>
    <row r="583" spans="2:18" s="1" customFormat="1">
      <c r="B583"/>
      <c r="C583"/>
      <c r="D583"/>
      <c r="E583"/>
      <c r="F583" s="6"/>
      <c r="G583" s="6"/>
      <c r="H583" s="4"/>
      <c r="I583" s="3"/>
      <c r="J583" s="106"/>
      <c r="K583" s="108"/>
      <c r="L583" s="109"/>
      <c r="M583" s="2"/>
      <c r="N583" s="2"/>
      <c r="Q583"/>
      <c r="R583"/>
    </row>
    <row r="584" spans="2:18" s="1" customFormat="1">
      <c r="B584"/>
      <c r="C584"/>
      <c r="D584"/>
      <c r="E584"/>
      <c r="F584" s="6"/>
      <c r="G584" s="6"/>
      <c r="H584" s="4"/>
      <c r="I584" s="3"/>
      <c r="J584" s="106"/>
      <c r="K584" s="108"/>
      <c r="L584" s="109"/>
      <c r="M584" s="2"/>
      <c r="N584" s="2"/>
      <c r="Q584"/>
      <c r="R584"/>
    </row>
    <row r="585" spans="2:18" s="1" customFormat="1">
      <c r="B585"/>
      <c r="C585"/>
      <c r="D585"/>
      <c r="E585"/>
      <c r="F585" s="6"/>
      <c r="G585" s="6"/>
      <c r="H585" s="4"/>
      <c r="I585" s="3"/>
      <c r="J585" s="106"/>
      <c r="K585" s="108"/>
      <c r="L585" s="109"/>
      <c r="M585" s="2"/>
      <c r="N585" s="2"/>
      <c r="Q585"/>
      <c r="R585"/>
    </row>
    <row r="586" spans="2:18" s="1" customFormat="1">
      <c r="B586"/>
      <c r="C586"/>
      <c r="D586"/>
      <c r="E586"/>
      <c r="F586" s="6"/>
      <c r="G586" s="6"/>
      <c r="H586" s="4"/>
      <c r="I586" s="3"/>
      <c r="J586" s="106"/>
      <c r="K586" s="108"/>
      <c r="L586" s="109"/>
      <c r="M586" s="2"/>
      <c r="N586" s="2"/>
      <c r="Q586"/>
      <c r="R586"/>
    </row>
    <row r="587" spans="2:18" s="1" customFormat="1">
      <c r="B587"/>
      <c r="C587"/>
      <c r="D587"/>
      <c r="E587"/>
      <c r="F587" s="6"/>
      <c r="G587" s="6"/>
      <c r="H587" s="4"/>
      <c r="I587" s="3"/>
      <c r="J587" s="106"/>
      <c r="K587" s="108"/>
      <c r="L587" s="109"/>
      <c r="M587" s="2"/>
      <c r="N587" s="2"/>
      <c r="Q587"/>
      <c r="R587"/>
    </row>
    <row r="588" spans="2:18" s="1" customFormat="1">
      <c r="B588"/>
      <c r="C588"/>
      <c r="D588"/>
      <c r="E588"/>
      <c r="F588" s="6"/>
      <c r="G588" s="6"/>
      <c r="H588" s="4"/>
      <c r="I588" s="3"/>
      <c r="J588" s="106"/>
      <c r="K588" s="108"/>
      <c r="L588" s="109"/>
      <c r="M588" s="2"/>
      <c r="N588" s="2"/>
      <c r="Q588"/>
      <c r="R588"/>
    </row>
    <row r="589" spans="2:18" s="1" customFormat="1">
      <c r="B589"/>
      <c r="C589"/>
      <c r="D589"/>
      <c r="E589"/>
      <c r="F589" s="6"/>
      <c r="G589" s="6"/>
      <c r="H589" s="4"/>
      <c r="I589" s="3"/>
      <c r="J589" s="106"/>
      <c r="K589" s="108"/>
      <c r="L589" s="109"/>
      <c r="M589" s="2"/>
      <c r="N589" s="2"/>
      <c r="Q589"/>
      <c r="R589"/>
    </row>
    <row r="590" spans="2:18" s="1" customFormat="1">
      <c r="B590"/>
      <c r="C590"/>
      <c r="D590"/>
      <c r="E590"/>
      <c r="F590" s="6"/>
      <c r="G590" s="6"/>
      <c r="H590" s="4"/>
      <c r="I590" s="3"/>
      <c r="J590" s="106"/>
      <c r="K590" s="108"/>
      <c r="L590" s="109"/>
      <c r="M590" s="2"/>
      <c r="N590" s="2"/>
      <c r="Q590"/>
      <c r="R590"/>
    </row>
    <row r="591" spans="2:18" s="1" customFormat="1">
      <c r="B591"/>
      <c r="C591"/>
      <c r="D591"/>
      <c r="E591"/>
      <c r="F591" s="6"/>
      <c r="G591" s="6"/>
      <c r="H591" s="4"/>
      <c r="I591" s="3"/>
      <c r="J591" s="106"/>
      <c r="K591" s="108"/>
      <c r="L591" s="109"/>
      <c r="M591" s="2"/>
      <c r="N591" s="2"/>
      <c r="Q591"/>
      <c r="R591"/>
    </row>
    <row r="592" spans="2:18" s="1" customFormat="1">
      <c r="B592"/>
      <c r="C592"/>
      <c r="D592"/>
      <c r="E592"/>
      <c r="F592" s="6"/>
      <c r="G592" s="6"/>
      <c r="H592" s="4"/>
      <c r="I592" s="3"/>
      <c r="J592" s="106"/>
      <c r="K592" s="108"/>
      <c r="L592" s="109"/>
      <c r="M592" s="2"/>
      <c r="N592" s="2"/>
      <c r="Q592"/>
      <c r="R592"/>
    </row>
    <row r="593" spans="2:18" s="1" customFormat="1">
      <c r="B593"/>
      <c r="C593"/>
      <c r="D593"/>
      <c r="E593"/>
      <c r="F593" s="6"/>
      <c r="G593" s="6"/>
      <c r="H593" s="4"/>
      <c r="I593" s="3"/>
      <c r="J593" s="106"/>
      <c r="K593" s="108"/>
      <c r="L593" s="109"/>
      <c r="M593" s="2"/>
      <c r="N593" s="2"/>
      <c r="Q593"/>
      <c r="R593"/>
    </row>
    <row r="594" spans="2:18" s="1" customFormat="1">
      <c r="B594"/>
      <c r="C594"/>
      <c r="D594"/>
      <c r="E594"/>
      <c r="F594" s="6"/>
      <c r="G594" s="6"/>
      <c r="H594" s="4"/>
      <c r="I594" s="3"/>
      <c r="J594" s="106"/>
      <c r="K594" s="108"/>
      <c r="L594" s="108"/>
      <c r="M594" s="2"/>
      <c r="N594" s="2"/>
      <c r="Q594"/>
      <c r="R594"/>
    </row>
    <row r="595" spans="2:18" s="1" customFormat="1">
      <c r="B595"/>
      <c r="C595"/>
      <c r="D595"/>
      <c r="E595"/>
      <c r="F595" s="6"/>
      <c r="G595" s="6"/>
      <c r="H595" s="4"/>
      <c r="I595" s="3"/>
      <c r="J595" s="106"/>
      <c r="K595" s="108"/>
      <c r="L595" s="108"/>
      <c r="M595" s="2"/>
      <c r="N595" s="2"/>
      <c r="Q595"/>
      <c r="R595"/>
    </row>
    <row r="596" spans="2:18" s="1" customFormat="1" ht="15.75">
      <c r="B596"/>
      <c r="C596"/>
      <c r="D596"/>
      <c r="E596"/>
      <c r="F596" s="20"/>
      <c r="G596" s="20"/>
      <c r="H596" s="100"/>
      <c r="I596" s="101"/>
      <c r="J596" s="106"/>
      <c r="K596" s="108"/>
      <c r="L596" s="108"/>
      <c r="M596" s="2"/>
      <c r="N596" s="2"/>
      <c r="Q596"/>
      <c r="R596"/>
    </row>
    <row r="597" spans="2:18" s="1" customFormat="1">
      <c r="B597" s="15"/>
      <c r="C597" s="15"/>
      <c r="D597"/>
      <c r="E597"/>
      <c r="F597" s="6"/>
      <c r="G597" s="6"/>
      <c r="H597" s="102"/>
      <c r="I597" s="103"/>
      <c r="J597" s="107"/>
      <c r="K597" s="108"/>
      <c r="L597" s="110"/>
      <c r="M597" s="19"/>
      <c r="N597" s="12"/>
      <c r="Q597"/>
      <c r="R597"/>
    </row>
    <row r="598" spans="2:18" s="1" customFormat="1">
      <c r="B598" s="15"/>
      <c r="C598" s="15"/>
      <c r="D598"/>
      <c r="E598"/>
      <c r="F598" s="6"/>
      <c r="G598" s="6"/>
      <c r="H598" s="102"/>
      <c r="I598" s="103"/>
      <c r="J598" s="107"/>
      <c r="K598" s="108"/>
      <c r="L598" s="110"/>
      <c r="M598" s="19"/>
      <c r="N598" s="12"/>
      <c r="Q598"/>
      <c r="R598"/>
    </row>
    <row r="599" spans="2:18" s="1" customFormat="1">
      <c r="B599" s="15"/>
      <c r="C599" s="15"/>
      <c r="D599"/>
      <c r="E599"/>
      <c r="F599" s="6"/>
      <c r="G599" s="6"/>
      <c r="H599" s="102"/>
      <c r="I599" s="103"/>
      <c r="J599" s="107"/>
      <c r="K599" s="108"/>
      <c r="L599" s="110"/>
      <c r="M599" s="19"/>
      <c r="N599" s="12"/>
      <c r="Q599"/>
      <c r="R599"/>
    </row>
    <row r="600" spans="2:18" s="1" customFormat="1">
      <c r="B600" s="15"/>
      <c r="C600" s="15"/>
      <c r="D600"/>
      <c r="E600"/>
      <c r="F600" s="6"/>
      <c r="G600" s="6"/>
      <c r="H600" s="102"/>
      <c r="I600" s="103"/>
      <c r="J600" s="107"/>
      <c r="K600" s="108"/>
      <c r="L600" s="110"/>
      <c r="M600" s="19"/>
      <c r="N600" s="12"/>
      <c r="Q600"/>
      <c r="R600"/>
    </row>
    <row r="601" spans="2:18" s="1" customFormat="1">
      <c r="B601" s="15"/>
      <c r="C601" s="15"/>
      <c r="D601"/>
      <c r="E601"/>
      <c r="F601" s="6"/>
      <c r="G601" s="6"/>
      <c r="H601" s="102"/>
      <c r="I601" s="103"/>
      <c r="J601" s="107"/>
      <c r="K601" s="108"/>
      <c r="L601" s="110"/>
      <c r="M601" s="19"/>
      <c r="N601" s="12"/>
      <c r="Q601"/>
      <c r="R601"/>
    </row>
    <row r="602" spans="2:18" s="1" customFormat="1">
      <c r="B602" s="15"/>
      <c r="C602" s="15"/>
      <c r="D602"/>
      <c r="E602"/>
      <c r="F602" s="6"/>
      <c r="G602" s="6"/>
      <c r="H602" s="102"/>
      <c r="I602" s="103"/>
      <c r="J602" s="107"/>
      <c r="K602" s="108"/>
      <c r="L602" s="110"/>
      <c r="M602" s="19"/>
      <c r="N602" s="12"/>
      <c r="Q602"/>
      <c r="R602"/>
    </row>
    <row r="603" spans="2:18" s="1" customFormat="1">
      <c r="B603" s="15"/>
      <c r="C603" s="15"/>
      <c r="D603"/>
      <c r="E603"/>
      <c r="F603" s="6"/>
      <c r="G603" s="6"/>
      <c r="H603" s="102"/>
      <c r="I603" s="103"/>
      <c r="J603" s="107"/>
      <c r="K603" s="108"/>
      <c r="L603" s="110"/>
      <c r="M603" s="19"/>
      <c r="N603" s="12"/>
      <c r="Q603"/>
      <c r="R603"/>
    </row>
    <row r="604" spans="2:18" s="1" customFormat="1">
      <c r="B604" s="15"/>
      <c r="C604" s="15"/>
      <c r="D604"/>
      <c r="E604"/>
      <c r="F604" s="6"/>
      <c r="G604" s="6"/>
      <c r="H604" s="102"/>
      <c r="I604" s="103"/>
      <c r="J604" s="107"/>
      <c r="K604" s="108"/>
      <c r="L604" s="110"/>
      <c r="M604" s="19"/>
      <c r="N604" s="12"/>
      <c r="Q604"/>
      <c r="R604"/>
    </row>
    <row r="605" spans="2:18" s="1" customFormat="1">
      <c r="B605" s="15"/>
      <c r="C605" s="15"/>
      <c r="D605"/>
      <c r="E605"/>
      <c r="F605" s="6"/>
      <c r="G605" s="6"/>
      <c r="H605" s="102"/>
      <c r="I605" s="103"/>
      <c r="J605" s="107"/>
      <c r="K605" s="108"/>
      <c r="L605" s="110"/>
      <c r="M605" s="19"/>
      <c r="N605" s="12"/>
      <c r="Q605"/>
      <c r="R605"/>
    </row>
    <row r="606" spans="2:18" s="1" customFormat="1">
      <c r="B606" s="15"/>
      <c r="C606" s="15"/>
      <c r="D606"/>
      <c r="E606"/>
      <c r="F606" s="6"/>
      <c r="G606" s="6"/>
      <c r="H606" s="102"/>
      <c r="I606" s="103"/>
      <c r="J606" s="107"/>
      <c r="K606" s="108"/>
      <c r="L606" s="110"/>
      <c r="M606" s="19"/>
      <c r="N606" s="12"/>
      <c r="Q606"/>
      <c r="R606"/>
    </row>
    <row r="607" spans="2:18" s="1" customFormat="1">
      <c r="B607" s="15"/>
      <c r="C607" s="15"/>
      <c r="D607"/>
      <c r="E607"/>
      <c r="F607" s="6"/>
      <c r="G607" s="6"/>
      <c r="H607" s="102"/>
      <c r="I607" s="103"/>
      <c r="J607" s="107"/>
      <c r="K607" s="108"/>
      <c r="L607" s="110"/>
      <c r="M607" s="19"/>
      <c r="N607" s="12"/>
      <c r="Q607"/>
      <c r="R607"/>
    </row>
    <row r="608" spans="2:18" s="1" customFormat="1">
      <c r="B608" s="15"/>
      <c r="C608" s="15"/>
      <c r="D608"/>
      <c r="E608"/>
      <c r="F608" s="6"/>
      <c r="G608" s="6"/>
      <c r="H608" s="102"/>
      <c r="I608" s="103"/>
      <c r="J608" s="107"/>
      <c r="K608" s="108"/>
      <c r="L608" s="110"/>
      <c r="M608" s="19"/>
      <c r="N608" s="12"/>
      <c r="Q608"/>
      <c r="R608"/>
    </row>
    <row r="609" spans="2:18" s="1" customFormat="1" ht="15.75">
      <c r="B609" s="15"/>
      <c r="C609" s="15"/>
      <c r="D609"/>
      <c r="E609"/>
      <c r="F609" s="18"/>
      <c r="G609" s="18"/>
      <c r="H609" s="104"/>
      <c r="I609" s="101"/>
      <c r="J609" s="107"/>
      <c r="K609" s="108"/>
      <c r="L609" s="110"/>
      <c r="M609" s="2"/>
      <c r="N609" s="12"/>
      <c r="Q609"/>
      <c r="R609"/>
    </row>
    <row r="610" spans="2:18" s="1" customFormat="1">
      <c r="B610" s="15"/>
      <c r="C610" s="15"/>
      <c r="D610"/>
      <c r="E610"/>
      <c r="F610" s="6"/>
      <c r="G610" s="6"/>
      <c r="H610" s="102"/>
      <c r="I610" s="101"/>
      <c r="J610" s="107"/>
      <c r="K610" s="108"/>
      <c r="L610" s="110"/>
      <c r="M610" s="2"/>
      <c r="N610" s="12"/>
      <c r="Q610"/>
      <c r="R610"/>
    </row>
    <row r="611" spans="2:18" s="1" customFormat="1">
      <c r="B611" s="15"/>
      <c r="C611" s="15"/>
      <c r="D611"/>
      <c r="E611"/>
      <c r="F611" s="6"/>
      <c r="G611" s="6"/>
      <c r="H611" s="102"/>
      <c r="I611" s="101"/>
      <c r="J611" s="107"/>
      <c r="K611" s="108"/>
      <c r="L611" s="110"/>
      <c r="M611" s="2"/>
      <c r="N611" s="2"/>
      <c r="Q611"/>
      <c r="R611"/>
    </row>
    <row r="612" spans="2:18" s="1" customFormat="1">
      <c r="B612" s="15"/>
      <c r="C612" s="15"/>
      <c r="D612"/>
      <c r="E612"/>
      <c r="F612" s="6"/>
      <c r="G612" s="6"/>
      <c r="H612" s="102"/>
      <c r="I612" s="101"/>
      <c r="J612" s="107"/>
      <c r="K612" s="108"/>
      <c r="L612" s="110"/>
      <c r="M612" s="2"/>
      <c r="N612" s="2"/>
      <c r="Q612"/>
      <c r="R612"/>
    </row>
    <row r="613" spans="2:18" s="1" customFormat="1">
      <c r="B613" s="15"/>
      <c r="C613" s="15"/>
      <c r="D613"/>
      <c r="E613"/>
      <c r="F613" s="6"/>
      <c r="G613" s="6"/>
      <c r="H613" s="102"/>
      <c r="I613" s="101"/>
      <c r="J613" s="13"/>
      <c r="K613" s="108"/>
      <c r="L613" s="110"/>
      <c r="M613" s="17"/>
      <c r="N613" s="2"/>
      <c r="Q613"/>
      <c r="R613"/>
    </row>
    <row r="614" spans="2:18" s="1" customFormat="1">
      <c r="B614" s="15"/>
      <c r="C614" s="15"/>
      <c r="D614"/>
      <c r="E614"/>
      <c r="F614" s="6"/>
      <c r="G614" s="6"/>
      <c r="H614" s="102"/>
      <c r="I614" s="101"/>
      <c r="J614" s="13"/>
      <c r="K614" s="108"/>
      <c r="L614" s="110"/>
      <c r="M614" s="17"/>
      <c r="N614" s="2"/>
      <c r="Q614"/>
      <c r="R614"/>
    </row>
    <row r="615" spans="2:18" s="1" customFormat="1">
      <c r="B615" s="15"/>
      <c r="C615" s="15"/>
      <c r="D615"/>
      <c r="E615"/>
      <c r="F615" s="6"/>
      <c r="G615" s="6"/>
      <c r="H615" s="102"/>
      <c r="I615" s="101"/>
      <c r="J615" s="13"/>
      <c r="K615" s="108"/>
      <c r="L615" s="110"/>
      <c r="M615" s="17"/>
      <c r="N615" s="2"/>
      <c r="Q615"/>
      <c r="R615"/>
    </row>
    <row r="616" spans="2:18" s="1" customFormat="1">
      <c r="B616" s="15"/>
      <c r="C616" s="15"/>
      <c r="D616"/>
      <c r="E616"/>
      <c r="F616" s="14"/>
      <c r="G616" s="14"/>
      <c r="H616" s="105"/>
      <c r="I616" s="103"/>
      <c r="J616" s="8"/>
      <c r="K616" s="111"/>
      <c r="L616" s="111"/>
      <c r="M616" s="16"/>
      <c r="N616" s="2"/>
      <c r="Q616"/>
      <c r="R616"/>
    </row>
    <row r="617" spans="2:18" s="1" customFormat="1">
      <c r="B617" s="15"/>
      <c r="C617" s="15"/>
      <c r="D617"/>
      <c r="E617"/>
      <c r="F617" s="14"/>
      <c r="G617" s="14"/>
      <c r="H617" s="105"/>
      <c r="I617" s="103"/>
      <c r="J617" s="8"/>
      <c r="K617" s="111"/>
      <c r="L617" s="111"/>
      <c r="M617" s="12"/>
      <c r="N617" s="2"/>
      <c r="Q617"/>
      <c r="R617"/>
    </row>
    <row r="618" spans="2:18" s="1" customFormat="1">
      <c r="B618"/>
      <c r="C618"/>
      <c r="D618"/>
      <c r="E618"/>
      <c r="F618" s="6"/>
      <c r="G618" s="11"/>
      <c r="H618" s="4"/>
      <c r="I618" s="3"/>
      <c r="J618" s="106"/>
      <c r="K618" s="108"/>
      <c r="L618" s="108"/>
      <c r="M618" s="2"/>
      <c r="N618" s="2"/>
      <c r="Q618"/>
      <c r="R618"/>
    </row>
    <row r="619" spans="2:18" s="1" customFormat="1">
      <c r="B619"/>
      <c r="C619"/>
      <c r="D619"/>
      <c r="E619"/>
      <c r="F619" s="6"/>
      <c r="G619" s="6"/>
      <c r="H619" s="102"/>
      <c r="I619" s="101"/>
      <c r="J619" s="106"/>
      <c r="K619" s="108"/>
      <c r="L619" s="110"/>
      <c r="M619" s="2"/>
      <c r="N619" s="2"/>
      <c r="Q619"/>
      <c r="R619"/>
    </row>
    <row r="620" spans="2:18" s="1" customFormat="1">
      <c r="B620"/>
      <c r="C620"/>
      <c r="D620"/>
      <c r="E620"/>
      <c r="F620" s="6"/>
      <c r="G620" s="6"/>
      <c r="H620" s="102"/>
      <c r="I620" s="101"/>
      <c r="J620" s="106"/>
      <c r="K620" s="108"/>
      <c r="L620" s="110"/>
      <c r="M620" s="2"/>
      <c r="N620" s="2"/>
      <c r="Q620"/>
      <c r="R620"/>
    </row>
    <row r="621" spans="2:18" s="1" customFormat="1">
      <c r="B621"/>
      <c r="C621"/>
      <c r="D621"/>
      <c r="E621"/>
      <c r="F621" s="6"/>
      <c r="G621" s="6"/>
      <c r="H621" s="102"/>
      <c r="I621" s="101"/>
      <c r="J621" s="106"/>
      <c r="K621" s="108"/>
      <c r="L621" s="108"/>
      <c r="M621" s="2"/>
      <c r="N621" s="2"/>
      <c r="Q621"/>
      <c r="R621"/>
    </row>
    <row r="622" spans="2:18" s="1" customFormat="1">
      <c r="B622"/>
      <c r="C622"/>
      <c r="D622"/>
      <c r="E622"/>
      <c r="F622" s="6"/>
      <c r="G622" s="6"/>
      <c r="H622" s="102"/>
      <c r="I622" s="101"/>
      <c r="J622" s="106"/>
      <c r="K622" s="108"/>
      <c r="L622" s="108"/>
      <c r="M622" s="2"/>
      <c r="N622" s="2"/>
      <c r="Q622"/>
      <c r="R622"/>
    </row>
    <row r="623" spans="2:18" s="1" customFormat="1">
      <c r="B623"/>
      <c r="C623"/>
      <c r="D623"/>
      <c r="E623"/>
      <c r="F623" s="6"/>
      <c r="G623" s="6"/>
      <c r="H623" s="4"/>
      <c r="I623" s="3"/>
      <c r="J623" s="106"/>
      <c r="K623" s="108"/>
      <c r="L623" s="108"/>
      <c r="M623" s="2"/>
      <c r="N623" s="2"/>
      <c r="Q623"/>
      <c r="R623"/>
    </row>
    <row r="624" spans="2:18" s="1" customFormat="1">
      <c r="B624"/>
      <c r="C624"/>
      <c r="D624"/>
      <c r="E624"/>
      <c r="F624" s="6"/>
      <c r="G624" s="6"/>
      <c r="H624" s="4"/>
      <c r="I624" s="3"/>
      <c r="J624" s="106"/>
      <c r="K624" s="108"/>
      <c r="L624" s="108"/>
      <c r="M624" s="2"/>
      <c r="N624" s="2"/>
      <c r="Q624"/>
      <c r="R624"/>
    </row>
    <row r="625" spans="2:18" s="1" customFormat="1">
      <c r="B625"/>
      <c r="C625"/>
      <c r="D625"/>
      <c r="E625"/>
      <c r="F625" s="6"/>
      <c r="G625" s="6"/>
      <c r="H625" s="4"/>
      <c r="I625" s="3"/>
      <c r="J625" s="106"/>
      <c r="K625" s="108"/>
      <c r="L625" s="108"/>
      <c r="M625" s="2"/>
      <c r="N625" s="2"/>
      <c r="Q625"/>
      <c r="R625"/>
    </row>
    <row r="626" spans="2:18" s="1" customFormat="1">
      <c r="B626"/>
      <c r="C626"/>
      <c r="D626"/>
      <c r="E626"/>
      <c r="F626" s="6"/>
      <c r="G626" s="6"/>
      <c r="H626" s="4"/>
      <c r="I626" s="3"/>
      <c r="J626" s="106"/>
      <c r="K626" s="108"/>
      <c r="L626" s="108"/>
      <c r="M626" s="2"/>
      <c r="N626" s="2"/>
      <c r="Q626"/>
      <c r="R626"/>
    </row>
    <row r="627" spans="2:18" s="1" customFormat="1">
      <c r="B627"/>
      <c r="C627"/>
      <c r="D627"/>
      <c r="E627"/>
      <c r="F627" s="6"/>
      <c r="G627" s="6"/>
      <c r="H627" s="4"/>
      <c r="I627" s="3"/>
      <c r="J627" s="106"/>
      <c r="K627" s="108"/>
      <c r="L627" s="108"/>
      <c r="M627" s="2"/>
      <c r="N627" s="2"/>
      <c r="Q627"/>
      <c r="R627"/>
    </row>
    <row r="628" spans="2:18" s="1" customFormat="1">
      <c r="B628"/>
      <c r="C628"/>
      <c r="D628"/>
      <c r="E628"/>
      <c r="F628" s="6"/>
      <c r="G628" s="6"/>
      <c r="H628" s="4"/>
      <c r="I628" s="3"/>
      <c r="J628" s="106"/>
      <c r="K628" s="108"/>
      <c r="L628" s="108"/>
      <c r="M628" s="2"/>
      <c r="N628" s="2"/>
      <c r="Q628"/>
      <c r="R628"/>
    </row>
    <row r="629" spans="2:18" s="1" customFormat="1">
      <c r="B629"/>
      <c r="C629"/>
      <c r="D629"/>
      <c r="E629"/>
      <c r="F629" s="6"/>
      <c r="G629" s="6"/>
      <c r="H629" s="4"/>
      <c r="I629" s="3"/>
      <c r="J629" s="106"/>
      <c r="K629" s="108"/>
      <c r="L629" s="108"/>
      <c r="M629" s="2"/>
      <c r="N629" s="2"/>
      <c r="Q629"/>
      <c r="R629"/>
    </row>
    <row r="630" spans="2:18" s="1" customFormat="1">
      <c r="B630"/>
      <c r="C630"/>
      <c r="D630"/>
      <c r="E630"/>
      <c r="F630" s="6"/>
      <c r="G630" s="6"/>
      <c r="H630" s="4"/>
      <c r="I630" s="3"/>
      <c r="J630" s="106"/>
      <c r="K630" s="108"/>
      <c r="L630" s="108"/>
      <c r="M630" s="2"/>
      <c r="N630" s="2"/>
      <c r="Q630"/>
      <c r="R630"/>
    </row>
    <row r="631" spans="2:18" s="1" customFormat="1">
      <c r="B631"/>
      <c r="C631"/>
      <c r="D631"/>
      <c r="E631"/>
      <c r="F631" s="6"/>
      <c r="G631" s="6"/>
      <c r="H631" s="4"/>
      <c r="I631" s="3"/>
      <c r="J631" s="106"/>
      <c r="K631" s="108"/>
      <c r="L631" s="108"/>
      <c r="M631" s="2"/>
      <c r="N631" s="2"/>
      <c r="Q631"/>
      <c r="R631"/>
    </row>
    <row r="632" spans="2:18" s="1" customFormat="1">
      <c r="B632"/>
      <c r="C632"/>
      <c r="D632"/>
      <c r="E632"/>
      <c r="F632" s="6"/>
      <c r="G632" s="6"/>
      <c r="H632" s="4"/>
      <c r="I632" s="3"/>
      <c r="J632" s="106"/>
      <c r="K632" s="108"/>
      <c r="L632" s="108"/>
      <c r="M632" s="2"/>
      <c r="N632" s="2"/>
      <c r="Q632"/>
      <c r="R632"/>
    </row>
    <row r="633" spans="2:18" s="1" customFormat="1">
      <c r="B633"/>
      <c r="C633"/>
      <c r="D633"/>
      <c r="E633"/>
      <c r="F633" s="6"/>
      <c r="G633" s="6"/>
      <c r="H633" s="4"/>
      <c r="I633" s="3"/>
      <c r="J633" s="106"/>
      <c r="K633" s="108"/>
      <c r="L633" s="108"/>
      <c r="M633" s="2"/>
      <c r="N633" s="2"/>
      <c r="Q633"/>
      <c r="R633"/>
    </row>
    <row r="634" spans="2:18" s="1" customFormat="1">
      <c r="B634"/>
      <c r="C634"/>
      <c r="D634"/>
      <c r="E634"/>
      <c r="F634" s="6"/>
      <c r="G634" s="6"/>
      <c r="H634" s="4"/>
      <c r="I634" s="3"/>
      <c r="J634" s="106"/>
      <c r="K634" s="108"/>
      <c r="L634" s="108"/>
      <c r="M634" s="2"/>
      <c r="N634" s="2"/>
      <c r="Q634"/>
      <c r="R634"/>
    </row>
    <row r="635" spans="2:18" s="1" customFormat="1">
      <c r="B635"/>
      <c r="C635"/>
      <c r="D635"/>
      <c r="E635"/>
      <c r="F635" s="6"/>
      <c r="G635" s="6"/>
      <c r="H635" s="4"/>
      <c r="I635" s="3"/>
      <c r="J635" s="106"/>
      <c r="K635" s="108"/>
      <c r="L635" s="108"/>
      <c r="M635" s="2"/>
      <c r="N635" s="2"/>
      <c r="Q635"/>
      <c r="R635"/>
    </row>
    <row r="636" spans="2:18" s="1" customFormat="1">
      <c r="B636"/>
      <c r="C636"/>
      <c r="D636"/>
      <c r="E636"/>
      <c r="F636" s="6"/>
      <c r="G636" s="6"/>
      <c r="H636" s="4"/>
      <c r="I636" s="3"/>
      <c r="J636" s="106"/>
      <c r="K636" s="108"/>
      <c r="L636" s="108"/>
      <c r="M636" s="2"/>
      <c r="N636" s="2"/>
      <c r="Q636"/>
      <c r="R636"/>
    </row>
    <row r="637" spans="2:18" s="1" customFormat="1">
      <c r="B637"/>
      <c r="C637"/>
      <c r="D637"/>
      <c r="E637"/>
      <c r="F637" s="6"/>
      <c r="G637" s="6"/>
      <c r="H637" s="4"/>
      <c r="I637" s="3"/>
      <c r="J637" s="106"/>
      <c r="K637" s="108"/>
      <c r="L637" s="108"/>
      <c r="M637" s="2"/>
      <c r="N637" s="2"/>
      <c r="Q637"/>
      <c r="R637"/>
    </row>
    <row r="638" spans="2:18" s="1" customFormat="1">
      <c r="B638"/>
      <c r="C638"/>
      <c r="D638"/>
      <c r="E638"/>
      <c r="F638" s="6"/>
      <c r="G638" s="6"/>
      <c r="H638" s="4"/>
      <c r="I638" s="3"/>
      <c r="J638" s="106"/>
      <c r="K638" s="108"/>
      <c r="L638" s="108"/>
      <c r="M638" s="2"/>
      <c r="N638" s="2"/>
      <c r="Q638"/>
      <c r="R638"/>
    </row>
    <row r="639" spans="2:18" s="1" customFormat="1">
      <c r="B639"/>
      <c r="C639"/>
      <c r="D639"/>
      <c r="E639"/>
      <c r="F639" s="6"/>
      <c r="G639" s="6"/>
      <c r="H639" s="4"/>
      <c r="I639" s="3"/>
      <c r="J639" s="106"/>
      <c r="K639" s="108"/>
      <c r="L639" s="108"/>
      <c r="M639" s="2"/>
      <c r="N639" s="2"/>
      <c r="Q639"/>
      <c r="R639"/>
    </row>
    <row r="640" spans="2:18" s="1" customFormat="1">
      <c r="B640"/>
      <c r="C640"/>
      <c r="D640"/>
      <c r="E640"/>
      <c r="F640" s="6"/>
      <c r="G640" s="6"/>
      <c r="H640" s="4"/>
      <c r="I640" s="3"/>
      <c r="J640" s="106"/>
      <c r="K640" s="108"/>
      <c r="L640" s="108"/>
      <c r="M640" s="2"/>
      <c r="N640" s="2"/>
      <c r="Q640"/>
      <c r="R640"/>
    </row>
    <row r="641" spans="2:18" s="1" customFormat="1">
      <c r="B641"/>
      <c r="C641"/>
      <c r="D641"/>
      <c r="E641"/>
      <c r="F641" s="6"/>
      <c r="G641" s="6"/>
      <c r="H641" s="4"/>
      <c r="I641" s="3"/>
      <c r="J641" s="106"/>
      <c r="K641" s="108"/>
      <c r="L641" s="108"/>
      <c r="M641" s="2"/>
      <c r="N641" s="2"/>
      <c r="Q641"/>
      <c r="R641"/>
    </row>
    <row r="642" spans="2:18" s="1" customFormat="1">
      <c r="B642"/>
      <c r="C642"/>
      <c r="D642"/>
      <c r="E642"/>
      <c r="F642" s="6"/>
      <c r="G642" s="6"/>
      <c r="H642" s="4"/>
      <c r="I642" s="3"/>
      <c r="J642" s="106"/>
      <c r="K642" s="108"/>
      <c r="L642" s="108"/>
      <c r="M642" s="2"/>
      <c r="N642" s="2"/>
      <c r="Q642"/>
      <c r="R642"/>
    </row>
    <row r="643" spans="2:18" s="1" customFormat="1">
      <c r="B643"/>
      <c r="C643"/>
      <c r="D643"/>
      <c r="E643"/>
      <c r="F643" s="6"/>
      <c r="G643" s="6"/>
      <c r="H643" s="4"/>
      <c r="I643" s="3"/>
      <c r="J643" s="106"/>
      <c r="K643" s="108"/>
      <c r="L643" s="108"/>
      <c r="M643" s="2"/>
      <c r="N643" s="2"/>
      <c r="Q643"/>
      <c r="R643"/>
    </row>
    <row r="644" spans="2:18" s="1" customFormat="1">
      <c r="B644"/>
      <c r="C644"/>
      <c r="D644"/>
      <c r="E644"/>
      <c r="F644" s="6"/>
      <c r="G644" s="6"/>
      <c r="H644" s="4"/>
      <c r="I644" s="3"/>
      <c r="J644" s="106"/>
      <c r="K644" s="108"/>
      <c r="L644" s="108"/>
      <c r="M644" s="2"/>
      <c r="N644" s="2"/>
      <c r="Q644"/>
      <c r="R644"/>
    </row>
    <row r="645" spans="2:18" s="1" customFormat="1">
      <c r="B645"/>
      <c r="C645"/>
      <c r="D645"/>
      <c r="E645"/>
      <c r="F645" s="6"/>
      <c r="G645" s="6"/>
      <c r="H645" s="4"/>
      <c r="I645" s="3"/>
      <c r="J645" s="106"/>
      <c r="K645" s="108"/>
      <c r="L645" s="108"/>
      <c r="M645" s="2"/>
      <c r="N645" s="2"/>
      <c r="Q645"/>
      <c r="R645"/>
    </row>
    <row r="646" spans="2:18" s="1" customFormat="1">
      <c r="B646"/>
      <c r="C646"/>
      <c r="D646"/>
      <c r="E646"/>
      <c r="F646" s="6"/>
      <c r="G646" s="6"/>
      <c r="H646" s="4"/>
      <c r="I646" s="3"/>
      <c r="J646" s="106"/>
      <c r="K646" s="108"/>
      <c r="L646" s="108"/>
      <c r="M646" s="2"/>
      <c r="N646" s="2"/>
      <c r="Q646"/>
      <c r="R646"/>
    </row>
    <row r="647" spans="2:18" s="1" customFormat="1">
      <c r="B647"/>
      <c r="C647"/>
      <c r="D647"/>
      <c r="E647"/>
      <c r="F647" s="6"/>
      <c r="G647" s="6"/>
      <c r="H647" s="4"/>
      <c r="I647" s="3"/>
      <c r="J647" s="106"/>
      <c r="K647" s="108"/>
      <c r="L647" s="108"/>
      <c r="M647" s="2"/>
      <c r="N647" s="2"/>
      <c r="Q647"/>
      <c r="R647"/>
    </row>
    <row r="648" spans="2:18" s="1" customFormat="1">
      <c r="B648"/>
      <c r="C648"/>
      <c r="D648"/>
      <c r="E648"/>
      <c r="F648" s="6"/>
      <c r="G648" s="6"/>
      <c r="H648" s="4"/>
      <c r="I648" s="3"/>
      <c r="J648" s="106"/>
      <c r="K648" s="108"/>
      <c r="L648" s="108"/>
      <c r="M648" s="2"/>
      <c r="N648" s="2"/>
      <c r="Q648"/>
      <c r="R648"/>
    </row>
    <row r="649" spans="2:18" s="1" customFormat="1">
      <c r="B649"/>
      <c r="C649"/>
      <c r="D649"/>
      <c r="E649"/>
      <c r="F649" s="6"/>
      <c r="G649" s="6"/>
      <c r="H649" s="4"/>
      <c r="I649" s="3"/>
      <c r="J649" s="106"/>
      <c r="K649" s="108"/>
      <c r="L649" s="108"/>
      <c r="M649" s="2"/>
      <c r="N649" s="2"/>
      <c r="Q649"/>
      <c r="R649"/>
    </row>
    <row r="650" spans="2:18" s="1" customFormat="1">
      <c r="B650"/>
      <c r="C650"/>
      <c r="D650"/>
      <c r="E650"/>
      <c r="F650" s="6"/>
      <c r="G650" s="6"/>
      <c r="H650" s="4"/>
      <c r="I650" s="3"/>
      <c r="J650" s="106"/>
      <c r="K650" s="108"/>
      <c r="L650" s="108"/>
      <c r="M650" s="2"/>
      <c r="N650" s="2"/>
      <c r="Q650"/>
      <c r="R650"/>
    </row>
    <row r="651" spans="2:18" s="1" customFormat="1">
      <c r="B651"/>
      <c r="C651"/>
      <c r="D651"/>
      <c r="E651"/>
      <c r="F651" s="6"/>
      <c r="G651" s="6"/>
      <c r="H651" s="4"/>
      <c r="I651" s="3"/>
      <c r="J651" s="106"/>
      <c r="K651" s="108"/>
      <c r="L651" s="108"/>
      <c r="M651" s="2"/>
      <c r="N651" s="2"/>
      <c r="Q651"/>
      <c r="R651"/>
    </row>
    <row r="652" spans="2:18" s="1" customFormat="1">
      <c r="B652"/>
      <c r="C652"/>
      <c r="D652"/>
      <c r="E652"/>
      <c r="F652" s="6"/>
      <c r="G652" s="6"/>
      <c r="H652" s="4"/>
      <c r="I652" s="3"/>
      <c r="J652" s="106"/>
      <c r="K652" s="108"/>
      <c r="L652" s="108"/>
      <c r="M652" s="2"/>
      <c r="N652" s="2"/>
      <c r="Q652"/>
      <c r="R652"/>
    </row>
    <row r="653" spans="2:18" s="1" customFormat="1">
      <c r="B653"/>
      <c r="C653"/>
      <c r="D653"/>
      <c r="E653"/>
      <c r="F653" s="6"/>
      <c r="G653" s="6"/>
      <c r="H653" s="4"/>
      <c r="I653" s="3"/>
      <c r="J653" s="106"/>
      <c r="K653" s="108"/>
      <c r="L653" s="108"/>
      <c r="M653" s="2"/>
      <c r="N653" s="2"/>
      <c r="Q653"/>
      <c r="R653"/>
    </row>
    <row r="654" spans="2:18" s="1" customFormat="1">
      <c r="B654"/>
      <c r="C654"/>
      <c r="D654"/>
      <c r="E654"/>
      <c r="F654" s="6"/>
      <c r="G654" s="6"/>
      <c r="H654" s="4"/>
      <c r="I654" s="3"/>
      <c r="J654" s="106"/>
      <c r="K654" s="108"/>
      <c r="L654" s="108"/>
      <c r="M654" s="2"/>
      <c r="N654" s="2"/>
      <c r="Q654"/>
      <c r="R654"/>
    </row>
    <row r="655" spans="2:18" s="1" customFormat="1">
      <c r="B655"/>
      <c r="C655"/>
      <c r="D655"/>
      <c r="E655"/>
      <c r="F655" s="6"/>
      <c r="G655" s="6"/>
      <c r="H655" s="4"/>
      <c r="I655" s="3"/>
      <c r="J655" s="106"/>
      <c r="K655" s="108"/>
      <c r="L655" s="108"/>
      <c r="M655" s="2"/>
      <c r="N655" s="2"/>
      <c r="Q655"/>
      <c r="R655"/>
    </row>
    <row r="656" spans="2:18" s="1" customFormat="1">
      <c r="B656"/>
      <c r="C656"/>
      <c r="D656"/>
      <c r="E656"/>
      <c r="F656" s="6"/>
      <c r="G656" s="6"/>
      <c r="H656" s="4"/>
      <c r="I656" s="3"/>
      <c r="J656" s="106"/>
      <c r="K656" s="108"/>
      <c r="L656" s="108"/>
      <c r="M656" s="2"/>
      <c r="N656" s="2"/>
      <c r="Q656"/>
      <c r="R656"/>
    </row>
    <row r="657" spans="2:18" s="1" customFormat="1">
      <c r="B657"/>
      <c r="C657"/>
      <c r="D657"/>
      <c r="E657"/>
      <c r="F657" s="6"/>
      <c r="G657" s="6"/>
      <c r="H657" s="4"/>
      <c r="I657" s="3"/>
      <c r="J657" s="106"/>
      <c r="K657" s="108"/>
      <c r="L657" s="108"/>
      <c r="M657" s="2"/>
      <c r="N657" s="2"/>
      <c r="Q657"/>
      <c r="R657"/>
    </row>
    <row r="658" spans="2:18" s="1" customFormat="1">
      <c r="B658"/>
      <c r="C658"/>
      <c r="D658"/>
      <c r="E658"/>
      <c r="F658" s="6"/>
      <c r="G658" s="6"/>
      <c r="H658" s="4"/>
      <c r="I658" s="3"/>
      <c r="J658" s="106"/>
      <c r="K658" s="108"/>
      <c r="L658" s="108"/>
      <c r="M658" s="2"/>
      <c r="N658" s="2"/>
      <c r="Q658"/>
      <c r="R658"/>
    </row>
    <row r="659" spans="2:18" s="1" customFormat="1">
      <c r="B659"/>
      <c r="C659"/>
      <c r="D659"/>
      <c r="E659"/>
      <c r="F659" s="6"/>
      <c r="G659" s="6"/>
      <c r="H659" s="4"/>
      <c r="I659" s="3"/>
      <c r="J659" s="106"/>
      <c r="K659" s="108"/>
      <c r="L659" s="108"/>
      <c r="M659" s="2"/>
      <c r="N659" s="2"/>
      <c r="Q659"/>
      <c r="R659"/>
    </row>
    <row r="660" spans="2:18" s="1" customFormat="1">
      <c r="B660"/>
      <c r="C660"/>
      <c r="D660"/>
      <c r="E660"/>
      <c r="F660" s="6"/>
      <c r="G660" s="6"/>
      <c r="H660" s="4"/>
      <c r="I660" s="3"/>
      <c r="J660" s="106"/>
      <c r="K660" s="108"/>
      <c r="L660" s="108"/>
      <c r="M660" s="2"/>
      <c r="N660" s="2"/>
      <c r="Q660"/>
      <c r="R660"/>
    </row>
    <row r="661" spans="2:18" s="1" customFormat="1">
      <c r="B661"/>
      <c r="C661"/>
      <c r="D661"/>
      <c r="E661"/>
      <c r="F661" s="6"/>
      <c r="G661" s="6"/>
      <c r="H661" s="4"/>
      <c r="I661" s="3"/>
      <c r="J661" s="106"/>
      <c r="K661" s="108"/>
      <c r="L661" s="108"/>
      <c r="M661" s="2"/>
      <c r="N661" s="2"/>
      <c r="Q661"/>
      <c r="R661"/>
    </row>
    <row r="662" spans="2:18" s="1" customFormat="1">
      <c r="B662"/>
      <c r="C662"/>
      <c r="D662"/>
      <c r="E662"/>
      <c r="F662" s="6"/>
      <c r="G662" s="6"/>
      <c r="H662" s="4"/>
      <c r="I662" s="3"/>
      <c r="J662" s="106"/>
      <c r="K662" s="108"/>
      <c r="L662" s="108"/>
      <c r="M662" s="2"/>
      <c r="N662" s="2"/>
      <c r="Q662"/>
      <c r="R662"/>
    </row>
    <row r="663" spans="2:18" s="1" customFormat="1">
      <c r="B663"/>
      <c r="C663"/>
      <c r="D663"/>
      <c r="E663"/>
      <c r="F663" s="6"/>
      <c r="G663" s="6"/>
      <c r="H663" s="4"/>
      <c r="I663" s="3"/>
      <c r="J663" s="106"/>
      <c r="K663" s="108"/>
      <c r="L663" s="108"/>
      <c r="M663" s="2"/>
      <c r="N663" s="2"/>
      <c r="Q663"/>
      <c r="R663"/>
    </row>
    <row r="664" spans="2:18" s="1" customFormat="1">
      <c r="B664"/>
      <c r="C664"/>
      <c r="D664"/>
      <c r="E664"/>
      <c r="F664" s="6"/>
      <c r="G664" s="6"/>
      <c r="H664" s="4"/>
      <c r="I664" s="3"/>
      <c r="J664" s="106"/>
      <c r="K664" s="108"/>
      <c r="L664" s="108"/>
      <c r="M664" s="2"/>
      <c r="N664" s="2"/>
      <c r="Q664"/>
      <c r="R664"/>
    </row>
    <row r="665" spans="2:18" s="1" customFormat="1">
      <c r="B665"/>
      <c r="C665"/>
      <c r="D665"/>
      <c r="E665"/>
      <c r="F665" s="6"/>
      <c r="G665" s="6"/>
      <c r="H665" s="4"/>
      <c r="I665" s="3"/>
      <c r="J665" s="106"/>
      <c r="K665" s="108"/>
      <c r="L665" s="108"/>
      <c r="M665" s="2"/>
      <c r="N665" s="2"/>
      <c r="Q665"/>
      <c r="R665"/>
    </row>
    <row r="666" spans="2:18" s="1" customFormat="1">
      <c r="B666"/>
      <c r="C666"/>
      <c r="D666"/>
      <c r="E666"/>
      <c r="F666" s="6"/>
      <c r="G666" s="6"/>
      <c r="H666" s="4"/>
      <c r="I666" s="3"/>
      <c r="J666" s="106"/>
      <c r="K666" s="108"/>
      <c r="L666" s="108"/>
      <c r="M666" s="2"/>
      <c r="N666" s="2"/>
      <c r="Q666"/>
      <c r="R666"/>
    </row>
    <row r="667" spans="2:18" s="1" customFormat="1">
      <c r="B667"/>
      <c r="C667"/>
      <c r="D667"/>
      <c r="E667"/>
      <c r="F667" s="6"/>
      <c r="G667" s="6"/>
      <c r="H667" s="4"/>
      <c r="I667" s="3"/>
      <c r="J667" s="106"/>
      <c r="K667" s="108"/>
      <c r="L667" s="108"/>
      <c r="M667" s="2"/>
      <c r="N667" s="2"/>
      <c r="Q667"/>
      <c r="R667"/>
    </row>
    <row r="668" spans="2:18" s="1" customFormat="1">
      <c r="B668"/>
      <c r="C668"/>
      <c r="D668"/>
      <c r="E668"/>
      <c r="F668" s="6"/>
      <c r="G668" s="6"/>
      <c r="H668" s="4"/>
      <c r="I668" s="3"/>
      <c r="J668" s="106"/>
      <c r="K668" s="108"/>
      <c r="L668" s="108"/>
      <c r="M668" s="2"/>
      <c r="N668" s="2"/>
      <c r="Q668"/>
      <c r="R668"/>
    </row>
    <row r="669" spans="2:18" s="1" customFormat="1">
      <c r="B669"/>
      <c r="C669"/>
      <c r="D669"/>
      <c r="E669"/>
      <c r="F669" s="6"/>
      <c r="G669" s="6"/>
      <c r="H669" s="4"/>
      <c r="I669" s="3"/>
      <c r="J669" s="106"/>
      <c r="K669" s="108"/>
      <c r="L669" s="108"/>
      <c r="M669" s="2"/>
      <c r="N669" s="2"/>
      <c r="Q669"/>
      <c r="R669"/>
    </row>
    <row r="670" spans="2:18" s="1" customFormat="1">
      <c r="B670"/>
      <c r="C670"/>
      <c r="D670"/>
      <c r="E670"/>
      <c r="F670" s="6"/>
      <c r="G670" s="6"/>
      <c r="H670" s="4"/>
      <c r="I670" s="3"/>
      <c r="J670" s="106"/>
      <c r="K670" s="108"/>
      <c r="L670" s="108"/>
      <c r="M670" s="2"/>
      <c r="N670" s="2"/>
      <c r="Q670"/>
      <c r="R670"/>
    </row>
    <row r="671" spans="2:18" s="1" customFormat="1">
      <c r="B671"/>
      <c r="C671"/>
      <c r="D671"/>
      <c r="E671"/>
      <c r="F671" s="6"/>
      <c r="G671" s="6"/>
      <c r="H671" s="4"/>
      <c r="I671" s="3"/>
      <c r="J671" s="106"/>
      <c r="K671" s="108"/>
      <c r="L671" s="108"/>
      <c r="M671" s="2"/>
      <c r="N671" s="2"/>
      <c r="Q671"/>
      <c r="R671"/>
    </row>
    <row r="672" spans="2:18" s="1" customFormat="1">
      <c r="B672"/>
      <c r="C672"/>
      <c r="D672"/>
      <c r="E672"/>
      <c r="F672" s="6"/>
      <c r="G672" s="6"/>
      <c r="H672" s="4"/>
      <c r="I672" s="3"/>
      <c r="J672" s="106"/>
      <c r="K672" s="108"/>
      <c r="L672" s="108"/>
      <c r="M672" s="2"/>
      <c r="N672" s="2"/>
      <c r="Q672"/>
      <c r="R672"/>
    </row>
    <row r="673" spans="2:18" s="1" customFormat="1">
      <c r="B673"/>
      <c r="C673"/>
      <c r="D673"/>
      <c r="E673"/>
      <c r="F673" s="6"/>
      <c r="G673" s="6"/>
      <c r="H673" s="4"/>
      <c r="I673" s="3"/>
      <c r="J673" s="106"/>
      <c r="K673" s="108"/>
      <c r="L673" s="108"/>
      <c r="M673" s="2"/>
      <c r="N673" s="2"/>
      <c r="Q673"/>
      <c r="R673"/>
    </row>
    <row r="674" spans="2:18" s="1" customFormat="1">
      <c r="B674"/>
      <c r="C674"/>
      <c r="D674"/>
      <c r="E674"/>
      <c r="F674" s="6"/>
      <c r="G674" s="6"/>
      <c r="H674" s="4"/>
      <c r="I674" s="3"/>
      <c r="J674" s="106"/>
      <c r="K674" s="108"/>
      <c r="L674" s="108"/>
      <c r="M674" s="2"/>
      <c r="N674" s="2"/>
      <c r="Q674"/>
      <c r="R674"/>
    </row>
    <row r="675" spans="2:18" s="1" customFormat="1">
      <c r="B675"/>
      <c r="C675"/>
      <c r="D675"/>
      <c r="E675"/>
      <c r="F675" s="6"/>
      <c r="G675" s="6"/>
      <c r="H675" s="4"/>
      <c r="I675" s="3"/>
      <c r="J675" s="106"/>
      <c r="K675" s="108"/>
      <c r="L675" s="108"/>
      <c r="M675" s="2"/>
      <c r="N675" s="2"/>
      <c r="Q675"/>
      <c r="R675"/>
    </row>
    <row r="676" spans="2:18" s="1" customFormat="1">
      <c r="B676"/>
      <c r="C676"/>
      <c r="D676"/>
      <c r="E676"/>
      <c r="F676" s="6"/>
      <c r="G676" s="6"/>
      <c r="H676" s="4"/>
      <c r="I676" s="3"/>
      <c r="J676" s="106"/>
      <c r="K676" s="108"/>
      <c r="L676" s="108"/>
      <c r="M676" s="2"/>
      <c r="N676" s="2"/>
      <c r="Q676"/>
      <c r="R676"/>
    </row>
    <row r="677" spans="2:18" s="1" customFormat="1">
      <c r="B677"/>
      <c r="C677"/>
      <c r="D677"/>
      <c r="E677"/>
      <c r="F677" s="6"/>
      <c r="G677" s="6"/>
      <c r="H677" s="4"/>
      <c r="I677" s="3"/>
      <c r="J677" s="106"/>
      <c r="K677" s="108"/>
      <c r="L677" s="108"/>
      <c r="M677" s="2"/>
      <c r="N677" s="2"/>
      <c r="Q677"/>
      <c r="R677"/>
    </row>
    <row r="678" spans="2:18" s="1" customFormat="1">
      <c r="B678"/>
      <c r="C678"/>
      <c r="D678"/>
      <c r="E678"/>
      <c r="F678" s="6"/>
      <c r="G678" s="6"/>
      <c r="H678" s="4"/>
      <c r="I678" s="3"/>
      <c r="J678" s="106"/>
      <c r="K678" s="108"/>
      <c r="L678" s="108"/>
      <c r="M678" s="2"/>
      <c r="N678" s="2"/>
      <c r="Q678"/>
      <c r="R678"/>
    </row>
    <row r="679" spans="2:18" s="1" customFormat="1">
      <c r="B679"/>
      <c r="C679"/>
      <c r="D679"/>
      <c r="E679"/>
      <c r="F679" s="6"/>
      <c r="G679" s="6"/>
      <c r="H679" s="4"/>
      <c r="I679" s="3"/>
      <c r="J679" s="106"/>
      <c r="K679" s="108"/>
      <c r="L679" s="108"/>
      <c r="M679" s="2"/>
      <c r="N679" s="2"/>
      <c r="Q679"/>
      <c r="R679"/>
    </row>
    <row r="680" spans="2:18" s="1" customFormat="1">
      <c r="B680"/>
      <c r="C680"/>
      <c r="D680"/>
      <c r="E680"/>
      <c r="F680" s="6"/>
      <c r="G680" s="6"/>
      <c r="H680" s="4"/>
      <c r="I680" s="3"/>
      <c r="J680" s="106"/>
      <c r="K680" s="108"/>
      <c r="L680" s="108"/>
      <c r="M680" s="2"/>
      <c r="N680" s="2"/>
      <c r="Q680"/>
      <c r="R680"/>
    </row>
    <row r="681" spans="2:18" s="1" customFormat="1">
      <c r="B681"/>
      <c r="C681"/>
      <c r="D681"/>
      <c r="E681"/>
      <c r="F681" s="6"/>
      <c r="G681" s="6"/>
      <c r="H681" s="4"/>
      <c r="I681" s="3"/>
      <c r="J681" s="106"/>
      <c r="K681" s="108"/>
      <c r="L681" s="108"/>
      <c r="M681" s="2"/>
      <c r="N681" s="2"/>
      <c r="Q681"/>
      <c r="R681"/>
    </row>
    <row r="682" spans="2:18" s="1" customFormat="1">
      <c r="B682"/>
      <c r="C682"/>
      <c r="D682"/>
      <c r="E682"/>
      <c r="F682" s="6"/>
      <c r="G682" s="6"/>
      <c r="H682" s="4"/>
      <c r="I682" s="3"/>
      <c r="J682" s="106"/>
      <c r="K682" s="108"/>
      <c r="L682" s="108"/>
      <c r="M682" s="2"/>
      <c r="N682" s="2"/>
      <c r="Q682"/>
      <c r="R682"/>
    </row>
    <row r="683" spans="2:18" s="1" customFormat="1">
      <c r="B683"/>
      <c r="C683"/>
      <c r="D683"/>
      <c r="E683"/>
      <c r="F683" s="6"/>
      <c r="G683" s="6"/>
      <c r="H683" s="4"/>
      <c r="I683" s="3"/>
      <c r="J683" s="106"/>
      <c r="K683" s="108"/>
      <c r="L683" s="108"/>
      <c r="M683" s="2"/>
      <c r="N683" s="2"/>
      <c r="Q683"/>
      <c r="R683"/>
    </row>
    <row r="684" spans="2:18" s="1" customFormat="1">
      <c r="B684"/>
      <c r="C684"/>
      <c r="D684"/>
      <c r="E684"/>
      <c r="F684" s="6"/>
      <c r="G684" s="6"/>
      <c r="H684" s="4"/>
      <c r="I684" s="3"/>
      <c r="J684" s="106"/>
      <c r="K684" s="108"/>
      <c r="L684" s="108"/>
      <c r="M684" s="2"/>
      <c r="N684" s="2"/>
      <c r="Q684"/>
      <c r="R684"/>
    </row>
    <row r="685" spans="2:18" s="1" customFormat="1">
      <c r="B685"/>
      <c r="C685"/>
      <c r="D685"/>
      <c r="E685"/>
      <c r="F685" s="6"/>
      <c r="G685" s="6"/>
      <c r="H685" s="4"/>
      <c r="I685" s="3"/>
      <c r="J685" s="106"/>
      <c r="K685" s="108"/>
      <c r="L685" s="108"/>
      <c r="M685" s="2"/>
      <c r="N685" s="2"/>
      <c r="Q685"/>
      <c r="R685"/>
    </row>
    <row r="686" spans="2:18" s="1" customFormat="1">
      <c r="B686"/>
      <c r="C686"/>
      <c r="D686"/>
      <c r="E686"/>
      <c r="F686" s="6"/>
      <c r="G686" s="6"/>
      <c r="H686" s="4"/>
      <c r="I686" s="3"/>
      <c r="J686" s="106"/>
      <c r="K686" s="108"/>
      <c r="L686" s="108"/>
      <c r="M686" s="2"/>
      <c r="N686" s="2"/>
      <c r="Q686"/>
      <c r="R686"/>
    </row>
    <row r="687" spans="2:18" s="1" customFormat="1">
      <c r="B687"/>
      <c r="C687"/>
      <c r="D687"/>
      <c r="E687"/>
      <c r="F687" s="6"/>
      <c r="G687" s="6"/>
      <c r="H687" s="4"/>
      <c r="I687" s="3"/>
      <c r="J687" s="106"/>
      <c r="K687" s="108"/>
      <c r="L687" s="108"/>
      <c r="M687" s="2"/>
      <c r="N687" s="2"/>
      <c r="Q687"/>
      <c r="R687"/>
    </row>
    <row r="688" spans="2:18" s="1" customFormat="1">
      <c r="B688"/>
      <c r="C688"/>
      <c r="D688"/>
      <c r="E688"/>
      <c r="F688" s="6"/>
      <c r="G688" s="6"/>
      <c r="H688" s="4"/>
      <c r="I688" s="3"/>
      <c r="J688" s="106"/>
      <c r="K688" s="108"/>
      <c r="L688" s="108"/>
      <c r="M688" s="2"/>
      <c r="N688" s="2"/>
      <c r="Q688"/>
      <c r="R688"/>
    </row>
    <row r="689" spans="2:18" s="1" customFormat="1">
      <c r="B689"/>
      <c r="C689"/>
      <c r="D689"/>
      <c r="E689"/>
      <c r="F689" s="6"/>
      <c r="G689" s="6"/>
      <c r="H689" s="4"/>
      <c r="I689" s="3"/>
      <c r="J689" s="106"/>
      <c r="K689" s="108"/>
      <c r="L689" s="108"/>
      <c r="M689" s="2"/>
      <c r="N689" s="2"/>
      <c r="Q689"/>
      <c r="R689"/>
    </row>
    <row r="690" spans="2:18" s="1" customFormat="1">
      <c r="B690"/>
      <c r="C690"/>
      <c r="D690"/>
      <c r="E690"/>
      <c r="F690" s="6"/>
      <c r="G690" s="6"/>
      <c r="H690" s="4"/>
      <c r="I690" s="3"/>
      <c r="J690" s="106"/>
      <c r="K690" s="108"/>
      <c r="L690" s="108"/>
      <c r="M690" s="2"/>
      <c r="N690" s="2"/>
      <c r="Q690"/>
      <c r="R690"/>
    </row>
    <row r="691" spans="2:18" s="1" customFormat="1">
      <c r="B691"/>
      <c r="C691"/>
      <c r="D691"/>
      <c r="E691"/>
      <c r="F691" s="6"/>
      <c r="G691" s="6"/>
      <c r="H691" s="4"/>
      <c r="I691" s="3"/>
      <c r="J691" s="106"/>
      <c r="K691" s="108"/>
      <c r="L691" s="108"/>
      <c r="M691" s="2"/>
      <c r="N691" s="2"/>
      <c r="Q691"/>
      <c r="R691"/>
    </row>
    <row r="692" spans="2:18" s="1" customFormat="1">
      <c r="B692"/>
      <c r="C692"/>
      <c r="D692"/>
      <c r="E692"/>
      <c r="F692" s="6"/>
      <c r="G692" s="6"/>
      <c r="H692" s="4"/>
      <c r="I692" s="3"/>
      <c r="J692" s="106"/>
      <c r="K692" s="108"/>
      <c r="L692" s="108"/>
      <c r="M692" s="2"/>
      <c r="N692" s="2"/>
      <c r="Q692"/>
      <c r="R692"/>
    </row>
    <row r="693" spans="2:18" s="1" customFormat="1">
      <c r="B693"/>
      <c r="C693"/>
      <c r="D693"/>
      <c r="E693"/>
      <c r="F693" s="6"/>
      <c r="G693" s="6"/>
      <c r="H693" s="4"/>
      <c r="I693" s="3"/>
      <c r="J693" s="106"/>
      <c r="K693" s="108"/>
      <c r="L693" s="108"/>
      <c r="M693" s="2"/>
      <c r="N693" s="2"/>
      <c r="Q693"/>
      <c r="R693"/>
    </row>
    <row r="694" spans="2:18" s="1" customFormat="1">
      <c r="B694"/>
      <c r="C694"/>
      <c r="D694"/>
      <c r="E694"/>
      <c r="F694" s="6"/>
      <c r="G694" s="6"/>
      <c r="H694" s="4"/>
      <c r="I694" s="3"/>
      <c r="J694" s="106"/>
      <c r="K694" s="108"/>
      <c r="L694" s="108"/>
      <c r="M694" s="2"/>
      <c r="N694" s="2"/>
      <c r="Q694"/>
      <c r="R694"/>
    </row>
    <row r="695" spans="2:18" s="1" customFormat="1">
      <c r="B695"/>
      <c r="C695"/>
      <c r="D695"/>
      <c r="E695"/>
      <c r="F695" s="6"/>
      <c r="G695" s="6"/>
      <c r="H695" s="4"/>
      <c r="I695" s="3"/>
      <c r="J695" s="106"/>
      <c r="K695" s="108"/>
      <c r="L695" s="108"/>
      <c r="M695" s="2"/>
      <c r="N695" s="2"/>
      <c r="Q695"/>
      <c r="R695"/>
    </row>
    <row r="696" spans="2:18" s="1" customFormat="1">
      <c r="B696"/>
      <c r="C696"/>
      <c r="D696"/>
      <c r="E696"/>
      <c r="F696" s="6"/>
      <c r="G696" s="6"/>
      <c r="H696" s="4"/>
      <c r="I696" s="3"/>
      <c r="J696" s="106"/>
      <c r="K696" s="108"/>
      <c r="L696" s="108"/>
      <c r="M696" s="2"/>
      <c r="N696" s="2"/>
      <c r="Q696"/>
      <c r="R696"/>
    </row>
    <row r="697" spans="2:18" s="1" customFormat="1">
      <c r="B697"/>
      <c r="C697"/>
      <c r="D697"/>
      <c r="E697"/>
      <c r="F697" s="6"/>
      <c r="G697" s="6"/>
      <c r="H697" s="4"/>
      <c r="I697" s="3"/>
      <c r="J697" s="106"/>
      <c r="K697" s="108"/>
      <c r="L697" s="108"/>
      <c r="M697" s="2"/>
      <c r="N697" s="2"/>
      <c r="Q697"/>
      <c r="R697"/>
    </row>
    <row r="698" spans="2:18" s="1" customFormat="1">
      <c r="B698"/>
      <c r="C698"/>
      <c r="D698"/>
      <c r="E698"/>
      <c r="F698" s="6"/>
      <c r="G698" s="6"/>
      <c r="H698" s="4"/>
      <c r="I698" s="3"/>
      <c r="J698" s="106"/>
      <c r="K698" s="108"/>
      <c r="L698" s="108"/>
      <c r="M698" s="2"/>
      <c r="N698" s="2"/>
      <c r="Q698"/>
      <c r="R698"/>
    </row>
    <row r="699" spans="2:18" s="1" customFormat="1">
      <c r="B699"/>
      <c r="C699"/>
      <c r="D699"/>
      <c r="E699"/>
      <c r="F699" s="6"/>
      <c r="G699" s="6"/>
      <c r="H699" s="4"/>
      <c r="I699" s="3"/>
      <c r="J699" s="106"/>
      <c r="K699" s="108"/>
      <c r="L699" s="108"/>
      <c r="M699" s="2"/>
      <c r="N699" s="2"/>
      <c r="Q699"/>
      <c r="R699"/>
    </row>
    <row r="700" spans="2:18" s="1" customFormat="1">
      <c r="B700"/>
      <c r="C700"/>
      <c r="D700"/>
      <c r="E700"/>
      <c r="F700" s="6"/>
      <c r="G700" s="6"/>
      <c r="H700" s="4"/>
      <c r="I700" s="3"/>
      <c r="J700" s="106"/>
      <c r="K700" s="108"/>
      <c r="L700" s="108"/>
      <c r="M700" s="2"/>
      <c r="N700" s="2"/>
      <c r="Q700"/>
      <c r="R700"/>
    </row>
    <row r="701" spans="2:18" s="1" customFormat="1">
      <c r="B701"/>
      <c r="C701"/>
      <c r="D701"/>
      <c r="E701"/>
      <c r="F701" s="6"/>
      <c r="G701" s="6"/>
      <c r="H701" s="4"/>
      <c r="I701" s="3"/>
      <c r="J701" s="106"/>
      <c r="K701" s="108"/>
      <c r="L701" s="108"/>
      <c r="M701" s="2"/>
      <c r="N701" s="2"/>
      <c r="Q701"/>
      <c r="R701"/>
    </row>
    <row r="702" spans="2:18" s="1" customFormat="1">
      <c r="B702"/>
      <c r="C702"/>
      <c r="D702"/>
      <c r="E702"/>
      <c r="F702" s="6"/>
      <c r="G702" s="6"/>
      <c r="H702" s="4"/>
      <c r="I702" s="3"/>
      <c r="J702" s="106"/>
      <c r="K702" s="108"/>
      <c r="L702" s="108"/>
      <c r="M702" s="2"/>
      <c r="N702" s="2"/>
      <c r="Q702"/>
      <c r="R702"/>
    </row>
    <row r="703" spans="2:18" s="1" customFormat="1">
      <c r="B703"/>
      <c r="C703"/>
      <c r="D703"/>
      <c r="E703"/>
      <c r="F703" s="6"/>
      <c r="G703" s="6"/>
      <c r="H703" s="4"/>
      <c r="I703" s="3"/>
      <c r="J703" s="106"/>
      <c r="K703" s="108"/>
      <c r="L703" s="108"/>
      <c r="M703" s="2"/>
      <c r="N703" s="2"/>
      <c r="Q703"/>
      <c r="R703"/>
    </row>
    <row r="704" spans="2:18" s="1" customFormat="1">
      <c r="B704"/>
      <c r="C704"/>
      <c r="D704"/>
      <c r="E704"/>
      <c r="F704" s="6"/>
      <c r="G704" s="6"/>
      <c r="H704" s="4"/>
      <c r="I704" s="3"/>
      <c r="J704" s="106"/>
      <c r="K704" s="108"/>
      <c r="L704" s="108"/>
      <c r="M704" s="2"/>
      <c r="N704" s="2"/>
      <c r="Q704"/>
      <c r="R704"/>
    </row>
    <row r="705" spans="2:18" s="1" customFormat="1">
      <c r="B705"/>
      <c r="C705"/>
      <c r="D705"/>
      <c r="E705"/>
      <c r="F705" s="6"/>
      <c r="G705" s="6"/>
      <c r="H705" s="4"/>
      <c r="I705" s="3"/>
      <c r="J705" s="106"/>
      <c r="K705" s="108"/>
      <c r="L705" s="108"/>
      <c r="M705" s="2"/>
      <c r="N705" s="2"/>
      <c r="Q705"/>
      <c r="R705"/>
    </row>
    <row r="706" spans="2:18" s="1" customFormat="1">
      <c r="B706"/>
      <c r="C706"/>
      <c r="D706"/>
      <c r="E706"/>
      <c r="F706" s="6"/>
      <c r="G706" s="6"/>
      <c r="H706" s="4"/>
      <c r="I706" s="3"/>
      <c r="J706" s="106"/>
      <c r="K706" s="108"/>
      <c r="L706" s="108"/>
      <c r="M706" s="2"/>
      <c r="N706" s="2"/>
      <c r="Q706"/>
      <c r="R706"/>
    </row>
    <row r="707" spans="2:18" s="1" customFormat="1">
      <c r="B707"/>
      <c r="C707"/>
      <c r="D707"/>
      <c r="E707"/>
      <c r="F707" s="6"/>
      <c r="G707" s="6"/>
      <c r="H707" s="4"/>
      <c r="I707" s="3"/>
      <c r="J707" s="106"/>
      <c r="K707" s="108"/>
      <c r="L707" s="108"/>
      <c r="M707" s="2"/>
      <c r="N707" s="2"/>
      <c r="Q707"/>
      <c r="R707"/>
    </row>
    <row r="708" spans="2:18" s="1" customFormat="1">
      <c r="B708"/>
      <c r="C708"/>
      <c r="D708"/>
      <c r="E708"/>
      <c r="F708" s="6"/>
      <c r="G708" s="6"/>
      <c r="H708" s="4"/>
      <c r="I708" s="3"/>
      <c r="J708" s="106"/>
      <c r="K708" s="108"/>
      <c r="L708" s="108"/>
      <c r="M708" s="2"/>
      <c r="N708" s="2"/>
      <c r="Q708"/>
      <c r="R708"/>
    </row>
    <row r="709" spans="2:18" s="1" customFormat="1">
      <c r="B709"/>
      <c r="C709"/>
      <c r="D709"/>
      <c r="E709"/>
      <c r="F709" s="6"/>
      <c r="G709" s="6"/>
      <c r="H709" s="4"/>
      <c r="I709" s="3"/>
      <c r="J709" s="106"/>
      <c r="K709" s="108"/>
      <c r="L709" s="108"/>
      <c r="M709" s="2"/>
      <c r="N709" s="2"/>
      <c r="Q709"/>
      <c r="R709"/>
    </row>
    <row r="710" spans="2:18" s="1" customFormat="1">
      <c r="B710"/>
      <c r="C710"/>
      <c r="D710"/>
      <c r="E710"/>
      <c r="F710" s="6"/>
      <c r="G710" s="6"/>
      <c r="H710" s="4"/>
      <c r="I710" s="3"/>
      <c r="J710" s="106"/>
      <c r="K710" s="108"/>
      <c r="L710" s="108"/>
      <c r="M710" s="2"/>
      <c r="N710" s="2"/>
      <c r="Q710"/>
      <c r="R710"/>
    </row>
    <row r="711" spans="2:18" s="1" customFormat="1">
      <c r="B711"/>
      <c r="C711"/>
      <c r="D711"/>
      <c r="E711"/>
      <c r="F711" s="6"/>
      <c r="G711" s="6"/>
      <c r="H711" s="4"/>
      <c r="I711" s="3"/>
      <c r="J711" s="106"/>
      <c r="K711" s="108"/>
      <c r="L711" s="108"/>
      <c r="M711" s="2"/>
      <c r="N711" s="2"/>
      <c r="Q711"/>
      <c r="R711"/>
    </row>
    <row r="712" spans="2:18" s="1" customFormat="1">
      <c r="B712"/>
      <c r="C712"/>
      <c r="D712"/>
      <c r="E712"/>
      <c r="F712" s="6"/>
      <c r="G712" s="6"/>
      <c r="H712" s="4"/>
      <c r="I712" s="3"/>
      <c r="J712" s="106"/>
      <c r="K712" s="108"/>
      <c r="L712" s="108"/>
      <c r="M712" s="2"/>
      <c r="N712" s="2"/>
      <c r="Q712"/>
      <c r="R712"/>
    </row>
    <row r="713" spans="2:18" s="1" customFormat="1">
      <c r="B713"/>
      <c r="C713"/>
      <c r="D713"/>
      <c r="E713"/>
      <c r="F713" s="6"/>
      <c r="G713" s="6"/>
      <c r="H713" s="4"/>
      <c r="I713" s="3"/>
      <c r="J713" s="106"/>
      <c r="K713" s="108"/>
      <c r="L713" s="108"/>
      <c r="M713" s="2"/>
      <c r="N713" s="2"/>
      <c r="Q713"/>
      <c r="R713"/>
    </row>
    <row r="714" spans="2:18" s="1" customFormat="1">
      <c r="B714"/>
      <c r="C714"/>
      <c r="D714"/>
      <c r="E714"/>
      <c r="F714" s="6"/>
      <c r="G714" s="6"/>
      <c r="H714" s="4"/>
      <c r="I714" s="3"/>
      <c r="J714" s="106"/>
      <c r="K714" s="108"/>
      <c r="L714" s="108"/>
      <c r="M714" s="2"/>
      <c r="N714" s="2"/>
      <c r="Q714"/>
      <c r="R714"/>
    </row>
    <row r="715" spans="2:18" s="1" customFormat="1">
      <c r="B715"/>
      <c r="C715"/>
      <c r="D715"/>
      <c r="E715"/>
      <c r="F715" s="6"/>
      <c r="G715" s="6"/>
      <c r="H715" s="4"/>
      <c r="I715" s="3"/>
      <c r="J715" s="106"/>
      <c r="K715" s="108"/>
      <c r="L715" s="108"/>
      <c r="M715" s="2"/>
      <c r="N715" s="2"/>
      <c r="Q715"/>
      <c r="R715"/>
    </row>
    <row r="716" spans="2:18" s="1" customFormat="1">
      <c r="B716"/>
      <c r="C716"/>
      <c r="D716"/>
      <c r="E716"/>
      <c r="F716" s="6"/>
      <c r="G716" s="6"/>
      <c r="H716" s="4"/>
      <c r="I716" s="3"/>
      <c r="J716" s="106"/>
      <c r="K716" s="108"/>
      <c r="L716" s="108"/>
      <c r="M716" s="2"/>
      <c r="N716" s="2"/>
      <c r="Q716"/>
      <c r="R716"/>
    </row>
    <row r="717" spans="2:18" s="1" customFormat="1">
      <c r="B717"/>
      <c r="C717"/>
      <c r="D717"/>
      <c r="E717"/>
      <c r="F717" s="6"/>
      <c r="G717" s="6"/>
      <c r="H717" s="4"/>
      <c r="I717" s="3"/>
      <c r="J717" s="106"/>
      <c r="K717" s="108"/>
      <c r="L717" s="108"/>
      <c r="M717" s="2"/>
      <c r="N717" s="2"/>
      <c r="Q717"/>
      <c r="R717"/>
    </row>
    <row r="718" spans="2:18" s="1" customFormat="1">
      <c r="B718"/>
      <c r="C718"/>
      <c r="D718"/>
      <c r="E718"/>
      <c r="F718" s="6"/>
      <c r="G718" s="6"/>
      <c r="H718" s="4"/>
      <c r="I718" s="3"/>
      <c r="J718" s="106"/>
      <c r="K718" s="108"/>
      <c r="L718" s="108"/>
      <c r="M718" s="2"/>
      <c r="N718" s="2"/>
      <c r="Q718"/>
      <c r="R718"/>
    </row>
    <row r="719" spans="2:18" s="1" customFormat="1">
      <c r="B719"/>
      <c r="C719"/>
      <c r="D719"/>
      <c r="E719"/>
      <c r="F719" s="6"/>
      <c r="G719" s="6"/>
      <c r="H719" s="4"/>
      <c r="I719" s="3"/>
      <c r="J719" s="106"/>
      <c r="K719" s="108"/>
      <c r="L719" s="108"/>
      <c r="M719" s="2"/>
      <c r="N719" s="2"/>
      <c r="Q719"/>
      <c r="R719"/>
    </row>
    <row r="720" spans="2:18" s="1" customFormat="1">
      <c r="B720"/>
      <c r="C720"/>
      <c r="D720"/>
      <c r="E720"/>
      <c r="F720" s="6"/>
      <c r="G720" s="6"/>
      <c r="H720" s="4"/>
      <c r="I720" s="3"/>
      <c r="J720" s="106"/>
      <c r="K720" s="108"/>
      <c r="L720" s="108"/>
      <c r="M720" s="2"/>
      <c r="N720" s="2"/>
      <c r="Q720"/>
      <c r="R720"/>
    </row>
    <row r="721" spans="2:18" s="1" customFormat="1">
      <c r="B721"/>
      <c r="C721"/>
      <c r="D721"/>
      <c r="E721"/>
      <c r="F721" s="6"/>
      <c r="G721" s="6"/>
      <c r="H721" s="4"/>
      <c r="I721" s="3"/>
      <c r="J721" s="106"/>
      <c r="K721" s="108"/>
      <c r="L721" s="108"/>
      <c r="M721" s="2"/>
      <c r="N721" s="2"/>
      <c r="Q721"/>
      <c r="R721"/>
    </row>
    <row r="722" spans="2:18" s="1" customFormat="1">
      <c r="B722"/>
      <c r="C722"/>
      <c r="D722"/>
      <c r="E722"/>
      <c r="F722" s="6"/>
      <c r="G722" s="6"/>
      <c r="H722" s="4"/>
      <c r="I722" s="3"/>
      <c r="J722" s="106"/>
      <c r="K722" s="108"/>
      <c r="L722" s="108"/>
      <c r="M722" s="2"/>
      <c r="N722" s="2"/>
      <c r="Q722"/>
      <c r="R722"/>
    </row>
    <row r="723" spans="2:18" s="1" customFormat="1">
      <c r="B723"/>
      <c r="C723"/>
      <c r="D723"/>
      <c r="E723"/>
      <c r="F723" s="6"/>
      <c r="G723" s="6"/>
      <c r="H723" s="4"/>
      <c r="I723" s="3"/>
      <c r="J723" s="106"/>
      <c r="K723" s="108"/>
      <c r="L723" s="108"/>
      <c r="M723" s="2"/>
      <c r="N723" s="2"/>
      <c r="Q723"/>
      <c r="R723"/>
    </row>
    <row r="724" spans="2:18" s="1" customFormat="1">
      <c r="B724"/>
      <c r="C724"/>
      <c r="D724"/>
      <c r="E724"/>
      <c r="F724" s="6"/>
      <c r="G724" s="6"/>
      <c r="H724" s="4"/>
      <c r="I724" s="3"/>
      <c r="J724" s="106"/>
      <c r="K724" s="108"/>
      <c r="L724" s="108"/>
      <c r="M724" s="2"/>
      <c r="N724" s="2"/>
      <c r="Q724"/>
      <c r="R724"/>
    </row>
    <row r="725" spans="2:18" s="1" customFormat="1">
      <c r="B725"/>
      <c r="C725"/>
      <c r="D725"/>
      <c r="E725"/>
      <c r="F725" s="6"/>
      <c r="G725" s="6"/>
      <c r="H725" s="4"/>
      <c r="I725" s="3"/>
      <c r="J725" s="106"/>
      <c r="K725" s="108"/>
      <c r="L725" s="108"/>
      <c r="M725" s="2"/>
      <c r="N725" s="2"/>
      <c r="Q725"/>
      <c r="R725"/>
    </row>
    <row r="726" spans="2:18" s="1" customFormat="1">
      <c r="B726"/>
      <c r="C726"/>
      <c r="D726"/>
      <c r="E726"/>
      <c r="F726" s="6"/>
      <c r="G726" s="6"/>
      <c r="H726" s="4"/>
      <c r="I726" s="3"/>
      <c r="J726" s="106"/>
      <c r="K726" s="108"/>
      <c r="L726" s="108"/>
      <c r="M726" s="2"/>
      <c r="N726" s="2"/>
      <c r="Q726"/>
      <c r="R726"/>
    </row>
    <row r="727" spans="2:18" s="1" customFormat="1">
      <c r="B727"/>
      <c r="C727"/>
      <c r="D727"/>
      <c r="E727"/>
      <c r="F727" s="6"/>
      <c r="G727" s="6"/>
      <c r="H727" s="4"/>
      <c r="I727" s="3"/>
      <c r="J727" s="106"/>
      <c r="K727" s="108"/>
      <c r="L727" s="108"/>
      <c r="M727" s="2"/>
      <c r="N727" s="2"/>
      <c r="Q727"/>
      <c r="R727"/>
    </row>
    <row r="728" spans="2:18" s="1" customFormat="1">
      <c r="B728"/>
      <c r="C728"/>
      <c r="D728"/>
      <c r="E728"/>
      <c r="F728" s="6"/>
      <c r="G728" s="6"/>
      <c r="H728" s="4"/>
      <c r="I728" s="3"/>
      <c r="J728" s="106"/>
      <c r="K728" s="108"/>
      <c r="L728" s="108"/>
      <c r="M728" s="2"/>
      <c r="N728" s="2"/>
      <c r="Q728"/>
      <c r="R728"/>
    </row>
    <row r="729" spans="2:18" s="1" customFormat="1">
      <c r="B729"/>
      <c r="C729"/>
      <c r="D729"/>
      <c r="E729"/>
      <c r="F729" s="6"/>
      <c r="G729" s="6"/>
      <c r="H729" s="4"/>
      <c r="I729" s="3"/>
      <c r="J729" s="106"/>
      <c r="K729" s="108"/>
      <c r="L729" s="108"/>
      <c r="M729" s="2"/>
      <c r="N729" s="2"/>
      <c r="Q729"/>
      <c r="R729"/>
    </row>
    <row r="730" spans="2:18" s="1" customFormat="1">
      <c r="B730"/>
      <c r="C730"/>
      <c r="D730"/>
      <c r="E730"/>
      <c r="F730" s="6"/>
      <c r="G730" s="6"/>
      <c r="H730" s="4"/>
      <c r="I730" s="3"/>
      <c r="J730" s="106"/>
      <c r="K730" s="108"/>
      <c r="L730" s="108"/>
      <c r="M730" s="2"/>
      <c r="N730" s="2"/>
      <c r="Q730"/>
      <c r="R730"/>
    </row>
    <row r="731" spans="2:18" s="1" customFormat="1">
      <c r="B731"/>
      <c r="C731"/>
      <c r="D731"/>
      <c r="E731"/>
      <c r="F731" s="6"/>
      <c r="G731" s="6"/>
      <c r="H731" s="4"/>
      <c r="I731" s="3"/>
      <c r="J731" s="106"/>
      <c r="K731" s="108"/>
      <c r="L731" s="108"/>
      <c r="M731" s="2"/>
      <c r="N731" s="2"/>
      <c r="Q731"/>
      <c r="R731"/>
    </row>
    <row r="732" spans="2:18" s="1" customFormat="1">
      <c r="B732"/>
      <c r="C732"/>
      <c r="D732"/>
      <c r="E732"/>
      <c r="F732" s="6"/>
      <c r="G732" s="6"/>
      <c r="H732" s="4"/>
      <c r="I732" s="3"/>
      <c r="J732" s="106"/>
      <c r="K732" s="108"/>
      <c r="L732" s="108"/>
      <c r="M732" s="2"/>
      <c r="N732" s="2"/>
      <c r="Q732"/>
      <c r="R732"/>
    </row>
    <row r="733" spans="2:18" s="1" customFormat="1">
      <c r="B733"/>
      <c r="C733"/>
      <c r="D733"/>
      <c r="E733"/>
      <c r="F733" s="6"/>
      <c r="G733" s="6"/>
      <c r="H733" s="4"/>
      <c r="I733" s="3"/>
      <c r="J733" s="106"/>
      <c r="K733" s="108"/>
      <c r="L733" s="108"/>
      <c r="M733" s="2"/>
      <c r="N733" s="2"/>
      <c r="Q733"/>
      <c r="R733"/>
    </row>
    <row r="734" spans="2:18" s="1" customFormat="1">
      <c r="B734"/>
      <c r="C734"/>
      <c r="D734"/>
      <c r="E734"/>
      <c r="F734" s="6"/>
      <c r="G734" s="6"/>
      <c r="H734" s="4"/>
      <c r="I734" s="3"/>
      <c r="J734" s="106"/>
      <c r="K734" s="108"/>
      <c r="L734" s="108"/>
      <c r="M734" s="2"/>
      <c r="N734" s="2"/>
      <c r="Q734"/>
      <c r="R734"/>
    </row>
    <row r="735" spans="2:18" s="1" customFormat="1">
      <c r="B735"/>
      <c r="C735"/>
      <c r="D735"/>
      <c r="E735"/>
      <c r="F735" s="6"/>
      <c r="G735" s="6"/>
      <c r="H735" s="4"/>
      <c r="I735" s="3"/>
      <c r="J735" s="106"/>
      <c r="K735" s="108"/>
      <c r="L735" s="108"/>
      <c r="M735" s="2"/>
      <c r="N735" s="2"/>
      <c r="Q735"/>
      <c r="R735"/>
    </row>
    <row r="736" spans="2:18" s="1" customFormat="1">
      <c r="B736"/>
      <c r="C736"/>
      <c r="D736"/>
      <c r="E736"/>
      <c r="F736" s="6"/>
      <c r="G736" s="6"/>
      <c r="H736" s="4"/>
      <c r="I736" s="3"/>
      <c r="J736" s="106"/>
      <c r="K736" s="108"/>
      <c r="L736" s="108"/>
      <c r="M736" s="2"/>
      <c r="N736" s="2"/>
      <c r="Q736"/>
      <c r="R736"/>
    </row>
    <row r="737" spans="2:18" s="1" customFormat="1">
      <c r="B737"/>
      <c r="C737"/>
      <c r="D737"/>
      <c r="E737"/>
      <c r="F737" s="6"/>
      <c r="G737" s="6"/>
      <c r="H737" s="4"/>
      <c r="I737" s="3"/>
      <c r="J737" s="106"/>
      <c r="K737" s="108"/>
      <c r="L737" s="108"/>
      <c r="M737" s="2"/>
      <c r="N737" s="2"/>
      <c r="Q737"/>
      <c r="R737"/>
    </row>
    <row r="738" spans="2:18" s="1" customFormat="1">
      <c r="B738"/>
      <c r="C738"/>
      <c r="D738"/>
      <c r="E738"/>
      <c r="F738" s="6"/>
      <c r="G738" s="6"/>
      <c r="H738" s="4"/>
      <c r="I738" s="3"/>
      <c r="J738" s="106"/>
      <c r="K738" s="108"/>
      <c r="L738" s="108"/>
      <c r="M738" s="2"/>
      <c r="N738" s="2"/>
      <c r="Q738"/>
      <c r="R738"/>
    </row>
    <row r="739" spans="2:18" s="1" customFormat="1">
      <c r="B739"/>
      <c r="C739"/>
      <c r="D739"/>
      <c r="E739"/>
      <c r="F739" s="6"/>
      <c r="G739" s="6"/>
      <c r="H739" s="4"/>
      <c r="I739" s="3"/>
      <c r="J739" s="106"/>
      <c r="K739" s="108"/>
      <c r="L739" s="108"/>
      <c r="M739" s="2"/>
      <c r="N739" s="2"/>
      <c r="Q739"/>
      <c r="R739"/>
    </row>
    <row r="740" spans="2:18" s="1" customFormat="1">
      <c r="B740"/>
      <c r="C740"/>
      <c r="D740"/>
      <c r="E740"/>
      <c r="F740" s="6"/>
      <c r="G740" s="6"/>
      <c r="H740" s="4"/>
      <c r="I740" s="3"/>
      <c r="J740" s="106"/>
      <c r="K740" s="108"/>
      <c r="L740" s="108"/>
      <c r="M740" s="2"/>
      <c r="N740" s="2"/>
      <c r="Q740"/>
      <c r="R740"/>
    </row>
    <row r="741" spans="2:18" s="1" customFormat="1">
      <c r="B741"/>
      <c r="C741"/>
      <c r="D741"/>
      <c r="E741"/>
      <c r="F741" s="6"/>
      <c r="G741" s="6"/>
      <c r="H741" s="4"/>
      <c r="I741" s="3"/>
      <c r="J741" s="106"/>
      <c r="K741" s="108"/>
      <c r="L741" s="108"/>
      <c r="M741" s="2"/>
      <c r="N741" s="2"/>
      <c r="Q741"/>
      <c r="R741"/>
    </row>
    <row r="742" spans="2:18" s="1" customFormat="1">
      <c r="B742"/>
      <c r="C742"/>
      <c r="D742"/>
      <c r="E742"/>
      <c r="F742" s="6"/>
      <c r="G742" s="6"/>
      <c r="H742" s="4"/>
      <c r="I742" s="3"/>
      <c r="J742" s="106"/>
      <c r="K742" s="108"/>
      <c r="L742" s="108"/>
      <c r="M742" s="2"/>
      <c r="N742" s="2"/>
      <c r="Q742"/>
      <c r="R742"/>
    </row>
    <row r="743" spans="2:18" s="1" customFormat="1">
      <c r="B743"/>
      <c r="C743"/>
      <c r="D743"/>
      <c r="E743"/>
      <c r="F743" s="6"/>
      <c r="G743" s="6"/>
      <c r="H743" s="4"/>
      <c r="I743" s="3"/>
      <c r="J743" s="106"/>
      <c r="K743" s="108"/>
      <c r="L743" s="108"/>
      <c r="M743" s="2"/>
      <c r="N743" s="2"/>
      <c r="Q743"/>
      <c r="R743"/>
    </row>
    <row r="744" spans="2:18" s="1" customFormat="1">
      <c r="B744"/>
      <c r="C744"/>
      <c r="D744"/>
      <c r="E744"/>
      <c r="F744" s="6"/>
      <c r="G744" s="6"/>
      <c r="H744" s="4"/>
      <c r="I744" s="3"/>
      <c r="J744" s="106"/>
      <c r="K744" s="108"/>
      <c r="L744" s="108"/>
      <c r="M744" s="2"/>
      <c r="N744" s="2"/>
      <c r="Q744"/>
      <c r="R744"/>
    </row>
    <row r="745" spans="2:18" s="1" customFormat="1">
      <c r="B745"/>
      <c r="C745"/>
      <c r="D745"/>
      <c r="E745"/>
      <c r="F745" s="6"/>
      <c r="G745" s="6"/>
      <c r="H745" s="4"/>
      <c r="I745" s="3"/>
      <c r="J745" s="106"/>
      <c r="K745" s="108"/>
      <c r="L745" s="108"/>
      <c r="M745" s="2"/>
      <c r="N745" s="2"/>
      <c r="Q745"/>
      <c r="R745"/>
    </row>
    <row r="746" spans="2:18" s="1" customFormat="1">
      <c r="B746"/>
      <c r="C746"/>
      <c r="D746"/>
      <c r="E746"/>
      <c r="F746" s="6"/>
      <c r="G746" s="6"/>
      <c r="H746" s="4"/>
      <c r="I746" s="3"/>
      <c r="J746" s="106"/>
      <c r="K746" s="108"/>
      <c r="L746" s="108"/>
      <c r="M746" s="2"/>
      <c r="N746" s="2"/>
      <c r="Q746"/>
      <c r="R746"/>
    </row>
    <row r="747" spans="2:18" s="1" customFormat="1">
      <c r="B747"/>
      <c r="C747"/>
      <c r="D747"/>
      <c r="E747"/>
      <c r="F747" s="6"/>
      <c r="G747" s="6"/>
      <c r="H747" s="4"/>
      <c r="I747" s="3"/>
      <c r="J747" s="106"/>
      <c r="K747" s="108"/>
      <c r="L747" s="108"/>
      <c r="M747" s="2"/>
      <c r="N747" s="2"/>
      <c r="Q747"/>
      <c r="R747"/>
    </row>
    <row r="748" spans="2:18" s="1" customFormat="1">
      <c r="B748"/>
      <c r="C748"/>
      <c r="D748"/>
      <c r="E748"/>
      <c r="F748" s="6"/>
      <c r="G748" s="6"/>
      <c r="H748" s="4"/>
      <c r="I748" s="3"/>
      <c r="J748" s="106"/>
      <c r="K748" s="108"/>
      <c r="L748" s="108"/>
      <c r="M748" s="2"/>
      <c r="N748" s="2"/>
      <c r="Q748"/>
      <c r="R748"/>
    </row>
    <row r="749" spans="2:18" s="1" customFormat="1">
      <c r="B749"/>
      <c r="C749"/>
      <c r="D749"/>
      <c r="E749"/>
      <c r="F749" s="6"/>
      <c r="G749" s="6"/>
      <c r="H749" s="4"/>
      <c r="I749" s="3"/>
      <c r="J749" s="106"/>
      <c r="K749" s="108"/>
      <c r="L749" s="108"/>
      <c r="M749" s="2"/>
      <c r="N749" s="2"/>
      <c r="Q749"/>
      <c r="R749"/>
    </row>
    <row r="750" spans="2:18" s="1" customFormat="1">
      <c r="B750"/>
      <c r="C750"/>
      <c r="D750"/>
      <c r="E750"/>
      <c r="F750" s="6"/>
      <c r="G750" s="6"/>
      <c r="H750" s="4"/>
      <c r="I750" s="3"/>
      <c r="J750" s="106"/>
      <c r="K750" s="108"/>
      <c r="L750" s="108"/>
      <c r="M750" s="2"/>
      <c r="N750" s="2"/>
      <c r="Q750"/>
      <c r="R750"/>
    </row>
    <row r="751" spans="2:18" s="1" customFormat="1">
      <c r="B751"/>
      <c r="C751"/>
      <c r="D751"/>
      <c r="E751"/>
      <c r="F751" s="6"/>
      <c r="G751" s="6"/>
      <c r="H751" s="4"/>
      <c r="I751" s="3"/>
      <c r="J751" s="106"/>
      <c r="K751" s="108"/>
      <c r="L751" s="108"/>
      <c r="M751" s="2"/>
      <c r="N751" s="2"/>
      <c r="Q751"/>
      <c r="R751"/>
    </row>
    <row r="752" spans="2:18" s="1" customFormat="1">
      <c r="B752"/>
      <c r="C752"/>
      <c r="D752"/>
      <c r="E752"/>
      <c r="F752" s="6"/>
      <c r="G752" s="6"/>
      <c r="H752" s="4"/>
      <c r="I752" s="3"/>
      <c r="J752" s="106"/>
      <c r="K752" s="108"/>
      <c r="L752" s="108"/>
      <c r="M752" s="2"/>
      <c r="N752" s="2"/>
      <c r="Q752"/>
      <c r="R752"/>
    </row>
    <row r="753" spans="2:18" s="1" customFormat="1">
      <c r="B753"/>
      <c r="C753"/>
      <c r="D753"/>
      <c r="E753"/>
      <c r="F753" s="6"/>
      <c r="G753" s="6"/>
      <c r="H753" s="4"/>
      <c r="I753" s="3"/>
      <c r="J753" s="106"/>
      <c r="K753" s="108"/>
      <c r="L753" s="108"/>
      <c r="M753" s="2"/>
      <c r="N753" s="2"/>
      <c r="Q753"/>
      <c r="R753"/>
    </row>
    <row r="754" spans="2:18" s="1" customFormat="1">
      <c r="B754"/>
      <c r="C754"/>
      <c r="D754"/>
      <c r="E754"/>
      <c r="F754" s="6"/>
      <c r="G754" s="6"/>
      <c r="H754" s="4"/>
      <c r="I754" s="3"/>
      <c r="J754" s="106"/>
      <c r="K754" s="108"/>
      <c r="L754" s="108"/>
      <c r="M754" s="2"/>
      <c r="N754" s="2"/>
      <c r="Q754"/>
      <c r="R754"/>
    </row>
    <row r="755" spans="2:18" s="1" customFormat="1">
      <c r="B755"/>
      <c r="C755"/>
      <c r="D755"/>
      <c r="E755"/>
      <c r="F755" s="6"/>
      <c r="G755" s="6"/>
      <c r="H755" s="4"/>
      <c r="I755" s="3"/>
      <c r="J755" s="106"/>
      <c r="K755" s="108"/>
      <c r="L755" s="108"/>
      <c r="M755" s="2"/>
      <c r="N755" s="2"/>
      <c r="Q755"/>
      <c r="R755"/>
    </row>
    <row r="756" spans="2:18" s="1" customFormat="1">
      <c r="B756"/>
      <c r="C756"/>
      <c r="D756"/>
      <c r="E756"/>
      <c r="F756" s="6"/>
      <c r="G756" s="6"/>
      <c r="H756" s="4"/>
      <c r="I756" s="3"/>
      <c r="J756" s="106"/>
      <c r="K756" s="108"/>
      <c r="L756" s="108"/>
      <c r="M756" s="2"/>
      <c r="N756" s="2"/>
      <c r="Q756"/>
      <c r="R756"/>
    </row>
    <row r="757" spans="2:18" s="1" customFormat="1">
      <c r="B757"/>
      <c r="C757"/>
      <c r="D757"/>
      <c r="E757"/>
      <c r="F757" s="6"/>
      <c r="G757" s="6"/>
      <c r="H757" s="4"/>
      <c r="I757" s="3"/>
      <c r="J757" s="106"/>
      <c r="K757" s="108"/>
      <c r="L757" s="108"/>
      <c r="M757" s="2"/>
      <c r="N757" s="2"/>
      <c r="Q757"/>
      <c r="R757"/>
    </row>
    <row r="758" spans="2:18" s="1" customFormat="1">
      <c r="B758"/>
      <c r="C758"/>
      <c r="D758"/>
      <c r="E758"/>
      <c r="F758" s="6"/>
      <c r="G758" s="6"/>
      <c r="H758" s="4"/>
      <c r="I758" s="3"/>
      <c r="J758" s="106"/>
      <c r="K758" s="108"/>
      <c r="L758" s="108"/>
      <c r="M758" s="2"/>
      <c r="N758" s="2"/>
      <c r="Q758"/>
      <c r="R758"/>
    </row>
    <row r="759" spans="2:18" s="1" customFormat="1">
      <c r="B759"/>
      <c r="C759"/>
      <c r="D759"/>
      <c r="E759"/>
      <c r="F759" s="6"/>
      <c r="G759" s="6"/>
      <c r="H759" s="4"/>
      <c r="I759" s="3"/>
      <c r="J759" s="106"/>
      <c r="K759" s="108"/>
      <c r="L759" s="108"/>
      <c r="M759" s="2"/>
      <c r="N759" s="2"/>
      <c r="Q759"/>
      <c r="R759"/>
    </row>
    <row r="760" spans="2:18" s="1" customFormat="1">
      <c r="B760"/>
      <c r="C760"/>
      <c r="D760"/>
      <c r="E760"/>
      <c r="F760" s="6"/>
      <c r="G760" s="6"/>
      <c r="H760" s="4"/>
      <c r="I760" s="3"/>
      <c r="J760" s="106"/>
      <c r="K760" s="108"/>
      <c r="L760" s="108"/>
      <c r="M760" s="2"/>
      <c r="N760" s="2"/>
      <c r="Q760"/>
      <c r="R760"/>
    </row>
    <row r="761" spans="2:18" s="1" customFormat="1">
      <c r="B761"/>
      <c r="C761"/>
      <c r="D761"/>
      <c r="E761"/>
      <c r="F761" s="6"/>
      <c r="G761" s="6"/>
      <c r="H761" s="4"/>
      <c r="I761" s="3"/>
      <c r="J761" s="106"/>
      <c r="K761" s="108"/>
      <c r="L761" s="108"/>
      <c r="M761" s="2"/>
      <c r="N761" s="2"/>
      <c r="Q761"/>
      <c r="R761"/>
    </row>
    <row r="762" spans="2:18" s="1" customFormat="1">
      <c r="B762"/>
      <c r="C762"/>
      <c r="D762"/>
      <c r="E762"/>
      <c r="F762" s="6"/>
      <c r="G762" s="6"/>
      <c r="H762" s="4"/>
      <c r="I762" s="3"/>
      <c r="J762" s="106"/>
      <c r="K762" s="108"/>
      <c r="L762" s="108"/>
      <c r="M762" s="2"/>
      <c r="N762" s="2"/>
      <c r="Q762"/>
      <c r="R762"/>
    </row>
    <row r="763" spans="2:18" s="1" customFormat="1">
      <c r="B763"/>
      <c r="C763"/>
      <c r="D763"/>
      <c r="E763"/>
      <c r="F763" s="6"/>
      <c r="G763" s="6"/>
      <c r="H763" s="4"/>
      <c r="I763" s="3"/>
      <c r="J763" s="106"/>
      <c r="K763" s="108"/>
      <c r="L763" s="108"/>
      <c r="M763" s="2"/>
      <c r="N763" s="2"/>
      <c r="Q763"/>
      <c r="R763"/>
    </row>
    <row r="764" spans="2:18" s="1" customFormat="1">
      <c r="B764"/>
      <c r="C764"/>
      <c r="D764"/>
      <c r="E764"/>
      <c r="F764" s="6"/>
      <c r="G764" s="6"/>
      <c r="H764" s="4"/>
      <c r="I764" s="3"/>
      <c r="J764" s="106"/>
      <c r="K764" s="108"/>
      <c r="L764" s="108"/>
      <c r="M764" s="2"/>
      <c r="N764" s="2"/>
      <c r="Q764"/>
      <c r="R764"/>
    </row>
    <row r="765" spans="2:18" s="1" customFormat="1">
      <c r="B765"/>
      <c r="C765"/>
      <c r="D765"/>
      <c r="E765"/>
      <c r="F765" s="6"/>
      <c r="G765" s="6"/>
      <c r="H765" s="4"/>
      <c r="I765" s="3"/>
      <c r="J765" s="106"/>
      <c r="K765" s="108"/>
      <c r="L765" s="108"/>
      <c r="M765" s="2"/>
      <c r="N765" s="2"/>
      <c r="Q765"/>
      <c r="R765"/>
    </row>
    <row r="766" spans="2:18" s="1" customFormat="1">
      <c r="B766"/>
      <c r="C766"/>
      <c r="D766"/>
      <c r="E766"/>
      <c r="F766" s="6"/>
      <c r="G766" s="6"/>
      <c r="H766" s="4"/>
      <c r="I766" s="3"/>
      <c r="J766" s="106"/>
      <c r="K766" s="108"/>
      <c r="L766" s="108"/>
      <c r="M766" s="2"/>
      <c r="N766" s="2"/>
      <c r="Q766"/>
      <c r="R766"/>
    </row>
    <row r="767" spans="2:18" s="1" customFormat="1">
      <c r="B767"/>
      <c r="C767"/>
      <c r="D767"/>
      <c r="E767"/>
      <c r="F767" s="6"/>
      <c r="G767" s="6"/>
      <c r="H767" s="4"/>
      <c r="I767" s="3"/>
      <c r="J767" s="106"/>
      <c r="K767" s="108"/>
      <c r="L767" s="108"/>
      <c r="M767" s="2"/>
      <c r="N767" s="2"/>
      <c r="Q767"/>
      <c r="R767"/>
    </row>
    <row r="768" spans="2:18" s="1" customFormat="1">
      <c r="B768"/>
      <c r="C768"/>
      <c r="D768"/>
      <c r="E768"/>
      <c r="F768" s="6"/>
      <c r="G768" s="6"/>
      <c r="H768" s="4"/>
      <c r="I768" s="3"/>
      <c r="J768" s="106"/>
      <c r="K768" s="108"/>
      <c r="L768" s="108"/>
      <c r="M768" s="2"/>
      <c r="N768" s="2"/>
      <c r="Q768"/>
      <c r="R768"/>
    </row>
    <row r="769" spans="2:18" s="1" customFormat="1">
      <c r="B769"/>
      <c r="C769"/>
      <c r="D769"/>
      <c r="E769"/>
      <c r="F769" s="6"/>
      <c r="G769" s="6"/>
      <c r="H769" s="4"/>
      <c r="I769" s="3"/>
      <c r="J769" s="106"/>
      <c r="K769" s="108"/>
      <c r="L769" s="108"/>
      <c r="M769" s="2"/>
      <c r="N769" s="2"/>
      <c r="Q769"/>
      <c r="R769"/>
    </row>
    <row r="770" spans="2:18" s="1" customFormat="1">
      <c r="B770"/>
      <c r="C770"/>
      <c r="D770"/>
      <c r="E770"/>
      <c r="F770" s="6"/>
      <c r="G770" s="6"/>
      <c r="H770" s="4"/>
      <c r="I770" s="3"/>
      <c r="J770" s="106"/>
      <c r="K770" s="108"/>
      <c r="L770" s="108"/>
      <c r="M770" s="2"/>
      <c r="N770" s="2"/>
      <c r="Q770"/>
      <c r="R770"/>
    </row>
    <row r="771" spans="2:18" s="1" customFormat="1">
      <c r="B771"/>
      <c r="C771"/>
      <c r="D771"/>
      <c r="E771"/>
      <c r="F771" s="6"/>
      <c r="G771" s="6"/>
      <c r="H771" s="4"/>
      <c r="I771" s="3"/>
      <c r="J771" s="106"/>
      <c r="K771" s="108"/>
      <c r="L771" s="108"/>
      <c r="M771" s="2"/>
      <c r="N771" s="2"/>
      <c r="Q771"/>
      <c r="R771"/>
    </row>
    <row r="772" spans="2:18" s="1" customFormat="1">
      <c r="B772"/>
      <c r="C772"/>
      <c r="D772"/>
      <c r="E772"/>
      <c r="F772" s="6"/>
      <c r="G772" s="6"/>
      <c r="H772" s="4"/>
      <c r="I772" s="3"/>
      <c r="J772" s="106"/>
      <c r="K772" s="108"/>
      <c r="L772" s="108"/>
      <c r="M772" s="2"/>
      <c r="N772" s="2"/>
      <c r="Q772"/>
      <c r="R772"/>
    </row>
    <row r="773" spans="2:18" s="1" customFormat="1">
      <c r="B773"/>
      <c r="C773"/>
      <c r="D773"/>
      <c r="E773"/>
      <c r="F773" s="6"/>
      <c r="G773" s="6"/>
      <c r="H773" s="4"/>
      <c r="I773" s="3"/>
      <c r="J773" s="106"/>
      <c r="K773" s="108"/>
      <c r="L773" s="108"/>
      <c r="M773" s="2"/>
      <c r="N773" s="2"/>
      <c r="Q773"/>
      <c r="R773"/>
    </row>
    <row r="774" spans="2:18" s="1" customFormat="1">
      <c r="B774"/>
      <c r="C774"/>
      <c r="D774"/>
      <c r="E774"/>
      <c r="F774" s="6"/>
      <c r="G774" s="6"/>
      <c r="H774" s="4"/>
      <c r="I774" s="3"/>
      <c r="J774" s="106"/>
      <c r="K774" s="108"/>
      <c r="L774" s="108"/>
      <c r="M774" s="2"/>
      <c r="N774" s="2"/>
      <c r="Q774"/>
      <c r="R774"/>
    </row>
    <row r="775" spans="2:18" s="1" customFormat="1">
      <c r="B775"/>
      <c r="C775"/>
      <c r="D775"/>
      <c r="E775"/>
      <c r="F775" s="6"/>
      <c r="G775" s="6"/>
      <c r="H775" s="4"/>
      <c r="I775" s="3"/>
      <c r="J775" s="106"/>
      <c r="K775" s="108"/>
      <c r="L775" s="108"/>
      <c r="M775" s="2"/>
      <c r="N775" s="2"/>
      <c r="Q775"/>
      <c r="R775"/>
    </row>
    <row r="776" spans="2:18" s="1" customFormat="1">
      <c r="B776"/>
      <c r="C776"/>
      <c r="D776"/>
      <c r="E776"/>
      <c r="F776" s="6"/>
      <c r="G776" s="6"/>
      <c r="H776" s="4"/>
      <c r="I776" s="3"/>
      <c r="J776" s="106"/>
      <c r="K776" s="108"/>
      <c r="L776" s="108"/>
      <c r="M776" s="2"/>
      <c r="N776" s="2"/>
      <c r="Q776"/>
      <c r="R776"/>
    </row>
    <row r="777" spans="2:18" s="1" customFormat="1">
      <c r="B777"/>
      <c r="C777"/>
      <c r="D777"/>
      <c r="E777"/>
      <c r="F777" s="6"/>
      <c r="G777" s="6"/>
      <c r="H777" s="4"/>
      <c r="I777" s="3"/>
      <c r="J777" s="106"/>
      <c r="K777" s="108"/>
      <c r="L777" s="108"/>
      <c r="M777" s="2"/>
      <c r="N777" s="2"/>
      <c r="Q777"/>
      <c r="R777"/>
    </row>
    <row r="778" spans="2:18" s="1" customFormat="1">
      <c r="B778"/>
      <c r="C778"/>
      <c r="D778"/>
      <c r="E778"/>
      <c r="F778" s="6"/>
      <c r="G778" s="6"/>
      <c r="H778" s="4"/>
      <c r="I778" s="3"/>
      <c r="J778" s="106"/>
      <c r="K778" s="108"/>
      <c r="L778" s="108"/>
      <c r="M778" s="2"/>
      <c r="N778" s="2"/>
      <c r="Q778"/>
      <c r="R778"/>
    </row>
    <row r="779" spans="2:18" s="1" customFormat="1">
      <c r="B779"/>
      <c r="C779"/>
      <c r="D779"/>
      <c r="E779"/>
      <c r="F779" s="6"/>
      <c r="G779" s="6"/>
      <c r="H779" s="4"/>
      <c r="I779" s="3"/>
      <c r="J779" s="106"/>
      <c r="K779" s="108"/>
      <c r="L779" s="108"/>
      <c r="M779" s="2"/>
      <c r="N779" s="2"/>
      <c r="Q779"/>
      <c r="R779"/>
    </row>
    <row r="780" spans="2:18" s="1" customFormat="1">
      <c r="B780"/>
      <c r="C780"/>
      <c r="D780"/>
      <c r="E780"/>
      <c r="F780" s="6"/>
      <c r="G780" s="6"/>
      <c r="H780" s="4"/>
      <c r="I780" s="3"/>
      <c r="J780" s="106"/>
      <c r="K780" s="108"/>
      <c r="L780" s="108"/>
      <c r="M780" s="2"/>
      <c r="N780" s="2"/>
      <c r="Q780"/>
      <c r="R780"/>
    </row>
    <row r="781" spans="2:18" s="1" customFormat="1">
      <c r="B781"/>
      <c r="C781"/>
      <c r="D781"/>
      <c r="E781"/>
      <c r="F781" s="6"/>
      <c r="G781" s="6"/>
      <c r="H781" s="4"/>
      <c r="I781" s="3"/>
      <c r="J781" s="106"/>
      <c r="K781" s="108"/>
      <c r="L781" s="108"/>
      <c r="M781" s="2"/>
      <c r="N781" s="2"/>
      <c r="Q781"/>
      <c r="R781"/>
    </row>
    <row r="782" spans="2:18" s="1" customFormat="1">
      <c r="B782"/>
      <c r="C782"/>
      <c r="D782"/>
      <c r="E782"/>
      <c r="F782" s="6"/>
      <c r="G782" s="6"/>
      <c r="H782" s="4"/>
      <c r="I782" s="3"/>
      <c r="J782" s="106"/>
      <c r="K782" s="108"/>
      <c r="L782" s="108"/>
      <c r="M782" s="2"/>
      <c r="N782" s="2"/>
      <c r="Q782"/>
      <c r="R782"/>
    </row>
    <row r="783" spans="2:18" s="1" customFormat="1">
      <c r="B783"/>
      <c r="C783"/>
      <c r="D783"/>
      <c r="E783"/>
      <c r="F783" s="6"/>
      <c r="G783" s="6"/>
      <c r="H783" s="4"/>
      <c r="I783" s="3"/>
      <c r="J783" s="106"/>
      <c r="K783" s="108"/>
      <c r="L783" s="108"/>
      <c r="M783" s="2"/>
      <c r="N783" s="2"/>
      <c r="Q783"/>
      <c r="R783"/>
    </row>
    <row r="784" spans="2:18" s="1" customFormat="1">
      <c r="B784"/>
      <c r="C784"/>
      <c r="D784"/>
      <c r="E784"/>
      <c r="F784" s="6"/>
      <c r="G784" s="6"/>
      <c r="H784" s="4"/>
      <c r="I784" s="3"/>
      <c r="J784" s="106"/>
      <c r="K784" s="108"/>
      <c r="L784" s="108"/>
      <c r="M784" s="2"/>
      <c r="N784" s="2"/>
      <c r="Q784"/>
      <c r="R784"/>
    </row>
    <row r="785" spans="2:18" s="1" customFormat="1">
      <c r="B785"/>
      <c r="C785"/>
      <c r="D785"/>
      <c r="E785"/>
      <c r="F785" s="6"/>
      <c r="G785" s="6"/>
      <c r="H785" s="4"/>
      <c r="I785" s="3"/>
      <c r="J785" s="106"/>
      <c r="K785" s="108"/>
      <c r="L785" s="108"/>
      <c r="M785" s="2"/>
      <c r="N785" s="2"/>
      <c r="Q785"/>
      <c r="R785"/>
    </row>
    <row r="786" spans="2:18" s="1" customFormat="1">
      <c r="B786"/>
      <c r="C786"/>
      <c r="D786"/>
      <c r="E786"/>
      <c r="F786" s="6"/>
      <c r="G786" s="6"/>
      <c r="H786" s="4"/>
      <c r="I786" s="3"/>
      <c r="J786" s="106"/>
      <c r="K786" s="108"/>
      <c r="L786" s="108"/>
      <c r="M786" s="2"/>
      <c r="N786" s="2"/>
      <c r="Q786"/>
      <c r="R786"/>
    </row>
    <row r="787" spans="2:18" s="1" customFormat="1">
      <c r="B787"/>
      <c r="C787"/>
      <c r="D787"/>
      <c r="E787"/>
      <c r="F787" s="6"/>
      <c r="G787" s="6"/>
      <c r="H787" s="4"/>
      <c r="I787" s="3"/>
      <c r="J787" s="106"/>
      <c r="K787" s="108"/>
      <c r="L787" s="108"/>
      <c r="M787" s="2"/>
      <c r="N787" s="2"/>
      <c r="Q787"/>
      <c r="R787"/>
    </row>
    <row r="788" spans="2:18" s="1" customFormat="1">
      <c r="B788"/>
      <c r="C788"/>
      <c r="D788"/>
      <c r="E788"/>
      <c r="F788" s="6"/>
      <c r="G788" s="6"/>
      <c r="H788" s="4"/>
      <c r="I788" s="3"/>
      <c r="J788" s="106"/>
      <c r="K788" s="108"/>
      <c r="L788" s="108"/>
      <c r="M788" s="2"/>
      <c r="N788" s="2"/>
      <c r="Q788"/>
      <c r="R788"/>
    </row>
    <row r="789" spans="2:18" s="1" customFormat="1">
      <c r="B789"/>
      <c r="C789"/>
      <c r="D789"/>
      <c r="E789"/>
      <c r="F789" s="6"/>
      <c r="G789" s="6"/>
      <c r="H789" s="4"/>
      <c r="I789" s="3"/>
      <c r="J789" s="106"/>
      <c r="K789" s="108"/>
      <c r="L789" s="108"/>
      <c r="M789" s="2"/>
      <c r="N789" s="2"/>
      <c r="Q789"/>
      <c r="R789"/>
    </row>
    <row r="790" spans="2:18" s="1" customFormat="1">
      <c r="B790"/>
      <c r="C790"/>
      <c r="D790"/>
      <c r="E790"/>
      <c r="F790" s="6"/>
      <c r="G790" s="6"/>
      <c r="H790" s="4"/>
      <c r="I790" s="3"/>
      <c r="J790" s="106"/>
      <c r="K790" s="108"/>
      <c r="L790" s="108"/>
      <c r="M790" s="2"/>
      <c r="N790" s="2"/>
      <c r="Q790"/>
      <c r="R790"/>
    </row>
    <row r="791" spans="2:18" s="1" customFormat="1">
      <c r="B791"/>
      <c r="C791"/>
      <c r="D791"/>
      <c r="E791"/>
      <c r="F791" s="6"/>
      <c r="G791" s="6"/>
      <c r="H791" s="4"/>
      <c r="I791" s="3"/>
      <c r="J791" s="106"/>
      <c r="K791" s="108"/>
      <c r="L791" s="108"/>
      <c r="M791" s="2"/>
      <c r="N791" s="2"/>
      <c r="Q791"/>
      <c r="R791"/>
    </row>
    <row r="792" spans="2:18" s="1" customFormat="1">
      <c r="B792"/>
      <c r="C792"/>
      <c r="D792"/>
      <c r="E792"/>
      <c r="F792" s="6"/>
      <c r="G792" s="6"/>
      <c r="H792" s="4"/>
      <c r="I792" s="3"/>
      <c r="J792" s="106"/>
      <c r="K792" s="108"/>
      <c r="L792" s="108"/>
      <c r="M792" s="2"/>
      <c r="N792" s="2"/>
      <c r="Q792"/>
      <c r="R792"/>
    </row>
    <row r="793" spans="2:18" s="1" customFormat="1">
      <c r="B793"/>
      <c r="C793"/>
      <c r="D793"/>
      <c r="E793"/>
      <c r="F793" s="6"/>
      <c r="G793" s="6"/>
      <c r="H793" s="4"/>
      <c r="I793" s="3"/>
      <c r="J793" s="106"/>
      <c r="K793" s="108"/>
      <c r="L793" s="108"/>
      <c r="M793" s="2"/>
      <c r="N793" s="2"/>
      <c r="Q793"/>
      <c r="R793"/>
    </row>
    <row r="794" spans="2:18" s="1" customFormat="1">
      <c r="B794"/>
      <c r="C794"/>
      <c r="D794"/>
      <c r="E794"/>
      <c r="F794" s="6"/>
      <c r="G794" s="6"/>
      <c r="H794" s="4"/>
      <c r="I794" s="3"/>
      <c r="J794" s="106"/>
      <c r="K794" s="108"/>
      <c r="L794" s="108"/>
      <c r="M794" s="2"/>
      <c r="N794" s="2"/>
      <c r="Q794"/>
      <c r="R794"/>
    </row>
    <row r="795" spans="2:18" s="1" customFormat="1">
      <c r="B795"/>
      <c r="C795"/>
      <c r="D795"/>
      <c r="E795"/>
      <c r="F795" s="6"/>
      <c r="G795" s="6"/>
      <c r="H795" s="4"/>
      <c r="I795" s="3"/>
      <c r="J795" s="106"/>
      <c r="K795" s="108"/>
      <c r="L795" s="108"/>
      <c r="M795" s="2"/>
      <c r="N795" s="2"/>
      <c r="Q795"/>
      <c r="R795"/>
    </row>
    <row r="796" spans="2:18" s="1" customFormat="1">
      <c r="B796"/>
      <c r="C796"/>
      <c r="D796"/>
      <c r="E796"/>
      <c r="F796" s="6"/>
      <c r="G796" s="6"/>
      <c r="H796" s="4"/>
      <c r="I796" s="3"/>
      <c r="J796" s="106"/>
      <c r="K796" s="108"/>
      <c r="L796" s="108"/>
      <c r="M796" s="2"/>
      <c r="N796" s="2"/>
      <c r="Q796"/>
      <c r="R796"/>
    </row>
    <row r="797" spans="2:18" s="1" customFormat="1">
      <c r="B797"/>
      <c r="C797"/>
      <c r="D797"/>
      <c r="E797"/>
      <c r="F797" s="6"/>
      <c r="G797" s="6"/>
      <c r="H797" s="4"/>
      <c r="I797" s="3"/>
      <c r="J797" s="106"/>
      <c r="K797" s="108"/>
      <c r="L797" s="108"/>
      <c r="M797" s="2"/>
      <c r="N797" s="2"/>
      <c r="Q797"/>
      <c r="R797"/>
    </row>
    <row r="798" spans="2:18" s="1" customFormat="1">
      <c r="B798"/>
      <c r="C798"/>
      <c r="D798"/>
      <c r="E798"/>
      <c r="F798" s="6"/>
      <c r="G798" s="6"/>
      <c r="H798" s="4"/>
      <c r="I798" s="3"/>
      <c r="J798" s="106"/>
      <c r="K798" s="108"/>
      <c r="L798" s="108"/>
      <c r="M798" s="2"/>
      <c r="N798" s="2"/>
      <c r="Q798"/>
      <c r="R798"/>
    </row>
    <row r="799" spans="2:18" s="1" customFormat="1">
      <c r="B799"/>
      <c r="C799"/>
      <c r="D799"/>
      <c r="E799"/>
      <c r="F799" s="6"/>
      <c r="G799" s="6"/>
      <c r="H799" s="4"/>
      <c r="I799" s="3"/>
      <c r="J799" s="106"/>
      <c r="K799" s="108"/>
      <c r="L799" s="108"/>
      <c r="M799" s="2"/>
      <c r="N799" s="2"/>
      <c r="Q799"/>
      <c r="R799"/>
    </row>
    <row r="800" spans="2:18" s="1" customFormat="1">
      <c r="B800"/>
      <c r="C800"/>
      <c r="D800"/>
      <c r="E800"/>
      <c r="F800" s="6"/>
      <c r="G800" s="6"/>
      <c r="H800" s="4"/>
      <c r="I800" s="3"/>
      <c r="J800" s="106"/>
      <c r="K800" s="108"/>
      <c r="L800" s="108"/>
      <c r="M800" s="2"/>
      <c r="N800" s="2"/>
      <c r="Q800"/>
      <c r="R800"/>
    </row>
    <row r="801" spans="2:18" s="1" customFormat="1">
      <c r="B801"/>
      <c r="C801"/>
      <c r="D801"/>
      <c r="E801"/>
      <c r="F801" s="6"/>
      <c r="G801" s="6"/>
      <c r="H801" s="4"/>
      <c r="I801" s="3"/>
      <c r="J801" s="106"/>
      <c r="K801" s="108"/>
      <c r="L801" s="108"/>
      <c r="M801" s="2"/>
      <c r="N801" s="2"/>
      <c r="Q801"/>
      <c r="R801"/>
    </row>
    <row r="802" spans="2:18" s="1" customFormat="1">
      <c r="B802"/>
      <c r="C802"/>
      <c r="D802"/>
      <c r="E802"/>
      <c r="F802" s="6"/>
      <c r="G802" s="6"/>
      <c r="H802" s="4"/>
      <c r="I802" s="3"/>
      <c r="J802" s="106"/>
      <c r="K802" s="108"/>
      <c r="L802" s="108"/>
      <c r="M802" s="2"/>
      <c r="N802" s="2"/>
      <c r="Q802"/>
      <c r="R802"/>
    </row>
    <row r="803" spans="2:18" s="1" customFormat="1">
      <c r="B803"/>
      <c r="C803"/>
      <c r="D803"/>
      <c r="E803"/>
      <c r="F803" s="6"/>
      <c r="G803" s="6"/>
      <c r="H803" s="4"/>
      <c r="I803" s="3"/>
      <c r="J803" s="106"/>
      <c r="K803" s="108"/>
      <c r="L803" s="108"/>
      <c r="M803" s="2"/>
      <c r="N803" s="2"/>
      <c r="Q803"/>
      <c r="R803"/>
    </row>
    <row r="804" spans="2:18" s="1" customFormat="1">
      <c r="B804"/>
      <c r="C804"/>
      <c r="D804"/>
      <c r="E804"/>
      <c r="F804" s="6"/>
      <c r="G804" s="6"/>
      <c r="H804" s="4"/>
      <c r="I804" s="3"/>
      <c r="J804" s="106"/>
      <c r="K804" s="108"/>
      <c r="L804" s="108"/>
      <c r="M804" s="2"/>
      <c r="N804" s="2"/>
      <c r="Q804"/>
      <c r="R804"/>
    </row>
    <row r="805" spans="2:18" s="1" customFormat="1">
      <c r="B805"/>
      <c r="C805"/>
      <c r="D805"/>
      <c r="E805"/>
      <c r="F805" s="6"/>
      <c r="G805" s="6"/>
      <c r="H805" s="4"/>
      <c r="I805" s="3"/>
      <c r="J805" s="106"/>
      <c r="K805" s="108"/>
      <c r="L805" s="108"/>
      <c r="M805" s="2"/>
      <c r="N805" s="2"/>
      <c r="Q805"/>
      <c r="R805"/>
    </row>
    <row r="806" spans="2:18" s="1" customFormat="1">
      <c r="B806"/>
      <c r="C806"/>
      <c r="D806"/>
      <c r="E806"/>
      <c r="F806" s="6"/>
      <c r="G806" s="6"/>
      <c r="H806" s="4"/>
      <c r="I806" s="3"/>
      <c r="J806" s="106"/>
      <c r="K806" s="108"/>
      <c r="L806" s="108"/>
      <c r="M806" s="2"/>
      <c r="N806" s="2"/>
      <c r="Q806"/>
      <c r="R806"/>
    </row>
    <row r="807" spans="2:18" s="1" customFormat="1">
      <c r="B807"/>
      <c r="C807"/>
      <c r="D807"/>
      <c r="E807"/>
      <c r="F807" s="6"/>
      <c r="G807" s="6"/>
      <c r="H807" s="4"/>
      <c r="I807" s="3"/>
      <c r="J807" s="106"/>
      <c r="K807" s="108"/>
      <c r="L807" s="108"/>
      <c r="M807" s="2"/>
      <c r="N807" s="2"/>
      <c r="Q807"/>
      <c r="R807"/>
    </row>
    <row r="808" spans="2:18" s="1" customFormat="1">
      <c r="B808"/>
      <c r="C808"/>
      <c r="D808"/>
      <c r="E808"/>
      <c r="F808" s="6"/>
      <c r="G808" s="6"/>
      <c r="H808" s="4"/>
      <c r="I808" s="3"/>
      <c r="J808" s="106"/>
      <c r="K808" s="108"/>
      <c r="L808" s="108"/>
      <c r="M808" s="2"/>
      <c r="N808" s="2"/>
      <c r="Q808"/>
      <c r="R808"/>
    </row>
    <row r="809" spans="2:18" s="1" customFormat="1">
      <c r="B809"/>
      <c r="C809"/>
      <c r="D809"/>
      <c r="E809"/>
      <c r="F809" s="6"/>
      <c r="G809" s="6"/>
      <c r="H809" s="4"/>
      <c r="I809" s="3"/>
      <c r="J809" s="106"/>
      <c r="K809" s="108"/>
      <c r="L809" s="108"/>
      <c r="M809" s="2"/>
      <c r="N809" s="2"/>
      <c r="Q809"/>
      <c r="R809"/>
    </row>
    <row r="810" spans="2:18" s="1" customFormat="1">
      <c r="B810"/>
      <c r="C810"/>
      <c r="D810"/>
      <c r="E810"/>
      <c r="F810" s="6"/>
      <c r="G810" s="6"/>
      <c r="H810" s="4"/>
      <c r="I810" s="3"/>
      <c r="J810" s="106"/>
      <c r="K810" s="108"/>
      <c r="L810" s="108"/>
      <c r="M810" s="2"/>
      <c r="N810" s="2"/>
      <c r="Q810"/>
      <c r="R810"/>
    </row>
    <row r="811" spans="2:18" s="1" customFormat="1">
      <c r="B811"/>
      <c r="C811"/>
      <c r="D811"/>
      <c r="E811"/>
      <c r="F811" s="6"/>
      <c r="G811" s="6"/>
      <c r="H811" s="4"/>
      <c r="I811" s="3"/>
      <c r="J811" s="106"/>
      <c r="K811" s="108"/>
      <c r="L811" s="108"/>
      <c r="M811" s="2"/>
      <c r="N811" s="2"/>
      <c r="Q811"/>
      <c r="R811"/>
    </row>
    <row r="812" spans="2:18" s="1" customFormat="1">
      <c r="B812"/>
      <c r="C812"/>
      <c r="D812"/>
      <c r="E812"/>
      <c r="F812" s="6"/>
      <c r="G812" s="6"/>
      <c r="H812" s="4"/>
      <c r="I812" s="3"/>
      <c r="J812" s="106"/>
      <c r="K812" s="108"/>
      <c r="L812" s="108"/>
      <c r="M812" s="2"/>
      <c r="N812" s="2"/>
      <c r="Q812"/>
      <c r="R812"/>
    </row>
    <row r="813" spans="2:18" s="1" customFormat="1">
      <c r="B813"/>
      <c r="C813"/>
      <c r="D813"/>
      <c r="E813"/>
      <c r="F813" s="6"/>
      <c r="G813" s="6"/>
      <c r="H813" s="4"/>
      <c r="I813" s="3"/>
      <c r="J813" s="106"/>
      <c r="K813" s="108"/>
      <c r="L813" s="108"/>
      <c r="M813" s="2"/>
      <c r="N813" s="2"/>
      <c r="Q813"/>
      <c r="R813"/>
    </row>
    <row r="814" spans="2:18" s="1" customFormat="1">
      <c r="B814"/>
      <c r="C814"/>
      <c r="D814"/>
      <c r="E814"/>
      <c r="F814" s="6"/>
      <c r="G814" s="6"/>
      <c r="H814" s="4"/>
      <c r="I814" s="3"/>
      <c r="J814" s="106"/>
      <c r="K814" s="108"/>
      <c r="L814" s="108"/>
      <c r="M814" s="2"/>
      <c r="N814" s="2"/>
      <c r="Q814"/>
      <c r="R814"/>
    </row>
    <row r="815" spans="2:18" s="1" customFormat="1">
      <c r="B815"/>
      <c r="C815"/>
      <c r="D815"/>
      <c r="E815"/>
      <c r="F815" s="6"/>
      <c r="G815" s="6"/>
      <c r="H815" s="4"/>
      <c r="I815" s="3"/>
      <c r="J815" s="106"/>
      <c r="K815" s="108"/>
      <c r="L815" s="108"/>
      <c r="M815" s="2"/>
      <c r="N815" s="2"/>
      <c r="Q815"/>
      <c r="R815"/>
    </row>
    <row r="816" spans="2:18" s="1" customFormat="1">
      <c r="B816"/>
      <c r="C816"/>
      <c r="D816"/>
      <c r="E816"/>
      <c r="F816" s="6"/>
      <c r="G816" s="6"/>
      <c r="H816" s="4"/>
      <c r="I816" s="3"/>
      <c r="J816" s="106"/>
      <c r="K816" s="108"/>
      <c r="L816" s="108"/>
      <c r="M816" s="2"/>
      <c r="N816" s="2"/>
      <c r="Q816"/>
      <c r="R816"/>
    </row>
    <row r="817" spans="2:18" s="1" customFormat="1">
      <c r="B817"/>
      <c r="C817"/>
      <c r="D817"/>
      <c r="E817"/>
      <c r="F817" s="6"/>
      <c r="G817" s="6"/>
      <c r="H817" s="4"/>
      <c r="I817" s="3"/>
      <c r="J817" s="106"/>
      <c r="K817" s="108"/>
      <c r="L817" s="108"/>
      <c r="M817" s="2"/>
      <c r="N817" s="2"/>
      <c r="Q817"/>
      <c r="R817"/>
    </row>
    <row r="818" spans="2:18" s="1" customFormat="1">
      <c r="B818"/>
      <c r="C818"/>
      <c r="D818"/>
      <c r="E818"/>
      <c r="F818" s="6"/>
      <c r="G818" s="6"/>
      <c r="H818" s="4"/>
      <c r="I818" s="3"/>
      <c r="J818" s="106"/>
      <c r="K818" s="108"/>
      <c r="L818" s="108"/>
      <c r="M818" s="2"/>
      <c r="N818" s="2"/>
      <c r="Q818"/>
      <c r="R818"/>
    </row>
    <row r="819" spans="2:18" s="1" customFormat="1">
      <c r="B819"/>
      <c r="C819"/>
      <c r="D819"/>
      <c r="E819"/>
      <c r="F819" s="6"/>
      <c r="G819" s="6"/>
      <c r="H819" s="4"/>
      <c r="I819" s="3"/>
      <c r="J819" s="106"/>
      <c r="K819" s="108"/>
      <c r="L819" s="108"/>
      <c r="M819" s="2"/>
      <c r="N819" s="2"/>
      <c r="Q819"/>
      <c r="R819"/>
    </row>
    <row r="820" spans="2:18" s="1" customFormat="1">
      <c r="B820"/>
      <c r="C820"/>
      <c r="D820"/>
      <c r="E820"/>
      <c r="F820" s="6"/>
      <c r="G820" s="6"/>
      <c r="H820" s="4"/>
      <c r="I820" s="3"/>
      <c r="J820" s="106"/>
      <c r="K820" s="108"/>
      <c r="L820" s="108"/>
      <c r="M820" s="2"/>
      <c r="N820" s="2"/>
      <c r="Q820"/>
      <c r="R820"/>
    </row>
    <row r="821" spans="2:18" s="1" customFormat="1">
      <c r="B821"/>
      <c r="C821"/>
      <c r="D821"/>
      <c r="E821"/>
      <c r="F821" s="6"/>
      <c r="G821" s="6"/>
      <c r="H821" s="4"/>
      <c r="I821" s="3"/>
      <c r="J821" s="106"/>
      <c r="K821" s="108"/>
      <c r="L821" s="108"/>
      <c r="M821" s="2"/>
      <c r="N821" s="2"/>
      <c r="Q821"/>
      <c r="R821"/>
    </row>
  </sheetData>
  <autoFilter ref="Q5:Q559"/>
  <mergeCells count="11">
    <mergeCell ref="N557:O557"/>
    <mergeCell ref="B1:P1"/>
    <mergeCell ref="B2:B3"/>
    <mergeCell ref="C2:C3"/>
    <mergeCell ref="D2:D3"/>
    <mergeCell ref="E2:E3"/>
    <mergeCell ref="F2:F3"/>
    <mergeCell ref="I2:J2"/>
    <mergeCell ref="K2:L2"/>
    <mergeCell ref="M2:N2"/>
    <mergeCell ref="O2:P2"/>
  </mergeCells>
  <conditionalFormatting sqref="A1:XFD1048576">
    <cfRule type="expression" dxfId="0" priority="1">
      <formula>ROW()=CELL("row")</formula>
    </cfRule>
  </conditionalFormatting>
  <pageMargins left="1.1811023622047245" right="0.15748031496062992" top="0.78740157480314965" bottom="0.98425196850393704" header="0.51181102362204722" footer="0.51181102362204722"/>
  <pageSetup paperSize="8" scale="82" fitToHeight="23" orientation="landscape" r:id="rId1"/>
  <rowBreaks count="3" manualBreakCount="3">
    <brk id="40" min="1" max="17" man="1"/>
    <brk id="82" min="1" max="17" man="1"/>
    <brk id="302" min="1"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NA</vt:lpstr>
      <vt:lpstr>NA2</vt:lpstr>
      <vt:lpstr>RE-CS</vt:lpstr>
      <vt:lpstr>seignorage </vt:lpstr>
      <vt:lpstr>GA (2)</vt:lpstr>
      <vt:lpstr>Abstract (2)</vt:lpstr>
      <vt:lpstr>CIVIL</vt:lpstr>
      <vt:lpstr>Sheet1</vt:lpstr>
      <vt:lpstr>RE</vt:lpstr>
      <vt:lpstr>CIVIL1</vt:lpstr>
      <vt:lpstr>ELE1</vt:lpstr>
      <vt:lpstr>ELV1</vt:lpstr>
      <vt:lpstr>FF</vt:lpstr>
      <vt:lpstr>EQP1</vt:lpstr>
      <vt:lpstr>AC</vt:lpstr>
      <vt:lpstr>P</vt:lpstr>
      <vt:lpstr>MGPS</vt:lpstr>
      <vt:lpstr>CIVIL2</vt:lpstr>
      <vt:lpstr>ELE2</vt:lpstr>
      <vt:lpstr>ELV2</vt:lpstr>
      <vt:lpstr>EQP2</vt:lpstr>
      <vt:lpstr>MGPS2</vt:lpstr>
      <vt:lpstr>'GA (2)'!Print_Area</vt:lpstr>
      <vt:lpstr>NA!Print_Area</vt:lpstr>
      <vt:lpstr>RE!Print_Area</vt:lpstr>
      <vt:lpstr>'RE-CS'!Print_Area</vt:lpstr>
      <vt:lpstr>'seignorage '!Print_Area</vt:lpstr>
      <vt:lpstr>'GA (2)'!Print_Titles</vt:lpstr>
      <vt:lpstr>NA!Print_Titles</vt:lpstr>
      <vt:lpstr>RE!Print_Titles</vt:lpstr>
      <vt:lpstr>'RE-CS'!Print_Titles</vt:lpstr>
      <vt:lpstr>'seignorage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ASTA INFRA</cp:lastModifiedBy>
  <cp:lastPrinted>2024-02-22T10:51:18Z</cp:lastPrinted>
  <dcterms:created xsi:type="dcterms:W3CDTF">2024-01-23T12:34:54Z</dcterms:created>
  <dcterms:modified xsi:type="dcterms:W3CDTF">2024-02-27T09:11:58Z</dcterms:modified>
</cp:coreProperties>
</file>