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E3E56CED-F898-46C5-9E82-2E6FB8DD4BDE}" xr6:coauthVersionLast="47" xr6:coauthVersionMax="47" xr10:uidLastSave="{00000000-0000-0000-0000-000000000000}"/>
  <bookViews>
    <workbookView minimized="1" xWindow="5760" yWindow="3360" windowWidth="17280" windowHeight="8880" firstSheet="4" activeTab="4" xr2:uid="{937598B0-6C80-4B05-99B9-44E9E6E0436B}"/>
  </bookViews>
  <sheets>
    <sheet name="Master BOQ Final Awarded (2)" sheetId="2" r:id="rId1"/>
    <sheet name="Master BOQ Final Awarded (3)" sheetId="3" r:id="rId2"/>
    <sheet name="Sheet1 (2)" sheetId="5" r:id="rId3"/>
    <sheet name="RE2" sheetId="8" r:id="rId4"/>
    <sheet name="RE 5%" sheetId="7" r:id="rId5"/>
    <sheet name="RE1" sheetId="6" r:id="rId6"/>
    <sheet name="Sheet1" sheetId="1" r:id="rId7"/>
    <sheet name="Sheet2" sheetId="4"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s>
  <definedNames>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xlnm._FilterDatabase" localSheetId="6" hidden="1">Sheet1!$R$1:$R$522</definedName>
    <definedName name="_xlnm._FilterDatabase" localSheetId="2" hidden="1">'Sheet1 (2)'!$A$5:$AJ$484</definedName>
    <definedName name="_G120907">[25]Data!#REF!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0">Scheduled_Payment+Extra_Payment</definedName>
    <definedName name="jksfiohifnklkldf" localSheetId="1">Scheduled_Payment+Extra_Payment</definedName>
    <definedName name="jksfiohifnklkldf" localSheetId="4">Scheduled_Payment+Extra_Payment</definedName>
    <definedName name="jksfiohifnklkldf" localSheetId="5">Scheduled_Payment+Extra_Payment</definedName>
    <definedName name="jksfiohifnklkldf" localSheetId="3">Scheduled_Payment+Extra_Payment</definedName>
    <definedName name="jksfiohifnklkldf" localSheetId="2">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4">Scheduled_Payment+Extra_Payment</definedName>
    <definedName name="new_111" localSheetId="3">Scheduled_Payment+Extra_Payment</definedName>
    <definedName name="new_111">Scheduled_Payment+Extra_Payment</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 localSheetId="4">'RE 5%'!$A$1:$Y$280</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'Master BOQ Final Awarded (2)'!$2:$2</definedName>
    <definedName name="_xlnm.Print_Titles" localSheetId="1">'Master BOQ Final Awarded (3)'!$2:$2</definedName>
    <definedName name="_xlnm.Print_Titles" localSheetId="4">'RE 5%'!$2:$3</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0">Scheduled_Payment+Extra_Payment</definedName>
    <definedName name="Siri" localSheetId="1">Scheduled_Payment+Extra_Payment</definedName>
    <definedName name="Siri" localSheetId="4">Scheduled_Payment+Extra_Payment</definedName>
    <definedName name="Siri" localSheetId="5">Scheduled_Payment+Extra_Payment</definedName>
    <definedName name="Siri" localSheetId="3">Scheduled_Payment+Extra_Payment</definedName>
    <definedName name="Siri" localSheetId="2">Scheduled_Payment+Extra_Payment</definedName>
    <definedName name="Siri">Scheduled_Payment+Extra_Payment</definedName>
    <definedName name="SITE">#REF!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0">Scheduled_Payment+Extra_Payment</definedName>
    <definedName name="utgg.jk.b." localSheetId="1">Scheduled_Payment+Extra_Payment</definedName>
    <definedName name="utgg.jk.b." localSheetId="4">Scheduled_Payment+Extra_Payment</definedName>
    <definedName name="utgg.jk.b." localSheetId="5">Scheduled_Payment+Extra_Payment</definedName>
    <definedName name="utgg.jk.b." localSheetId="3">Scheduled_Payment+Extra_Payment</definedName>
    <definedName name="utgg.jk.b." localSheetId="2">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70" i="7" l="1"/>
  <c r="W271" i="7"/>
  <c r="W272" i="7"/>
  <c r="W273" i="7"/>
  <c r="W274" i="7"/>
  <c r="W275" i="7"/>
  <c r="W276" i="7"/>
  <c r="W277" i="7"/>
  <c r="W278" i="7"/>
  <c r="W279" i="7"/>
  <c r="J65" i="7"/>
  <c r="K65" i="7" s="1"/>
  <c r="I65" i="7"/>
  <c r="V312" i="8"/>
  <c r="T311" i="8"/>
  <c r="AA306" i="8"/>
  <c r="AA305" i="8"/>
  <c r="AA304" i="8"/>
  <c r="AA303" i="8"/>
  <c r="AA302" i="8"/>
  <c r="AA301" i="8"/>
  <c r="AA300" i="8"/>
  <c r="AA299" i="8"/>
  <c r="AA298" i="8"/>
  <c r="AA297" i="8"/>
  <c r="AA296" i="8"/>
  <c r="AA295" i="8"/>
  <c r="AA294" i="8"/>
  <c r="T294" i="8"/>
  <c r="AA293" i="8"/>
  <c r="T293" i="8"/>
  <c r="AA292" i="8"/>
  <c r="T292" i="8"/>
  <c r="V271" i="8"/>
  <c r="W271" i="8" s="1"/>
  <c r="O271" i="8"/>
  <c r="K271" i="8"/>
  <c r="K270" i="8"/>
  <c r="W269" i="8"/>
  <c r="K269" i="8"/>
  <c r="V268" i="8"/>
  <c r="W268" i="8" s="1"/>
  <c r="K268" i="8"/>
  <c r="V267" i="8"/>
  <c r="W267" i="8" s="1"/>
  <c r="K267" i="8"/>
  <c r="V266" i="8"/>
  <c r="W266" i="8" s="1"/>
  <c r="K266" i="8"/>
  <c r="V265" i="8"/>
  <c r="W265" i="8" s="1"/>
  <c r="K265" i="8"/>
  <c r="V264" i="8"/>
  <c r="W264" i="8" s="1"/>
  <c r="K264" i="8"/>
  <c r="V263" i="8"/>
  <c r="W263" i="8" s="1"/>
  <c r="K263" i="8"/>
  <c r="V262" i="8"/>
  <c r="W262" i="8" s="1"/>
  <c r="K262" i="8"/>
  <c r="V261" i="8"/>
  <c r="W261" i="8" s="1"/>
  <c r="K261" i="8"/>
  <c r="V260" i="8"/>
  <c r="W260" i="8" s="1"/>
  <c r="K260" i="8"/>
  <c r="V259" i="8"/>
  <c r="W259" i="8" s="1"/>
  <c r="K259" i="8"/>
  <c r="V258" i="8"/>
  <c r="W258" i="8" s="1"/>
  <c r="K258" i="8"/>
  <c r="V257" i="8"/>
  <c r="W257" i="8" s="1"/>
  <c r="K257" i="8"/>
  <c r="V256" i="8"/>
  <c r="W256" i="8" s="1"/>
  <c r="K256" i="8"/>
  <c r="V255" i="8"/>
  <c r="W255" i="8" s="1"/>
  <c r="K255" i="8"/>
  <c r="V254" i="8"/>
  <c r="W254" i="8" s="1"/>
  <c r="K254" i="8"/>
  <c r="V253" i="8"/>
  <c r="W253" i="8" s="1"/>
  <c r="K253" i="8"/>
  <c r="V252" i="8"/>
  <c r="W252" i="8" s="1"/>
  <c r="K252" i="8"/>
  <c r="V246" i="8"/>
  <c r="W246" i="8" s="1"/>
  <c r="T246" i="8"/>
  <c r="U246" i="8" s="1"/>
  <c r="Q246" i="8"/>
  <c r="O246" i="8"/>
  <c r="S246" i="8" s="1"/>
  <c r="K246" i="8"/>
  <c r="I246" i="8"/>
  <c r="AA245" i="8"/>
  <c r="V245" i="8"/>
  <c r="W245" i="8" s="1"/>
  <c r="T245" i="8"/>
  <c r="U245" i="8" s="1"/>
  <c r="Q245" i="8"/>
  <c r="O245" i="8"/>
  <c r="K245" i="8"/>
  <c r="I245" i="8"/>
  <c r="Z244" i="8"/>
  <c r="AA244" i="8" s="1"/>
  <c r="V244" i="8"/>
  <c r="W244" i="8" s="1"/>
  <c r="T244" i="8"/>
  <c r="U244" i="8" s="1"/>
  <c r="Q244" i="8"/>
  <c r="O244" i="8"/>
  <c r="S244" i="8" s="1"/>
  <c r="K244" i="8"/>
  <c r="I244" i="8"/>
  <c r="Z243" i="8"/>
  <c r="AA243" i="8" s="1"/>
  <c r="V243" i="8"/>
  <c r="W243" i="8" s="1"/>
  <c r="T243" i="8"/>
  <c r="U243" i="8" s="1"/>
  <c r="Q243" i="8"/>
  <c r="O243" i="8"/>
  <c r="K243" i="8"/>
  <c r="I243" i="8"/>
  <c r="Z242" i="8"/>
  <c r="AA242" i="8" s="1"/>
  <c r="V242" i="8"/>
  <c r="W242" i="8" s="1"/>
  <c r="T242" i="8"/>
  <c r="U242" i="8" s="1"/>
  <c r="Q242" i="8"/>
  <c r="O242" i="8"/>
  <c r="K242" i="8"/>
  <c r="I242" i="8"/>
  <c r="Z241" i="8"/>
  <c r="AA241" i="8" s="1"/>
  <c r="V241" i="8"/>
  <c r="W241" i="8" s="1"/>
  <c r="T241" i="8"/>
  <c r="U241" i="8" s="1"/>
  <c r="Q241" i="8"/>
  <c r="O241" i="8"/>
  <c r="S241" i="8" s="1"/>
  <c r="K241" i="8"/>
  <c r="I241" i="8"/>
  <c r="Z240" i="8"/>
  <c r="AA240" i="8" s="1"/>
  <c r="V240" i="8"/>
  <c r="W240" i="8" s="1"/>
  <c r="U240" i="8"/>
  <c r="T240" i="8"/>
  <c r="Q240" i="8"/>
  <c r="R240" i="8" s="1"/>
  <c r="O240" i="8"/>
  <c r="K240" i="8"/>
  <c r="I240" i="8"/>
  <c r="Z239" i="8"/>
  <c r="AA239" i="8" s="1"/>
  <c r="V239" i="8"/>
  <c r="W239" i="8" s="1"/>
  <c r="T239" i="8"/>
  <c r="U239" i="8" s="1"/>
  <c r="Q239" i="8"/>
  <c r="O239" i="8"/>
  <c r="K239" i="8"/>
  <c r="I239" i="8"/>
  <c r="M239" i="8" s="1"/>
  <c r="Z238" i="8"/>
  <c r="AA238" i="8" s="1"/>
  <c r="V238" i="8"/>
  <c r="W238" i="8" s="1"/>
  <c r="T238" i="8"/>
  <c r="U238" i="8" s="1"/>
  <c r="Q238" i="8"/>
  <c r="O238" i="8"/>
  <c r="K238" i="8"/>
  <c r="L238" i="8" s="1"/>
  <c r="I238" i="8"/>
  <c r="Z237" i="8"/>
  <c r="AA237" i="8" s="1"/>
  <c r="V237" i="8"/>
  <c r="W237" i="8" s="1"/>
  <c r="T237" i="8"/>
  <c r="U237" i="8" s="1"/>
  <c r="Q237" i="8"/>
  <c r="O237" i="8"/>
  <c r="K237" i="8"/>
  <c r="I237" i="8"/>
  <c r="M237" i="8" s="1"/>
  <c r="Z236" i="8"/>
  <c r="AA236" i="8" s="1"/>
  <c r="V236" i="8"/>
  <c r="W236" i="8" s="1"/>
  <c r="T236" i="8"/>
  <c r="U236" i="8" s="1"/>
  <c r="Q236" i="8"/>
  <c r="O236" i="8"/>
  <c r="K236" i="8"/>
  <c r="I236" i="8"/>
  <c r="Z235" i="8"/>
  <c r="AA235" i="8" s="1"/>
  <c r="V235" i="8"/>
  <c r="W235" i="8" s="1"/>
  <c r="T235" i="8"/>
  <c r="U235" i="8" s="1"/>
  <c r="AC235" i="8" s="1"/>
  <c r="Q235" i="8"/>
  <c r="O235" i="8"/>
  <c r="S235" i="8" s="1"/>
  <c r="K235" i="8"/>
  <c r="I235" i="8"/>
  <c r="Z234" i="8"/>
  <c r="AA234" i="8" s="1"/>
  <c r="V234" i="8"/>
  <c r="W234" i="8" s="1"/>
  <c r="T234" i="8"/>
  <c r="U234" i="8" s="1"/>
  <c r="Q234" i="8"/>
  <c r="O234" i="8"/>
  <c r="K234" i="8"/>
  <c r="I234" i="8"/>
  <c r="Z233" i="8"/>
  <c r="AA233" i="8" s="1"/>
  <c r="V233" i="8"/>
  <c r="W233" i="8" s="1"/>
  <c r="T233" i="8"/>
  <c r="U233" i="8" s="1"/>
  <c r="Q233" i="8"/>
  <c r="O233" i="8"/>
  <c r="K233" i="8"/>
  <c r="I233" i="8"/>
  <c r="Z232" i="8"/>
  <c r="AA232" i="8" s="1"/>
  <c r="W232" i="8"/>
  <c r="V232" i="8"/>
  <c r="T232" i="8"/>
  <c r="U232" i="8" s="1"/>
  <c r="Q232" i="8"/>
  <c r="O232" i="8"/>
  <c r="S232" i="8" s="1"/>
  <c r="K232" i="8"/>
  <c r="I232" i="8"/>
  <c r="Z231" i="8"/>
  <c r="AA231" i="8" s="1"/>
  <c r="V231" i="8"/>
  <c r="W231" i="8" s="1"/>
  <c r="T231" i="8"/>
  <c r="U231" i="8" s="1"/>
  <c r="Q231" i="8"/>
  <c r="O231" i="8"/>
  <c r="K231" i="8"/>
  <c r="I231" i="8"/>
  <c r="Z230" i="8"/>
  <c r="AA230" i="8" s="1"/>
  <c r="V230" i="8"/>
  <c r="W230" i="8" s="1"/>
  <c r="T230" i="8"/>
  <c r="U230" i="8" s="1"/>
  <c r="AC230" i="8" s="1"/>
  <c r="Q230" i="8"/>
  <c r="O230" i="8"/>
  <c r="K230" i="8"/>
  <c r="I230" i="8"/>
  <c r="Z229" i="8"/>
  <c r="AA229" i="8" s="1"/>
  <c r="V229" i="8"/>
  <c r="W229" i="8" s="1"/>
  <c r="T229" i="8"/>
  <c r="U229" i="8" s="1"/>
  <c r="Q229" i="8"/>
  <c r="O229" i="8"/>
  <c r="K229" i="8"/>
  <c r="I229" i="8"/>
  <c r="Z228" i="8"/>
  <c r="AA228" i="8" s="1"/>
  <c r="V228" i="8"/>
  <c r="W228" i="8" s="1"/>
  <c r="T228" i="8"/>
  <c r="U228" i="8" s="1"/>
  <c r="Q228" i="8"/>
  <c r="O228" i="8"/>
  <c r="K228" i="8"/>
  <c r="I228" i="8"/>
  <c r="Z227" i="8"/>
  <c r="AA227" i="8" s="1"/>
  <c r="V227" i="8"/>
  <c r="W227" i="8" s="1"/>
  <c r="T227" i="8"/>
  <c r="U227" i="8" s="1"/>
  <c r="Q227" i="8"/>
  <c r="O227" i="8"/>
  <c r="K227" i="8"/>
  <c r="I227" i="8"/>
  <c r="Z226" i="8"/>
  <c r="AA226" i="8" s="1"/>
  <c r="V226" i="8"/>
  <c r="W226" i="8" s="1"/>
  <c r="T226" i="8"/>
  <c r="U226" i="8" s="1"/>
  <c r="Q226" i="8"/>
  <c r="O226" i="8"/>
  <c r="K226" i="8"/>
  <c r="I226" i="8"/>
  <c r="Z225" i="8"/>
  <c r="AA225" i="8" s="1"/>
  <c r="V225" i="8"/>
  <c r="W225" i="8" s="1"/>
  <c r="T225" i="8"/>
  <c r="U225" i="8" s="1"/>
  <c r="Q225" i="8"/>
  <c r="O225" i="8"/>
  <c r="K225" i="8"/>
  <c r="I225" i="8"/>
  <c r="Z224" i="8"/>
  <c r="AA224" i="8" s="1"/>
  <c r="V224" i="8"/>
  <c r="W224" i="8" s="1"/>
  <c r="T224" i="8"/>
  <c r="U224" i="8" s="1"/>
  <c r="Q224" i="8"/>
  <c r="O224" i="8"/>
  <c r="K224" i="8"/>
  <c r="L224" i="8" s="1"/>
  <c r="I224" i="8"/>
  <c r="Z223" i="8"/>
  <c r="AA223" i="8" s="1"/>
  <c r="V223" i="8"/>
  <c r="W223" i="8" s="1"/>
  <c r="T223" i="8"/>
  <c r="U223" i="8" s="1"/>
  <c r="Q223" i="8"/>
  <c r="O223" i="8"/>
  <c r="K223" i="8"/>
  <c r="I223" i="8"/>
  <c r="Z222" i="8"/>
  <c r="AA222" i="8" s="1"/>
  <c r="V222" i="8"/>
  <c r="W222" i="8" s="1"/>
  <c r="T222" i="8"/>
  <c r="U222" i="8" s="1"/>
  <c r="Q222" i="8"/>
  <c r="O222" i="8"/>
  <c r="K222" i="8"/>
  <c r="I222" i="8"/>
  <c r="Z221" i="8"/>
  <c r="AA221" i="8" s="1"/>
  <c r="V221" i="8"/>
  <c r="W221" i="8" s="1"/>
  <c r="T221" i="8"/>
  <c r="U221" i="8" s="1"/>
  <c r="Q221" i="8"/>
  <c r="O221" i="8"/>
  <c r="K221" i="8"/>
  <c r="I221" i="8"/>
  <c r="Z220" i="8"/>
  <c r="AA220" i="8" s="1"/>
  <c r="V220" i="8"/>
  <c r="W220" i="8" s="1"/>
  <c r="T220" i="8"/>
  <c r="U220" i="8" s="1"/>
  <c r="Q220" i="8"/>
  <c r="O220" i="8"/>
  <c r="K220" i="8"/>
  <c r="I220" i="8"/>
  <c r="Z219" i="8"/>
  <c r="AA219" i="8" s="1"/>
  <c r="V219" i="8"/>
  <c r="W219" i="8" s="1"/>
  <c r="T219" i="8"/>
  <c r="U219" i="8" s="1"/>
  <c r="Q219" i="8"/>
  <c r="O219" i="8"/>
  <c r="K219" i="8"/>
  <c r="I219" i="8"/>
  <c r="Z218" i="8"/>
  <c r="AA218" i="8" s="1"/>
  <c r="V218" i="8"/>
  <c r="W218" i="8" s="1"/>
  <c r="Q218" i="8"/>
  <c r="O218" i="8"/>
  <c r="K218" i="8"/>
  <c r="G218" i="8"/>
  <c r="T218" i="8" s="1"/>
  <c r="U218" i="8" s="1"/>
  <c r="Z217" i="8"/>
  <c r="AA217" i="8" s="1"/>
  <c r="V217" i="8"/>
  <c r="W217" i="8" s="1"/>
  <c r="T217" i="8"/>
  <c r="U217" i="8" s="1"/>
  <c r="Q217" i="8"/>
  <c r="O217" i="8"/>
  <c r="K217" i="8"/>
  <c r="L217" i="8" s="1"/>
  <c r="I217" i="8"/>
  <c r="Z216" i="8"/>
  <c r="AA216" i="8" s="1"/>
  <c r="V216" i="8"/>
  <c r="W216" i="8" s="1"/>
  <c r="T216" i="8"/>
  <c r="U216" i="8" s="1"/>
  <c r="Q216" i="8"/>
  <c r="O216" i="8"/>
  <c r="K216" i="8"/>
  <c r="I216" i="8"/>
  <c r="Z215" i="8"/>
  <c r="AA215" i="8" s="1"/>
  <c r="V215" i="8"/>
  <c r="W215" i="8" s="1"/>
  <c r="T215" i="8"/>
  <c r="U215" i="8" s="1"/>
  <c r="Q215" i="8"/>
  <c r="O215" i="8"/>
  <c r="K215" i="8"/>
  <c r="I215" i="8"/>
  <c r="Z214" i="8"/>
  <c r="AA214" i="8" s="1"/>
  <c r="V214" i="8"/>
  <c r="W214" i="8" s="1"/>
  <c r="T214" i="8"/>
  <c r="U214" i="8" s="1"/>
  <c r="Q214" i="8"/>
  <c r="O214" i="8"/>
  <c r="K214" i="8"/>
  <c r="I214" i="8"/>
  <c r="Z213" i="8"/>
  <c r="AA213" i="8" s="1"/>
  <c r="V213" i="8"/>
  <c r="W213" i="8" s="1"/>
  <c r="T213" i="8"/>
  <c r="U213" i="8" s="1"/>
  <c r="Q213" i="8"/>
  <c r="O213" i="8"/>
  <c r="K213" i="8"/>
  <c r="I213" i="8"/>
  <c r="L213" i="8" s="1"/>
  <c r="Z212" i="8"/>
  <c r="AA212" i="8" s="1"/>
  <c r="V212" i="8"/>
  <c r="W212" i="8" s="1"/>
  <c r="T212" i="8"/>
  <c r="U212" i="8" s="1"/>
  <c r="Q212" i="8"/>
  <c r="O212" i="8"/>
  <c r="K212" i="8"/>
  <c r="I212" i="8"/>
  <c r="Z211" i="8"/>
  <c r="AA211" i="8" s="1"/>
  <c r="V211" i="8"/>
  <c r="W211" i="8" s="1"/>
  <c r="T211" i="8"/>
  <c r="U211" i="8" s="1"/>
  <c r="Q211" i="8"/>
  <c r="O211" i="8"/>
  <c r="S211" i="8" s="1"/>
  <c r="K211" i="8"/>
  <c r="I211" i="8"/>
  <c r="Z210" i="8"/>
  <c r="AA210" i="8" s="1"/>
  <c r="V210" i="8"/>
  <c r="W210" i="8" s="1"/>
  <c r="T210" i="8"/>
  <c r="U210" i="8" s="1"/>
  <c r="Q210" i="8"/>
  <c r="O210" i="8"/>
  <c r="K210" i="8"/>
  <c r="I210" i="8"/>
  <c r="Z209" i="8"/>
  <c r="AA209" i="8" s="1"/>
  <c r="V209" i="8"/>
  <c r="W209" i="8" s="1"/>
  <c r="T209" i="8"/>
  <c r="U209" i="8" s="1"/>
  <c r="Q209" i="8"/>
  <c r="O209" i="8"/>
  <c r="K209" i="8"/>
  <c r="I209" i="8"/>
  <c r="M209" i="8" s="1"/>
  <c r="Z208" i="8"/>
  <c r="AA208" i="8" s="1"/>
  <c r="V208" i="8"/>
  <c r="W208" i="8" s="1"/>
  <c r="T208" i="8"/>
  <c r="U208" i="8" s="1"/>
  <c r="Q208" i="8"/>
  <c r="O208" i="8"/>
  <c r="S208" i="8" s="1"/>
  <c r="K208" i="8"/>
  <c r="I208" i="8"/>
  <c r="M208" i="8" s="1"/>
  <c r="Z207" i="8"/>
  <c r="AA207" i="8" s="1"/>
  <c r="V207" i="8"/>
  <c r="W207" i="8" s="1"/>
  <c r="T207" i="8"/>
  <c r="U207" i="8" s="1"/>
  <c r="Q207" i="8"/>
  <c r="O207" i="8"/>
  <c r="R207" i="8" s="1"/>
  <c r="K207" i="8"/>
  <c r="I207" i="8"/>
  <c r="Z206" i="8"/>
  <c r="AA206" i="8" s="1"/>
  <c r="V206" i="8"/>
  <c r="W206" i="8" s="1"/>
  <c r="T206" i="8"/>
  <c r="U206" i="8" s="1"/>
  <c r="Q206" i="8"/>
  <c r="O206" i="8"/>
  <c r="K206" i="8"/>
  <c r="I206" i="8"/>
  <c r="M206" i="8" s="1"/>
  <c r="Z205" i="8"/>
  <c r="V205" i="8"/>
  <c r="W205" i="8" s="1"/>
  <c r="T205" i="8"/>
  <c r="U205" i="8" s="1"/>
  <c r="Q205" i="8"/>
  <c r="O205" i="8"/>
  <c r="K205" i="8"/>
  <c r="I205" i="8"/>
  <c r="M205" i="8" s="1"/>
  <c r="Z204" i="8"/>
  <c r="AA204" i="8" s="1"/>
  <c r="V204" i="8"/>
  <c r="W204" i="8" s="1"/>
  <c r="T204" i="8"/>
  <c r="U204" i="8" s="1"/>
  <c r="Q204" i="8"/>
  <c r="O204" i="8"/>
  <c r="S204" i="8" s="1"/>
  <c r="K204" i="8"/>
  <c r="I204" i="8"/>
  <c r="Z203" i="8"/>
  <c r="V203" i="8"/>
  <c r="W203" i="8" s="1"/>
  <c r="T203" i="8"/>
  <c r="Q203" i="8"/>
  <c r="O203" i="8"/>
  <c r="K203" i="8"/>
  <c r="I203" i="8"/>
  <c r="Z202" i="8"/>
  <c r="V202" i="8"/>
  <c r="W202" i="8" s="1"/>
  <c r="T202" i="8"/>
  <c r="X202" i="8" s="1"/>
  <c r="Q202" i="8"/>
  <c r="O202" i="8"/>
  <c r="K202" i="8"/>
  <c r="I202" i="8"/>
  <c r="Z201" i="8"/>
  <c r="V201" i="8"/>
  <c r="W201" i="8" s="1"/>
  <c r="T201" i="8"/>
  <c r="X201" i="8" s="1"/>
  <c r="Q201" i="8"/>
  <c r="R201" i="8" s="1"/>
  <c r="O201" i="8"/>
  <c r="K201" i="8"/>
  <c r="I201" i="8"/>
  <c r="Z200" i="8"/>
  <c r="V200" i="8"/>
  <c r="W200" i="8" s="1"/>
  <c r="T200" i="8"/>
  <c r="X200" i="8" s="1"/>
  <c r="Q200" i="8"/>
  <c r="O200" i="8"/>
  <c r="K200" i="8"/>
  <c r="I200" i="8"/>
  <c r="Z199" i="8"/>
  <c r="V199" i="8"/>
  <c r="W199" i="8" s="1"/>
  <c r="T199" i="8"/>
  <c r="X199" i="8" s="1"/>
  <c r="Q199" i="8"/>
  <c r="O199" i="8"/>
  <c r="K199" i="8"/>
  <c r="I199" i="8"/>
  <c r="Z198" i="8"/>
  <c r="V198" i="8"/>
  <c r="W198" i="8" s="1"/>
  <c r="T198" i="8"/>
  <c r="X198" i="8" s="1"/>
  <c r="Q198" i="8"/>
  <c r="O198" i="8"/>
  <c r="K198" i="8"/>
  <c r="I198" i="8"/>
  <c r="Z197" i="8"/>
  <c r="AA197" i="8" s="1"/>
  <c r="W197" i="8"/>
  <c r="V197" i="8"/>
  <c r="T197" i="8"/>
  <c r="U197" i="8" s="1"/>
  <c r="Q197" i="8"/>
  <c r="O197" i="8"/>
  <c r="K197" i="8"/>
  <c r="I197" i="8"/>
  <c r="Z196" i="8"/>
  <c r="AA196" i="8" s="1"/>
  <c r="V196" i="8"/>
  <c r="W196" i="8" s="1"/>
  <c r="U196" i="8"/>
  <c r="T196" i="8"/>
  <c r="Q196" i="8"/>
  <c r="O196" i="8"/>
  <c r="K196" i="8"/>
  <c r="I196" i="8"/>
  <c r="L196" i="8" s="1"/>
  <c r="AA195" i="8"/>
  <c r="Z195" i="8"/>
  <c r="V195" i="8"/>
  <c r="W195" i="8" s="1"/>
  <c r="T195" i="8"/>
  <c r="U195" i="8" s="1"/>
  <c r="S195" i="8"/>
  <c r="Q195" i="8"/>
  <c r="O195" i="8"/>
  <c r="K195" i="8"/>
  <c r="I195" i="8"/>
  <c r="Z194" i="8"/>
  <c r="AA194" i="8" s="1"/>
  <c r="V194" i="8"/>
  <c r="W194" i="8" s="1"/>
  <c r="T194" i="8"/>
  <c r="U194" i="8" s="1"/>
  <c r="Q194" i="8"/>
  <c r="O194" i="8"/>
  <c r="K194" i="8"/>
  <c r="I194" i="8"/>
  <c r="Z193" i="8"/>
  <c r="AA193" i="8" s="1"/>
  <c r="V193" i="8"/>
  <c r="W193" i="8" s="1"/>
  <c r="T193" i="8"/>
  <c r="U193" i="8" s="1"/>
  <c r="Q193" i="8"/>
  <c r="O193" i="8"/>
  <c r="K193" i="8"/>
  <c r="I193" i="8"/>
  <c r="M193" i="8" s="1"/>
  <c r="Z192" i="8"/>
  <c r="AA192" i="8" s="1"/>
  <c r="V192" i="8"/>
  <c r="W192" i="8" s="1"/>
  <c r="T192" i="8"/>
  <c r="U192" i="8" s="1"/>
  <c r="Q192" i="8"/>
  <c r="R192" i="8" s="1"/>
  <c r="O192" i="8"/>
  <c r="K192" i="8"/>
  <c r="L192" i="8" s="1"/>
  <c r="I192" i="8"/>
  <c r="AA191" i="8"/>
  <c r="Z191" i="8"/>
  <c r="V191" i="8"/>
  <c r="W191" i="8" s="1"/>
  <c r="T191" i="8"/>
  <c r="U191" i="8" s="1"/>
  <c r="Q191" i="8"/>
  <c r="O191" i="8"/>
  <c r="K191" i="8"/>
  <c r="I191" i="8"/>
  <c r="Z190" i="8"/>
  <c r="AA190" i="8" s="1"/>
  <c r="V190" i="8"/>
  <c r="W190" i="8" s="1"/>
  <c r="T190" i="8"/>
  <c r="U190" i="8" s="1"/>
  <c r="Q190" i="8"/>
  <c r="O190" i="8"/>
  <c r="K190" i="8"/>
  <c r="I190" i="8"/>
  <c r="M190" i="8" s="1"/>
  <c r="Z189" i="8"/>
  <c r="AA189" i="8" s="1"/>
  <c r="V189" i="8"/>
  <c r="W189" i="8" s="1"/>
  <c r="T189" i="8"/>
  <c r="U189" i="8" s="1"/>
  <c r="Q189" i="8"/>
  <c r="O189" i="8"/>
  <c r="K189" i="8"/>
  <c r="I189" i="8"/>
  <c r="Z188" i="8"/>
  <c r="AA188" i="8" s="1"/>
  <c r="V188" i="8"/>
  <c r="W188" i="8" s="1"/>
  <c r="T188" i="8"/>
  <c r="U188" i="8" s="1"/>
  <c r="Q188" i="8"/>
  <c r="O188" i="8"/>
  <c r="K188" i="8"/>
  <c r="I188" i="8"/>
  <c r="Z187" i="8"/>
  <c r="V187" i="8"/>
  <c r="W187" i="8" s="1"/>
  <c r="T187" i="8"/>
  <c r="X187" i="8" s="1"/>
  <c r="Q187" i="8"/>
  <c r="R187" i="8" s="1"/>
  <c r="O187" i="8"/>
  <c r="K187" i="8"/>
  <c r="I187" i="8"/>
  <c r="Z186" i="8"/>
  <c r="V186" i="8"/>
  <c r="W186" i="8" s="1"/>
  <c r="T186" i="8"/>
  <c r="U186" i="8" s="1"/>
  <c r="Q186" i="8"/>
  <c r="O186" i="8"/>
  <c r="K186" i="8"/>
  <c r="I186" i="8"/>
  <c r="Z185" i="8"/>
  <c r="AA185" i="8" s="1"/>
  <c r="V185" i="8"/>
  <c r="W185" i="8" s="1"/>
  <c r="T185" i="8"/>
  <c r="U185" i="8" s="1"/>
  <c r="Q185" i="8"/>
  <c r="O185" i="8"/>
  <c r="K185" i="8"/>
  <c r="I185" i="8"/>
  <c r="Z184" i="8"/>
  <c r="AA184" i="8" s="1"/>
  <c r="V184" i="8"/>
  <c r="W184" i="8" s="1"/>
  <c r="T184" i="8"/>
  <c r="U184" i="8" s="1"/>
  <c r="Q184" i="8"/>
  <c r="O184" i="8"/>
  <c r="K184" i="8"/>
  <c r="I184" i="8"/>
  <c r="Z183" i="8"/>
  <c r="AA183" i="8" s="1"/>
  <c r="V183" i="8"/>
  <c r="W183" i="8" s="1"/>
  <c r="T183" i="8"/>
  <c r="U183" i="8" s="1"/>
  <c r="Q183" i="8"/>
  <c r="O183" i="8"/>
  <c r="K183" i="8"/>
  <c r="L183" i="8" s="1"/>
  <c r="I183" i="8"/>
  <c r="Z182" i="8"/>
  <c r="AA182" i="8" s="1"/>
  <c r="V182" i="8"/>
  <c r="W182" i="8" s="1"/>
  <c r="AC182" i="8" s="1"/>
  <c r="T182" i="8"/>
  <c r="U182" i="8" s="1"/>
  <c r="Q182" i="8"/>
  <c r="O182" i="8"/>
  <c r="K182" i="8"/>
  <c r="L182" i="8" s="1"/>
  <c r="I182" i="8"/>
  <c r="Z181" i="8"/>
  <c r="AA181" i="8" s="1"/>
  <c r="V181" i="8"/>
  <c r="W181" i="8" s="1"/>
  <c r="T181" i="8"/>
  <c r="U181" i="8" s="1"/>
  <c r="Q181" i="8"/>
  <c r="O181" i="8"/>
  <c r="K181" i="8"/>
  <c r="I181" i="8"/>
  <c r="Z180" i="8"/>
  <c r="AA180" i="8" s="1"/>
  <c r="V180" i="8"/>
  <c r="W180" i="8" s="1"/>
  <c r="T180" i="8"/>
  <c r="U180" i="8" s="1"/>
  <c r="Q180" i="8"/>
  <c r="O180" i="8"/>
  <c r="K180" i="8"/>
  <c r="I180" i="8"/>
  <c r="M180" i="8" s="1"/>
  <c r="Z179" i="8"/>
  <c r="AA179" i="8" s="1"/>
  <c r="V179" i="8"/>
  <c r="W179" i="8" s="1"/>
  <c r="T179" i="8"/>
  <c r="U179" i="8" s="1"/>
  <c r="Q179" i="8"/>
  <c r="O179" i="8"/>
  <c r="K179" i="8"/>
  <c r="I179" i="8"/>
  <c r="Z178" i="8"/>
  <c r="AA178" i="8" s="1"/>
  <c r="V178" i="8"/>
  <c r="W178" i="8" s="1"/>
  <c r="T178" i="8"/>
  <c r="U178" i="8" s="1"/>
  <c r="Q178" i="8"/>
  <c r="O178" i="8"/>
  <c r="R178" i="8" s="1"/>
  <c r="K178" i="8"/>
  <c r="I178" i="8"/>
  <c r="Z177" i="8"/>
  <c r="AA177" i="8" s="1"/>
  <c r="V177" i="8"/>
  <c r="W177" i="8" s="1"/>
  <c r="T177" i="8"/>
  <c r="U177" i="8" s="1"/>
  <c r="Q177" i="8"/>
  <c r="O177" i="8"/>
  <c r="K177" i="8"/>
  <c r="I177" i="8"/>
  <c r="Z176" i="8"/>
  <c r="AA176" i="8" s="1"/>
  <c r="V176" i="8"/>
  <c r="W176" i="8" s="1"/>
  <c r="T176" i="8"/>
  <c r="U176" i="8" s="1"/>
  <c r="Q176" i="8"/>
  <c r="O176" i="8"/>
  <c r="K176" i="8"/>
  <c r="I176" i="8"/>
  <c r="Z175" i="8"/>
  <c r="AA175" i="8" s="1"/>
  <c r="V175" i="8"/>
  <c r="W175" i="8" s="1"/>
  <c r="T175" i="8"/>
  <c r="U175" i="8" s="1"/>
  <c r="Q175" i="8"/>
  <c r="O175" i="8"/>
  <c r="K175" i="8"/>
  <c r="I175" i="8"/>
  <c r="Z174" i="8"/>
  <c r="AA174" i="8" s="1"/>
  <c r="V174" i="8"/>
  <c r="W174" i="8" s="1"/>
  <c r="T174" i="8"/>
  <c r="U174" i="8" s="1"/>
  <c r="Q174" i="8"/>
  <c r="O174" i="8"/>
  <c r="K174" i="8"/>
  <c r="I174" i="8"/>
  <c r="M174" i="8" s="1"/>
  <c r="Z173" i="8"/>
  <c r="AA173" i="8" s="1"/>
  <c r="V173" i="8"/>
  <c r="W173" i="8" s="1"/>
  <c r="T173" i="8"/>
  <c r="U173" i="8" s="1"/>
  <c r="Q173" i="8"/>
  <c r="O173" i="8"/>
  <c r="K173" i="8"/>
  <c r="I173" i="8"/>
  <c r="Z172" i="8"/>
  <c r="AA172" i="8" s="1"/>
  <c r="V172" i="8"/>
  <c r="W172" i="8" s="1"/>
  <c r="T172" i="8"/>
  <c r="U172" i="8" s="1"/>
  <c r="Q172" i="8"/>
  <c r="O172" i="8"/>
  <c r="K172" i="8"/>
  <c r="I172" i="8"/>
  <c r="AA171" i="8"/>
  <c r="Z171" i="8"/>
  <c r="V171" i="8"/>
  <c r="W171" i="8" s="1"/>
  <c r="T171" i="8"/>
  <c r="U171" i="8" s="1"/>
  <c r="Q171" i="8"/>
  <c r="O171" i="8"/>
  <c r="K171" i="8"/>
  <c r="I171" i="8"/>
  <c r="M171" i="8" s="1"/>
  <c r="Z170" i="8"/>
  <c r="AA170" i="8" s="1"/>
  <c r="V170" i="8"/>
  <c r="W170" i="8" s="1"/>
  <c r="T170" i="8"/>
  <c r="U170" i="8" s="1"/>
  <c r="Q170" i="8"/>
  <c r="O170" i="8"/>
  <c r="K170" i="8"/>
  <c r="I170" i="8"/>
  <c r="Z169" i="8"/>
  <c r="AA169" i="8" s="1"/>
  <c r="V169" i="8"/>
  <c r="W169" i="8" s="1"/>
  <c r="T169" i="8"/>
  <c r="U169" i="8" s="1"/>
  <c r="Q169" i="8"/>
  <c r="O169" i="8"/>
  <c r="K169" i="8"/>
  <c r="I169" i="8"/>
  <c r="Z168" i="8"/>
  <c r="AA168" i="8" s="1"/>
  <c r="V168" i="8"/>
  <c r="W168" i="8" s="1"/>
  <c r="T168" i="8"/>
  <c r="U168" i="8" s="1"/>
  <c r="Q168" i="8"/>
  <c r="O168" i="8"/>
  <c r="K168" i="8"/>
  <c r="I168" i="8"/>
  <c r="Z167" i="8"/>
  <c r="AA167" i="8" s="1"/>
  <c r="V167" i="8"/>
  <c r="W167" i="8" s="1"/>
  <c r="T167" i="8"/>
  <c r="U167" i="8" s="1"/>
  <c r="Q167" i="8"/>
  <c r="O167" i="8"/>
  <c r="K167" i="8"/>
  <c r="I167" i="8"/>
  <c r="Z166" i="8"/>
  <c r="AA166" i="8" s="1"/>
  <c r="V166" i="8"/>
  <c r="W166" i="8" s="1"/>
  <c r="T166" i="8"/>
  <c r="U166" i="8" s="1"/>
  <c r="Q166" i="8"/>
  <c r="S166" i="8" s="1"/>
  <c r="O166" i="8"/>
  <c r="K166" i="8"/>
  <c r="I166" i="8"/>
  <c r="Z165" i="8"/>
  <c r="AA165" i="8" s="1"/>
  <c r="W165" i="8"/>
  <c r="V165" i="8"/>
  <c r="T165" i="8"/>
  <c r="U165" i="8" s="1"/>
  <c r="AC165" i="8" s="1"/>
  <c r="Q165" i="8"/>
  <c r="O165" i="8"/>
  <c r="K165" i="8"/>
  <c r="I165" i="8"/>
  <c r="Z164" i="8"/>
  <c r="AA164" i="8" s="1"/>
  <c r="V164" i="8"/>
  <c r="W164" i="8" s="1"/>
  <c r="T164" i="8"/>
  <c r="U164" i="8" s="1"/>
  <c r="Q164" i="8"/>
  <c r="O164" i="8"/>
  <c r="K164" i="8"/>
  <c r="I164" i="8"/>
  <c r="Z163" i="8"/>
  <c r="AA163" i="8" s="1"/>
  <c r="V163" i="8"/>
  <c r="W163" i="8" s="1"/>
  <c r="T163" i="8"/>
  <c r="U163" i="8" s="1"/>
  <c r="Q163" i="8"/>
  <c r="S163" i="8" s="1"/>
  <c r="O163" i="8"/>
  <c r="K163" i="8"/>
  <c r="I163" i="8"/>
  <c r="Z162" i="8"/>
  <c r="AA162" i="8" s="1"/>
  <c r="V162" i="8"/>
  <c r="W162" i="8" s="1"/>
  <c r="T162" i="8"/>
  <c r="U162" i="8" s="1"/>
  <c r="Q162" i="8"/>
  <c r="O162" i="8"/>
  <c r="K162" i="8"/>
  <c r="M162" i="8" s="1"/>
  <c r="I162" i="8"/>
  <c r="Z161" i="8"/>
  <c r="AA161" i="8" s="1"/>
  <c r="V161" i="8"/>
  <c r="W161" i="8" s="1"/>
  <c r="T161" i="8"/>
  <c r="U161" i="8" s="1"/>
  <c r="Q161" i="8"/>
  <c r="O161" i="8"/>
  <c r="K161" i="8"/>
  <c r="I161" i="8"/>
  <c r="Z160" i="8"/>
  <c r="AA160" i="8" s="1"/>
  <c r="V160" i="8"/>
  <c r="W160" i="8" s="1"/>
  <c r="T160" i="8"/>
  <c r="U160" i="8" s="1"/>
  <c r="Q160" i="8"/>
  <c r="O160" i="8"/>
  <c r="K160" i="8"/>
  <c r="I160" i="8"/>
  <c r="Z159" i="8"/>
  <c r="AA159" i="8" s="1"/>
  <c r="V159" i="8"/>
  <c r="W159" i="8" s="1"/>
  <c r="T159" i="8"/>
  <c r="U159" i="8" s="1"/>
  <c r="Q159" i="8"/>
  <c r="O159" i="8"/>
  <c r="K159" i="8"/>
  <c r="I159" i="8"/>
  <c r="Z158" i="8"/>
  <c r="AA158" i="8" s="1"/>
  <c r="V158" i="8"/>
  <c r="W158" i="8" s="1"/>
  <c r="T158" i="8"/>
  <c r="U158" i="8" s="1"/>
  <c r="AC158" i="8" s="1"/>
  <c r="Q158" i="8"/>
  <c r="O158" i="8"/>
  <c r="K158" i="8"/>
  <c r="I158" i="8"/>
  <c r="Z157" i="8"/>
  <c r="AA157" i="8" s="1"/>
  <c r="V157" i="8"/>
  <c r="W157" i="8" s="1"/>
  <c r="T157" i="8"/>
  <c r="U157" i="8" s="1"/>
  <c r="Q157" i="8"/>
  <c r="O157" i="8"/>
  <c r="K157" i="8"/>
  <c r="I157" i="8"/>
  <c r="Z156" i="8"/>
  <c r="AA156" i="8" s="1"/>
  <c r="V156" i="8"/>
  <c r="W156" i="8" s="1"/>
  <c r="T156" i="8"/>
  <c r="U156" i="8" s="1"/>
  <c r="Q156" i="8"/>
  <c r="O156" i="8"/>
  <c r="K156" i="8"/>
  <c r="I156" i="8"/>
  <c r="Z155" i="8"/>
  <c r="AA155" i="8" s="1"/>
  <c r="V155" i="8"/>
  <c r="W155" i="8" s="1"/>
  <c r="T155" i="8"/>
  <c r="U155" i="8" s="1"/>
  <c r="AC155" i="8" s="1"/>
  <c r="Q155" i="8"/>
  <c r="O155" i="8"/>
  <c r="K155" i="8"/>
  <c r="I155" i="8"/>
  <c r="Z154" i="8"/>
  <c r="AA154" i="8" s="1"/>
  <c r="V154" i="8"/>
  <c r="W154" i="8" s="1"/>
  <c r="T154" i="8"/>
  <c r="U154" i="8" s="1"/>
  <c r="Q154" i="8"/>
  <c r="O154" i="8"/>
  <c r="K154" i="8"/>
  <c r="I154" i="8"/>
  <c r="Z153" i="8"/>
  <c r="AA153" i="8" s="1"/>
  <c r="V153" i="8"/>
  <c r="W153" i="8" s="1"/>
  <c r="T153" i="8"/>
  <c r="U153" i="8" s="1"/>
  <c r="Q153" i="8"/>
  <c r="O153" i="8"/>
  <c r="K153" i="8"/>
  <c r="I153" i="8"/>
  <c r="Z152" i="8"/>
  <c r="AA152" i="8" s="1"/>
  <c r="V152" i="8"/>
  <c r="W152" i="8" s="1"/>
  <c r="T152" i="8"/>
  <c r="U152" i="8" s="1"/>
  <c r="Q152" i="8"/>
  <c r="O152" i="8"/>
  <c r="K152" i="8"/>
  <c r="I152" i="8"/>
  <c r="Z151" i="8"/>
  <c r="AA151" i="8" s="1"/>
  <c r="V151" i="8"/>
  <c r="W151" i="8" s="1"/>
  <c r="T151" i="8"/>
  <c r="U151" i="8" s="1"/>
  <c r="Q151" i="8"/>
  <c r="O151" i="8"/>
  <c r="K151" i="8"/>
  <c r="I151" i="8"/>
  <c r="Z150" i="8"/>
  <c r="AA150" i="8" s="1"/>
  <c r="V150" i="8"/>
  <c r="W150" i="8" s="1"/>
  <c r="T150" i="8"/>
  <c r="U150" i="8" s="1"/>
  <c r="Q150" i="8"/>
  <c r="O150" i="8"/>
  <c r="K150" i="8"/>
  <c r="I150" i="8"/>
  <c r="M150" i="8" s="1"/>
  <c r="Z149" i="8"/>
  <c r="AA149" i="8" s="1"/>
  <c r="V149" i="8"/>
  <c r="W149" i="8" s="1"/>
  <c r="T149" i="8"/>
  <c r="U149" i="8" s="1"/>
  <c r="AC149" i="8" s="1"/>
  <c r="Q149" i="8"/>
  <c r="O149" i="8"/>
  <c r="S149" i="8" s="1"/>
  <c r="K149" i="8"/>
  <c r="I149" i="8"/>
  <c r="M149" i="8" s="1"/>
  <c r="Z148" i="8"/>
  <c r="AA148" i="8" s="1"/>
  <c r="V148" i="8"/>
  <c r="W148" i="8" s="1"/>
  <c r="T148" i="8"/>
  <c r="U148" i="8" s="1"/>
  <c r="Q148" i="8"/>
  <c r="O148" i="8"/>
  <c r="K148" i="8"/>
  <c r="I148" i="8"/>
  <c r="Z147" i="8"/>
  <c r="V147" i="8"/>
  <c r="W147" i="8" s="1"/>
  <c r="T147" i="8"/>
  <c r="U147" i="8" s="1"/>
  <c r="Q147" i="8"/>
  <c r="O147" i="8"/>
  <c r="K147" i="8"/>
  <c r="I147" i="8"/>
  <c r="Z146" i="8"/>
  <c r="V146" i="8"/>
  <c r="W146" i="8" s="1"/>
  <c r="T146" i="8"/>
  <c r="X146" i="8" s="1"/>
  <c r="Q146" i="8"/>
  <c r="R146" i="8" s="1"/>
  <c r="O146" i="8"/>
  <c r="K146" i="8"/>
  <c r="L146" i="8" s="1"/>
  <c r="I146" i="8"/>
  <c r="Z145" i="8"/>
  <c r="V145" i="8"/>
  <c r="W145" i="8" s="1"/>
  <c r="T145" i="8"/>
  <c r="X145" i="8" s="1"/>
  <c r="Q145" i="8"/>
  <c r="O145" i="8"/>
  <c r="K145" i="8"/>
  <c r="I145" i="8"/>
  <c r="Z144" i="8"/>
  <c r="V144" i="8"/>
  <c r="W144" i="8" s="1"/>
  <c r="T144" i="8"/>
  <c r="Q144" i="8"/>
  <c r="R144" i="8" s="1"/>
  <c r="O144" i="8"/>
  <c r="K144" i="8"/>
  <c r="I144" i="8"/>
  <c r="Z143" i="8"/>
  <c r="V143" i="8"/>
  <c r="W143" i="8" s="1"/>
  <c r="T143" i="8"/>
  <c r="X143" i="8" s="1"/>
  <c r="Q143" i="8"/>
  <c r="R143" i="8" s="1"/>
  <c r="O143" i="8"/>
  <c r="K143" i="8"/>
  <c r="I143" i="8"/>
  <c r="Z142" i="8"/>
  <c r="V142" i="8"/>
  <c r="W142" i="8" s="1"/>
  <c r="T142" i="8"/>
  <c r="Q142" i="8"/>
  <c r="O142" i="8"/>
  <c r="K142" i="8"/>
  <c r="L142" i="8" s="1"/>
  <c r="I142" i="8"/>
  <c r="Z141" i="8"/>
  <c r="V141" i="8"/>
  <c r="W141" i="8" s="1"/>
  <c r="T141" i="8"/>
  <c r="Q141" i="8"/>
  <c r="O141" i="8"/>
  <c r="K141" i="8"/>
  <c r="I141" i="8"/>
  <c r="Z140" i="8"/>
  <c r="V140" i="8"/>
  <c r="W140" i="8" s="1"/>
  <c r="T140" i="8"/>
  <c r="U140" i="8" s="1"/>
  <c r="Q140" i="8"/>
  <c r="R140" i="8" s="1"/>
  <c r="O140" i="8"/>
  <c r="K140" i="8"/>
  <c r="I140" i="8"/>
  <c r="M140" i="8" s="1"/>
  <c r="Z139" i="8"/>
  <c r="V139" i="8"/>
  <c r="W139" i="8" s="1"/>
  <c r="T139" i="8"/>
  <c r="Q139" i="8"/>
  <c r="O139" i="8"/>
  <c r="S139" i="8" s="1"/>
  <c r="K139" i="8"/>
  <c r="I139" i="8"/>
  <c r="Z138" i="8"/>
  <c r="V138" i="8"/>
  <c r="W138" i="8" s="1"/>
  <c r="AB138" i="8" s="1"/>
  <c r="T138" i="8"/>
  <c r="U138" i="8" s="1"/>
  <c r="Q138" i="8"/>
  <c r="O138" i="8"/>
  <c r="K138" i="8"/>
  <c r="I138" i="8"/>
  <c r="Z137" i="8"/>
  <c r="V137" i="8"/>
  <c r="W137" i="8" s="1"/>
  <c r="T137" i="8"/>
  <c r="Q137" i="8"/>
  <c r="O137" i="8"/>
  <c r="S137" i="8" s="1"/>
  <c r="K137" i="8"/>
  <c r="I137" i="8"/>
  <c r="Z136" i="8"/>
  <c r="AA136" i="8" s="1"/>
  <c r="V136" i="8"/>
  <c r="W136" i="8" s="1"/>
  <c r="T136" i="8"/>
  <c r="U136" i="8" s="1"/>
  <c r="Q136" i="8"/>
  <c r="O136" i="8"/>
  <c r="K136" i="8"/>
  <c r="I136" i="8"/>
  <c r="Z135" i="8"/>
  <c r="AA135" i="8" s="1"/>
  <c r="V135" i="8"/>
  <c r="W135" i="8" s="1"/>
  <c r="T135" i="8"/>
  <c r="U135" i="8" s="1"/>
  <c r="Q135" i="8"/>
  <c r="O135" i="8"/>
  <c r="K135" i="8"/>
  <c r="I135" i="8"/>
  <c r="M135" i="8" s="1"/>
  <c r="Z134" i="8"/>
  <c r="AA134" i="8" s="1"/>
  <c r="V134" i="8"/>
  <c r="W134" i="8" s="1"/>
  <c r="T134" i="8"/>
  <c r="U134" i="8" s="1"/>
  <c r="Q134" i="8"/>
  <c r="O134" i="8"/>
  <c r="K134" i="8"/>
  <c r="I134" i="8"/>
  <c r="Z133" i="8"/>
  <c r="AA133" i="8" s="1"/>
  <c r="V133" i="8"/>
  <c r="W133" i="8" s="1"/>
  <c r="T133" i="8"/>
  <c r="U133" i="8" s="1"/>
  <c r="Q133" i="8"/>
  <c r="O133" i="8"/>
  <c r="K133" i="8"/>
  <c r="I133" i="8"/>
  <c r="Z132" i="8"/>
  <c r="AA132" i="8" s="1"/>
  <c r="V132" i="8"/>
  <c r="W132" i="8" s="1"/>
  <c r="T132" i="8"/>
  <c r="U132" i="8" s="1"/>
  <c r="Q132" i="8"/>
  <c r="O132" i="8"/>
  <c r="K132" i="8"/>
  <c r="L132" i="8" s="1"/>
  <c r="I132" i="8"/>
  <c r="Z131" i="8"/>
  <c r="AA131" i="8" s="1"/>
  <c r="V131" i="8"/>
  <c r="W131" i="8" s="1"/>
  <c r="T131" i="8"/>
  <c r="U131" i="8" s="1"/>
  <c r="Q131" i="8"/>
  <c r="O131" i="8"/>
  <c r="K131" i="8"/>
  <c r="I131" i="8"/>
  <c r="Z130" i="8"/>
  <c r="AA130" i="8" s="1"/>
  <c r="V130" i="8"/>
  <c r="W130" i="8" s="1"/>
  <c r="T130" i="8"/>
  <c r="U130" i="8" s="1"/>
  <c r="Q130" i="8"/>
  <c r="O130" i="8"/>
  <c r="K130" i="8"/>
  <c r="I130" i="8"/>
  <c r="Z129" i="8"/>
  <c r="AA129" i="8" s="1"/>
  <c r="V129" i="8"/>
  <c r="W129" i="8" s="1"/>
  <c r="T129" i="8"/>
  <c r="U129" i="8" s="1"/>
  <c r="Q129" i="8"/>
  <c r="O129" i="8"/>
  <c r="S129" i="8" s="1"/>
  <c r="K129" i="8"/>
  <c r="I129" i="8"/>
  <c r="Z128" i="8"/>
  <c r="AA128" i="8" s="1"/>
  <c r="V128" i="8"/>
  <c r="W128" i="8" s="1"/>
  <c r="T128" i="8"/>
  <c r="U128" i="8" s="1"/>
  <c r="Q128" i="8"/>
  <c r="O128" i="8"/>
  <c r="K128" i="8"/>
  <c r="I128" i="8"/>
  <c r="Z127" i="8"/>
  <c r="AA127" i="8" s="1"/>
  <c r="V127" i="8"/>
  <c r="W127" i="8" s="1"/>
  <c r="T127" i="8"/>
  <c r="U127" i="8" s="1"/>
  <c r="Q127" i="8"/>
  <c r="O127" i="8"/>
  <c r="K127" i="8"/>
  <c r="I127" i="8"/>
  <c r="Z126" i="8"/>
  <c r="AA126" i="8" s="1"/>
  <c r="V126" i="8"/>
  <c r="W126" i="8" s="1"/>
  <c r="T126" i="8"/>
  <c r="U126" i="8" s="1"/>
  <c r="Q126" i="8"/>
  <c r="O126" i="8"/>
  <c r="K126" i="8"/>
  <c r="I126" i="8"/>
  <c r="Z125" i="8"/>
  <c r="AA125" i="8" s="1"/>
  <c r="V125" i="8"/>
  <c r="W125" i="8" s="1"/>
  <c r="T125" i="8"/>
  <c r="U125" i="8" s="1"/>
  <c r="Q125" i="8"/>
  <c r="O125" i="8"/>
  <c r="K125" i="8"/>
  <c r="I125" i="8"/>
  <c r="Z124" i="8"/>
  <c r="T124" i="8"/>
  <c r="X124" i="8" s="1"/>
  <c r="Q124" i="8"/>
  <c r="O124" i="8"/>
  <c r="J124" i="8"/>
  <c r="K124" i="8" s="1"/>
  <c r="I124" i="8"/>
  <c r="Z123" i="8"/>
  <c r="T123" i="8"/>
  <c r="U123" i="8" s="1"/>
  <c r="Q123" i="8"/>
  <c r="O123" i="8"/>
  <c r="J123" i="8"/>
  <c r="I123" i="8"/>
  <c r="Z122" i="8"/>
  <c r="T122" i="8"/>
  <c r="X122" i="8" s="1"/>
  <c r="AA122" i="8" s="1"/>
  <c r="Q122" i="8"/>
  <c r="O122" i="8"/>
  <c r="J122" i="8"/>
  <c r="I122" i="8"/>
  <c r="Z121" i="8"/>
  <c r="T121" i="8"/>
  <c r="U121" i="8" s="1"/>
  <c r="R121" i="8"/>
  <c r="Q121" i="8"/>
  <c r="O121" i="8"/>
  <c r="S121" i="8" s="1"/>
  <c r="J121" i="8"/>
  <c r="K121" i="8" s="1"/>
  <c r="I121" i="8"/>
  <c r="Z120" i="8"/>
  <c r="T120" i="8"/>
  <c r="X120" i="8" s="1"/>
  <c r="Q120" i="8"/>
  <c r="O120" i="8"/>
  <c r="J120" i="8"/>
  <c r="K120" i="8" s="1"/>
  <c r="L120" i="8" s="1"/>
  <c r="I120" i="8"/>
  <c r="Z119" i="8"/>
  <c r="T119" i="8"/>
  <c r="U119" i="8" s="1"/>
  <c r="Q119" i="8"/>
  <c r="O119" i="8"/>
  <c r="J119" i="8"/>
  <c r="V119" i="8" s="1"/>
  <c r="W119" i="8" s="1"/>
  <c r="I119" i="8"/>
  <c r="Z118" i="8"/>
  <c r="T118" i="8"/>
  <c r="X118" i="8" s="1"/>
  <c r="Q118" i="8"/>
  <c r="R118" i="8" s="1"/>
  <c r="O118" i="8"/>
  <c r="J118" i="8"/>
  <c r="I118" i="8"/>
  <c r="Z117" i="8"/>
  <c r="T117" i="8"/>
  <c r="U117" i="8" s="1"/>
  <c r="Q117" i="8"/>
  <c r="O117" i="8"/>
  <c r="S117" i="8" s="1"/>
  <c r="J117" i="8"/>
  <c r="K117" i="8" s="1"/>
  <c r="L117" i="8" s="1"/>
  <c r="I117" i="8"/>
  <c r="Z116" i="8"/>
  <c r="T116" i="8"/>
  <c r="X116" i="8" s="1"/>
  <c r="AA116" i="8" s="1"/>
  <c r="Q116" i="8"/>
  <c r="O116" i="8"/>
  <c r="S116" i="8" s="1"/>
  <c r="J116" i="8"/>
  <c r="K116" i="8" s="1"/>
  <c r="L116" i="8" s="1"/>
  <c r="I116" i="8"/>
  <c r="Z115" i="8"/>
  <c r="T115" i="8"/>
  <c r="U115" i="8" s="1"/>
  <c r="Q115" i="8"/>
  <c r="O115" i="8"/>
  <c r="J115" i="8"/>
  <c r="K115" i="8" s="1"/>
  <c r="I115" i="8"/>
  <c r="Z114" i="8"/>
  <c r="T114" i="8"/>
  <c r="Q114" i="8"/>
  <c r="O114" i="8"/>
  <c r="J114" i="8"/>
  <c r="V114" i="8" s="1"/>
  <c r="W114" i="8" s="1"/>
  <c r="I114" i="8"/>
  <c r="Z113" i="8"/>
  <c r="T113" i="8"/>
  <c r="U113" i="8" s="1"/>
  <c r="Q113" i="8"/>
  <c r="R113" i="8" s="1"/>
  <c r="O113" i="8"/>
  <c r="J113" i="8"/>
  <c r="I113" i="8"/>
  <c r="Z112" i="8"/>
  <c r="T112" i="8"/>
  <c r="X112" i="8" s="1"/>
  <c r="Q112" i="8"/>
  <c r="O112" i="8"/>
  <c r="J112" i="8"/>
  <c r="K112" i="8" s="1"/>
  <c r="L112" i="8" s="1"/>
  <c r="I112" i="8"/>
  <c r="Z111" i="8"/>
  <c r="T111" i="8"/>
  <c r="U111" i="8" s="1"/>
  <c r="Q111" i="8"/>
  <c r="R111" i="8" s="1"/>
  <c r="O111" i="8"/>
  <c r="J111" i="8"/>
  <c r="I111" i="8"/>
  <c r="Z110" i="8"/>
  <c r="T110" i="8"/>
  <c r="X110" i="8" s="1"/>
  <c r="Q110" i="8"/>
  <c r="O110" i="8"/>
  <c r="J110" i="8"/>
  <c r="K110" i="8" s="1"/>
  <c r="L110" i="8" s="1"/>
  <c r="I110" i="8"/>
  <c r="Z109" i="8"/>
  <c r="T109" i="8"/>
  <c r="U109" i="8" s="1"/>
  <c r="Q109" i="8"/>
  <c r="O109" i="8"/>
  <c r="J109" i="8"/>
  <c r="I109" i="8"/>
  <c r="Z108" i="8"/>
  <c r="V108" i="8"/>
  <c r="W108" i="8" s="1"/>
  <c r="T108" i="8"/>
  <c r="X108" i="8" s="1"/>
  <c r="Q108" i="8"/>
  <c r="O108" i="8"/>
  <c r="J108" i="8"/>
  <c r="K108" i="8" s="1"/>
  <c r="I108" i="8"/>
  <c r="Z107" i="8"/>
  <c r="T107" i="8"/>
  <c r="U107" i="8" s="1"/>
  <c r="Q107" i="8"/>
  <c r="O107" i="8"/>
  <c r="J107" i="8"/>
  <c r="I107" i="8"/>
  <c r="Z106" i="8"/>
  <c r="T106" i="8"/>
  <c r="X106" i="8" s="1"/>
  <c r="Q106" i="8"/>
  <c r="O106" i="8"/>
  <c r="S106" i="8" s="1"/>
  <c r="J106" i="8"/>
  <c r="V106" i="8" s="1"/>
  <c r="W106" i="8" s="1"/>
  <c r="I106" i="8"/>
  <c r="Z105" i="8"/>
  <c r="T105" i="8"/>
  <c r="U105" i="8" s="1"/>
  <c r="Q105" i="8"/>
  <c r="O105" i="8"/>
  <c r="J105" i="8"/>
  <c r="I105" i="8"/>
  <c r="Z104" i="8"/>
  <c r="AA104" i="8" s="1"/>
  <c r="V104" i="8"/>
  <c r="W104" i="8" s="1"/>
  <c r="T104" i="8"/>
  <c r="U104" i="8" s="1"/>
  <c r="Q104" i="8"/>
  <c r="O104" i="8"/>
  <c r="K104" i="8"/>
  <c r="I104" i="8"/>
  <c r="Z103" i="8"/>
  <c r="T103" i="8"/>
  <c r="X103" i="8" s="1"/>
  <c r="Q103" i="8"/>
  <c r="R103" i="8" s="1"/>
  <c r="O103" i="8"/>
  <c r="J103" i="8"/>
  <c r="K103" i="8" s="1"/>
  <c r="I103" i="8"/>
  <c r="Z102" i="8"/>
  <c r="T102" i="8"/>
  <c r="X102" i="8" s="1"/>
  <c r="Q102" i="8"/>
  <c r="R102" i="8" s="1"/>
  <c r="O102" i="8"/>
  <c r="J102" i="8"/>
  <c r="I102" i="8"/>
  <c r="Z101" i="8"/>
  <c r="T101" i="8"/>
  <c r="X101" i="8" s="1"/>
  <c r="Q101" i="8"/>
  <c r="O101" i="8"/>
  <c r="J101" i="8"/>
  <c r="K101" i="8" s="1"/>
  <c r="I101" i="8"/>
  <c r="Z100" i="8"/>
  <c r="T100" i="8"/>
  <c r="X100" i="8" s="1"/>
  <c r="AA100" i="8" s="1"/>
  <c r="Q100" i="8"/>
  <c r="O100" i="8"/>
  <c r="J100" i="8"/>
  <c r="V100" i="8" s="1"/>
  <c r="W100" i="8" s="1"/>
  <c r="I100" i="8"/>
  <c r="Z99" i="8"/>
  <c r="T99" i="8"/>
  <c r="X99" i="8" s="1"/>
  <c r="AA99" i="8" s="1"/>
  <c r="Q99" i="8"/>
  <c r="O99" i="8"/>
  <c r="J99" i="8"/>
  <c r="I99" i="8"/>
  <c r="Z98" i="8"/>
  <c r="T98" i="8"/>
  <c r="X98" i="8" s="1"/>
  <c r="AA98" i="8" s="1"/>
  <c r="Q98" i="8"/>
  <c r="O98" i="8"/>
  <c r="J98" i="8"/>
  <c r="K98" i="8" s="1"/>
  <c r="I98" i="8"/>
  <c r="Z97" i="8"/>
  <c r="T97" i="8"/>
  <c r="X97" i="8" s="1"/>
  <c r="Q97" i="8"/>
  <c r="O97" i="8"/>
  <c r="J97" i="8"/>
  <c r="K97" i="8" s="1"/>
  <c r="I97" i="8"/>
  <c r="Z96" i="8"/>
  <c r="T96" i="8"/>
  <c r="X96" i="8" s="1"/>
  <c r="Q96" i="8"/>
  <c r="O96" i="8"/>
  <c r="J96" i="8"/>
  <c r="V96" i="8" s="1"/>
  <c r="W96" i="8" s="1"/>
  <c r="I96" i="8"/>
  <c r="Z95" i="8"/>
  <c r="T95" i="8"/>
  <c r="X95" i="8" s="1"/>
  <c r="Q95" i="8"/>
  <c r="O95" i="8"/>
  <c r="J95" i="8"/>
  <c r="I95" i="8"/>
  <c r="Z94" i="8"/>
  <c r="T94" i="8"/>
  <c r="X94" i="8" s="1"/>
  <c r="Q94" i="8"/>
  <c r="O94" i="8"/>
  <c r="J94" i="8"/>
  <c r="V94" i="8" s="1"/>
  <c r="W94" i="8" s="1"/>
  <c r="I94" i="8"/>
  <c r="Z93" i="8"/>
  <c r="T93" i="8"/>
  <c r="X93" i="8" s="1"/>
  <c r="AA93" i="8" s="1"/>
  <c r="Q93" i="8"/>
  <c r="O93" i="8"/>
  <c r="J93" i="8"/>
  <c r="K93" i="8" s="1"/>
  <c r="L93" i="8" s="1"/>
  <c r="I93" i="8"/>
  <c r="Z92" i="8"/>
  <c r="T92" i="8"/>
  <c r="X92" i="8" s="1"/>
  <c r="Q92" i="8"/>
  <c r="O92" i="8"/>
  <c r="S92" i="8" s="1"/>
  <c r="J92" i="8"/>
  <c r="I92" i="8"/>
  <c r="Z91" i="8"/>
  <c r="V91" i="8"/>
  <c r="W91" i="8" s="1"/>
  <c r="T91" i="8"/>
  <c r="X91" i="8" s="1"/>
  <c r="AA91" i="8" s="1"/>
  <c r="Q91" i="8"/>
  <c r="O91" i="8"/>
  <c r="J91" i="8"/>
  <c r="K91" i="8" s="1"/>
  <c r="I91" i="8"/>
  <c r="Z90" i="8"/>
  <c r="T90" i="8"/>
  <c r="X90" i="8" s="1"/>
  <c r="AA90" i="8" s="1"/>
  <c r="Q90" i="8"/>
  <c r="O90" i="8"/>
  <c r="J90" i="8"/>
  <c r="K90" i="8" s="1"/>
  <c r="L90" i="8" s="1"/>
  <c r="I90" i="8"/>
  <c r="Z89" i="8"/>
  <c r="T89" i="8"/>
  <c r="X89" i="8" s="1"/>
  <c r="Q89" i="8"/>
  <c r="O89" i="8"/>
  <c r="J89" i="8"/>
  <c r="I89" i="8"/>
  <c r="Z88" i="8"/>
  <c r="T88" i="8"/>
  <c r="X88" i="8" s="1"/>
  <c r="Q88" i="8"/>
  <c r="O88" i="8"/>
  <c r="S88" i="8" s="1"/>
  <c r="J88" i="8"/>
  <c r="V88" i="8" s="1"/>
  <c r="W88" i="8" s="1"/>
  <c r="I88" i="8"/>
  <c r="Z87" i="8"/>
  <c r="T87" i="8"/>
  <c r="X87" i="8" s="1"/>
  <c r="Q87" i="8"/>
  <c r="O87" i="8"/>
  <c r="J87" i="8"/>
  <c r="K87" i="8" s="1"/>
  <c r="I87" i="8"/>
  <c r="Z86" i="8"/>
  <c r="T86" i="8"/>
  <c r="X86" i="8" s="1"/>
  <c r="Q86" i="8"/>
  <c r="O86" i="8"/>
  <c r="S86" i="8" s="1"/>
  <c r="J86" i="8"/>
  <c r="V86" i="8" s="1"/>
  <c r="W86" i="8" s="1"/>
  <c r="I86" i="8"/>
  <c r="Z85" i="8"/>
  <c r="T85" i="8"/>
  <c r="X85" i="8" s="1"/>
  <c r="Q85" i="8"/>
  <c r="O85" i="8"/>
  <c r="J85" i="8"/>
  <c r="K85" i="8" s="1"/>
  <c r="I85" i="8"/>
  <c r="Z84" i="8"/>
  <c r="T84" i="8"/>
  <c r="X84" i="8" s="1"/>
  <c r="Q84" i="8"/>
  <c r="O84" i="8"/>
  <c r="S84" i="8" s="1"/>
  <c r="J84" i="8"/>
  <c r="K84" i="8" s="1"/>
  <c r="I84" i="8"/>
  <c r="Z83" i="8"/>
  <c r="T83" i="8"/>
  <c r="X83" i="8" s="1"/>
  <c r="AA83" i="8" s="1"/>
  <c r="Q83" i="8"/>
  <c r="O83" i="8"/>
  <c r="S83" i="8" s="1"/>
  <c r="J83" i="8"/>
  <c r="K83" i="8" s="1"/>
  <c r="M83" i="8" s="1"/>
  <c r="I83" i="8"/>
  <c r="Z82" i="8"/>
  <c r="T82" i="8"/>
  <c r="X82" i="8" s="1"/>
  <c r="Q82" i="8"/>
  <c r="O82" i="8"/>
  <c r="J82" i="8"/>
  <c r="V82" i="8" s="1"/>
  <c r="W82" i="8" s="1"/>
  <c r="I82" i="8"/>
  <c r="Z81" i="8"/>
  <c r="T81" i="8"/>
  <c r="X81" i="8" s="1"/>
  <c r="AA81" i="8" s="1"/>
  <c r="Q81" i="8"/>
  <c r="O81" i="8"/>
  <c r="J81" i="8"/>
  <c r="K81" i="8" s="1"/>
  <c r="L81" i="8" s="1"/>
  <c r="I81" i="8"/>
  <c r="Z80" i="8"/>
  <c r="T80" i="8"/>
  <c r="Q80" i="8"/>
  <c r="O80" i="8"/>
  <c r="J80" i="8"/>
  <c r="K80" i="8" s="1"/>
  <c r="I80" i="8"/>
  <c r="Z79" i="8"/>
  <c r="T79" i="8"/>
  <c r="X79" i="8" s="1"/>
  <c r="AA79" i="8" s="1"/>
  <c r="Q79" i="8"/>
  <c r="O79" i="8"/>
  <c r="S79" i="8" s="1"/>
  <c r="J79" i="8"/>
  <c r="I79" i="8"/>
  <c r="Z78" i="8"/>
  <c r="T78" i="8"/>
  <c r="X78" i="8" s="1"/>
  <c r="AA78" i="8" s="1"/>
  <c r="Q78" i="8"/>
  <c r="O78" i="8"/>
  <c r="S78" i="8" s="1"/>
  <c r="J78" i="8"/>
  <c r="V78" i="8" s="1"/>
  <c r="W78" i="8" s="1"/>
  <c r="I78" i="8"/>
  <c r="Z77" i="8"/>
  <c r="V77" i="8"/>
  <c r="W77" i="8" s="1"/>
  <c r="T77" i="8"/>
  <c r="X77" i="8" s="1"/>
  <c r="AA77" i="8" s="1"/>
  <c r="Q77" i="8"/>
  <c r="O77" i="8"/>
  <c r="J77" i="8"/>
  <c r="K77" i="8" s="1"/>
  <c r="I77" i="8"/>
  <c r="Z76" i="8"/>
  <c r="T76" i="8"/>
  <c r="Q76" i="8"/>
  <c r="O76" i="8"/>
  <c r="J76" i="8"/>
  <c r="V76" i="8" s="1"/>
  <c r="W76" i="8" s="1"/>
  <c r="I76" i="8"/>
  <c r="Z75" i="8"/>
  <c r="T75" i="8"/>
  <c r="X75" i="8" s="1"/>
  <c r="Q75" i="8"/>
  <c r="O75" i="8"/>
  <c r="S75" i="8" s="1"/>
  <c r="J75" i="8"/>
  <c r="K75" i="8" s="1"/>
  <c r="I75" i="8"/>
  <c r="Z74" i="8"/>
  <c r="T74" i="8"/>
  <c r="X74" i="8" s="1"/>
  <c r="Q74" i="8"/>
  <c r="O74" i="8"/>
  <c r="J74" i="8"/>
  <c r="K74" i="8" s="1"/>
  <c r="L74" i="8" s="1"/>
  <c r="I74" i="8"/>
  <c r="Z73" i="8"/>
  <c r="T73" i="8"/>
  <c r="X73" i="8" s="1"/>
  <c r="AA73" i="8" s="1"/>
  <c r="Q73" i="8"/>
  <c r="O73" i="8"/>
  <c r="J73" i="8"/>
  <c r="K73" i="8" s="1"/>
  <c r="I73" i="8"/>
  <c r="Z72" i="8"/>
  <c r="T72" i="8"/>
  <c r="U72" i="8" s="1"/>
  <c r="Q72" i="8"/>
  <c r="O72" i="8"/>
  <c r="J72" i="8"/>
  <c r="I72" i="8"/>
  <c r="Z71" i="8"/>
  <c r="T71" i="8"/>
  <c r="X71" i="8" s="1"/>
  <c r="Q71" i="8"/>
  <c r="O71" i="8"/>
  <c r="J71" i="8"/>
  <c r="K71" i="8" s="1"/>
  <c r="L71" i="8" s="1"/>
  <c r="I71" i="8"/>
  <c r="Z70" i="8"/>
  <c r="T70" i="8"/>
  <c r="Q70" i="8"/>
  <c r="O70" i="8"/>
  <c r="J70" i="8"/>
  <c r="V70" i="8" s="1"/>
  <c r="W70" i="8" s="1"/>
  <c r="I70" i="8"/>
  <c r="Z69" i="8"/>
  <c r="T69" i="8"/>
  <c r="X69" i="8" s="1"/>
  <c r="Q69" i="8"/>
  <c r="O69" i="8"/>
  <c r="J69" i="8"/>
  <c r="I69" i="8"/>
  <c r="Z68" i="8"/>
  <c r="T68" i="8"/>
  <c r="X68" i="8" s="1"/>
  <c r="AA68" i="8" s="1"/>
  <c r="Q68" i="8"/>
  <c r="O68" i="8"/>
  <c r="J68" i="8"/>
  <c r="I68" i="8"/>
  <c r="Z67" i="8"/>
  <c r="T67" i="8"/>
  <c r="X67" i="8" s="1"/>
  <c r="Q67" i="8"/>
  <c r="O67" i="8"/>
  <c r="J67" i="8"/>
  <c r="I67" i="8"/>
  <c r="Z66" i="8"/>
  <c r="T66" i="8"/>
  <c r="X66" i="8" s="1"/>
  <c r="AA66" i="8" s="1"/>
  <c r="Q66" i="8"/>
  <c r="O66" i="8"/>
  <c r="J66" i="8"/>
  <c r="V66" i="8" s="1"/>
  <c r="W66" i="8" s="1"/>
  <c r="I66" i="8"/>
  <c r="Z65" i="8"/>
  <c r="T65" i="8"/>
  <c r="X65" i="8" s="1"/>
  <c r="Q65" i="8"/>
  <c r="O65" i="8"/>
  <c r="J65" i="8"/>
  <c r="K65" i="8" s="1"/>
  <c r="I65" i="8"/>
  <c r="Z64" i="8"/>
  <c r="T64" i="8"/>
  <c r="Q64" i="8"/>
  <c r="O64" i="8"/>
  <c r="J64" i="8"/>
  <c r="K64" i="8" s="1"/>
  <c r="L64" i="8" s="1"/>
  <c r="I64" i="8"/>
  <c r="Z63" i="8"/>
  <c r="T63" i="8"/>
  <c r="X63" i="8" s="1"/>
  <c r="Q63" i="8"/>
  <c r="R63" i="8" s="1"/>
  <c r="O63" i="8"/>
  <c r="J63" i="8"/>
  <c r="I63" i="8"/>
  <c r="Z62" i="8"/>
  <c r="T62" i="8"/>
  <c r="X62" i="8" s="1"/>
  <c r="AA62" i="8" s="1"/>
  <c r="Q62" i="8"/>
  <c r="O62" i="8"/>
  <c r="J62" i="8"/>
  <c r="K62" i="8" s="1"/>
  <c r="I62" i="8"/>
  <c r="Z61" i="8"/>
  <c r="T61" i="8"/>
  <c r="X61" i="8" s="1"/>
  <c r="AA61" i="8" s="1"/>
  <c r="Q61" i="8"/>
  <c r="O61" i="8"/>
  <c r="J61" i="8"/>
  <c r="K61" i="8" s="1"/>
  <c r="L61" i="8" s="1"/>
  <c r="I61" i="8"/>
  <c r="Z60" i="8"/>
  <c r="T60" i="8"/>
  <c r="X60" i="8" s="1"/>
  <c r="Q60" i="8"/>
  <c r="O60" i="8"/>
  <c r="J60" i="8"/>
  <c r="V60" i="8" s="1"/>
  <c r="W60" i="8" s="1"/>
  <c r="I60" i="8"/>
  <c r="Z59" i="8"/>
  <c r="AA59" i="8" s="1"/>
  <c r="V59" i="8"/>
  <c r="W59" i="8" s="1"/>
  <c r="T59" i="8"/>
  <c r="U59" i="8" s="1"/>
  <c r="Q59" i="8"/>
  <c r="O59" i="8"/>
  <c r="K59" i="8"/>
  <c r="I59" i="8"/>
  <c r="Z58" i="8"/>
  <c r="AA58" i="8" s="1"/>
  <c r="V58" i="8"/>
  <c r="W58" i="8" s="1"/>
  <c r="T58" i="8"/>
  <c r="U58" i="8" s="1"/>
  <c r="Q58" i="8"/>
  <c r="O58" i="8"/>
  <c r="K58" i="8"/>
  <c r="I58" i="8"/>
  <c r="Z57" i="8"/>
  <c r="AA57" i="8" s="1"/>
  <c r="V57" i="8"/>
  <c r="W57" i="8" s="1"/>
  <c r="T57" i="8"/>
  <c r="U57" i="8" s="1"/>
  <c r="Q57" i="8"/>
  <c r="O57" i="8"/>
  <c r="K57" i="8"/>
  <c r="I57" i="8"/>
  <c r="Z56" i="8"/>
  <c r="AA56" i="8" s="1"/>
  <c r="V56" i="8"/>
  <c r="W56" i="8" s="1"/>
  <c r="T56" i="8"/>
  <c r="U56" i="8" s="1"/>
  <c r="Q56" i="8"/>
  <c r="O56" i="8"/>
  <c r="K56" i="8"/>
  <c r="I56" i="8"/>
  <c r="Z55" i="8"/>
  <c r="AA55" i="8" s="1"/>
  <c r="V55" i="8"/>
  <c r="W55" i="8" s="1"/>
  <c r="T55" i="8"/>
  <c r="U55" i="8" s="1"/>
  <c r="Q55" i="8"/>
  <c r="O55" i="8"/>
  <c r="S55" i="8" s="1"/>
  <c r="K55" i="8"/>
  <c r="I55" i="8"/>
  <c r="Z54" i="8"/>
  <c r="AA54" i="8" s="1"/>
  <c r="V54" i="8"/>
  <c r="W54" i="8" s="1"/>
  <c r="T54" i="8"/>
  <c r="U54" i="8" s="1"/>
  <c r="Q54" i="8"/>
  <c r="O54" i="8"/>
  <c r="K54" i="8"/>
  <c r="I54" i="8"/>
  <c r="Z53" i="8"/>
  <c r="AA53" i="8" s="1"/>
  <c r="V53" i="8"/>
  <c r="W53" i="8" s="1"/>
  <c r="T53" i="8"/>
  <c r="U53" i="8" s="1"/>
  <c r="Q53" i="8"/>
  <c r="O53" i="8"/>
  <c r="K53" i="8"/>
  <c r="I53" i="8"/>
  <c r="Z52" i="8"/>
  <c r="AA52" i="8" s="1"/>
  <c r="V52" i="8"/>
  <c r="W52" i="8" s="1"/>
  <c r="T52" i="8"/>
  <c r="U52" i="8" s="1"/>
  <c r="Q52" i="8"/>
  <c r="O52" i="8"/>
  <c r="K52" i="8"/>
  <c r="I52" i="8"/>
  <c r="Z51" i="8"/>
  <c r="AA51" i="8" s="1"/>
  <c r="V51" i="8"/>
  <c r="W51" i="8" s="1"/>
  <c r="AB51" i="8" s="1"/>
  <c r="T51" i="8"/>
  <c r="U51" i="8" s="1"/>
  <c r="Q51" i="8"/>
  <c r="O51" i="8"/>
  <c r="K51" i="8"/>
  <c r="I51" i="8"/>
  <c r="Z50" i="8"/>
  <c r="AA50" i="8" s="1"/>
  <c r="V50" i="8"/>
  <c r="W50" i="8" s="1"/>
  <c r="T50" i="8"/>
  <c r="U50" i="8" s="1"/>
  <c r="Q50" i="8"/>
  <c r="O50" i="8"/>
  <c r="K50" i="8"/>
  <c r="L50" i="8" s="1"/>
  <c r="I50" i="8"/>
  <c r="Z49" i="8"/>
  <c r="AA49" i="8" s="1"/>
  <c r="V49" i="8"/>
  <c r="W49" i="8" s="1"/>
  <c r="AB49" i="8" s="1"/>
  <c r="T49" i="8"/>
  <c r="U49" i="8" s="1"/>
  <c r="Q49" i="8"/>
  <c r="O49" i="8"/>
  <c r="K49" i="8"/>
  <c r="I49" i="8"/>
  <c r="Z48" i="8"/>
  <c r="AA48" i="8" s="1"/>
  <c r="V48" i="8"/>
  <c r="W48" i="8" s="1"/>
  <c r="T48" i="8"/>
  <c r="U48" i="8" s="1"/>
  <c r="Q48" i="8"/>
  <c r="O48" i="8"/>
  <c r="K48" i="8"/>
  <c r="I48" i="8"/>
  <c r="Z47" i="8"/>
  <c r="AA47" i="8" s="1"/>
  <c r="V47" i="8"/>
  <c r="W47" i="8" s="1"/>
  <c r="T47" i="8"/>
  <c r="U47" i="8" s="1"/>
  <c r="Q47" i="8"/>
  <c r="O47" i="8"/>
  <c r="K47" i="8"/>
  <c r="I47" i="8"/>
  <c r="Z46" i="8"/>
  <c r="AA46" i="8" s="1"/>
  <c r="V46" i="8"/>
  <c r="W46" i="8" s="1"/>
  <c r="T46" i="8"/>
  <c r="U46" i="8" s="1"/>
  <c r="Q46" i="8"/>
  <c r="O46" i="8"/>
  <c r="K46" i="8"/>
  <c r="I46" i="8"/>
  <c r="Z45" i="8"/>
  <c r="AA45" i="8" s="1"/>
  <c r="V45" i="8"/>
  <c r="W45" i="8" s="1"/>
  <c r="T45" i="8"/>
  <c r="U45" i="8" s="1"/>
  <c r="Q45" i="8"/>
  <c r="O45" i="8"/>
  <c r="K45" i="8"/>
  <c r="I45" i="8"/>
  <c r="M45" i="8" s="1"/>
  <c r="Z44" i="8"/>
  <c r="X44" i="8"/>
  <c r="AA44" i="8" s="1"/>
  <c r="V44" i="8"/>
  <c r="W44" i="8" s="1"/>
  <c r="Q44" i="8"/>
  <c r="O44" i="8"/>
  <c r="S44" i="8" s="1"/>
  <c r="K44" i="8"/>
  <c r="G44" i="8"/>
  <c r="T44" i="8" s="1"/>
  <c r="U44" i="8" s="1"/>
  <c r="Z43" i="8"/>
  <c r="AA43" i="8" s="1"/>
  <c r="V43" i="8"/>
  <c r="W43" i="8" s="1"/>
  <c r="T43" i="8"/>
  <c r="U43" i="8" s="1"/>
  <c r="Q43" i="8"/>
  <c r="O43" i="8"/>
  <c r="K43" i="8"/>
  <c r="I43" i="8"/>
  <c r="Z42" i="8"/>
  <c r="AA42" i="8" s="1"/>
  <c r="V42" i="8"/>
  <c r="W42" i="8" s="1"/>
  <c r="T42" i="8"/>
  <c r="U42" i="8" s="1"/>
  <c r="Q42" i="8"/>
  <c r="O42" i="8"/>
  <c r="K42" i="8"/>
  <c r="I42" i="8"/>
  <c r="Z41" i="8"/>
  <c r="AA41" i="8" s="1"/>
  <c r="V41" i="8"/>
  <c r="W41" i="8" s="1"/>
  <c r="T41" i="8"/>
  <c r="U41" i="8" s="1"/>
  <c r="Q41" i="8"/>
  <c r="O41" i="8"/>
  <c r="K41" i="8"/>
  <c r="I41" i="8"/>
  <c r="Z40" i="8"/>
  <c r="AA40" i="8" s="1"/>
  <c r="V40" i="8"/>
  <c r="W40" i="8" s="1"/>
  <c r="T40" i="8"/>
  <c r="U40" i="8" s="1"/>
  <c r="Q40" i="8"/>
  <c r="O40" i="8"/>
  <c r="K40" i="8"/>
  <c r="I40" i="8"/>
  <c r="Z39" i="8"/>
  <c r="AA39" i="8" s="1"/>
  <c r="V39" i="8"/>
  <c r="W39" i="8" s="1"/>
  <c r="T39" i="8"/>
  <c r="U39" i="8" s="1"/>
  <c r="Q39" i="8"/>
  <c r="O39" i="8"/>
  <c r="K39" i="8"/>
  <c r="I39" i="8"/>
  <c r="Z38" i="8"/>
  <c r="AA38" i="8" s="1"/>
  <c r="V38" i="8"/>
  <c r="W38" i="8" s="1"/>
  <c r="T38" i="8"/>
  <c r="U38" i="8" s="1"/>
  <c r="Q38" i="8"/>
  <c r="O38" i="8"/>
  <c r="K38" i="8"/>
  <c r="I38" i="8"/>
  <c r="Z37" i="8"/>
  <c r="AA37" i="8" s="1"/>
  <c r="V37" i="8"/>
  <c r="W37" i="8" s="1"/>
  <c r="T37" i="8"/>
  <c r="U37" i="8" s="1"/>
  <c r="Q37" i="8"/>
  <c r="O37" i="8"/>
  <c r="K37" i="8"/>
  <c r="I37" i="8"/>
  <c r="Z36" i="8"/>
  <c r="AA36" i="8" s="1"/>
  <c r="V36" i="8"/>
  <c r="W36" i="8" s="1"/>
  <c r="T36" i="8"/>
  <c r="U36" i="8" s="1"/>
  <c r="Q36" i="8"/>
  <c r="R36" i="8" s="1"/>
  <c r="O36" i="8"/>
  <c r="K36" i="8"/>
  <c r="I36" i="8"/>
  <c r="M36" i="8" s="1"/>
  <c r="Z35" i="8"/>
  <c r="AA35" i="8" s="1"/>
  <c r="V35" i="8"/>
  <c r="W35" i="8" s="1"/>
  <c r="T35" i="8"/>
  <c r="U35" i="8" s="1"/>
  <c r="Q35" i="8"/>
  <c r="R35" i="8" s="1"/>
  <c r="O35" i="8"/>
  <c r="K35" i="8"/>
  <c r="I35" i="8"/>
  <c r="Z34" i="8"/>
  <c r="AA34" i="8" s="1"/>
  <c r="V34" i="8"/>
  <c r="W34" i="8" s="1"/>
  <c r="T34" i="8"/>
  <c r="U34" i="8" s="1"/>
  <c r="Q34" i="8"/>
  <c r="O34" i="8"/>
  <c r="K34" i="8"/>
  <c r="I34" i="8"/>
  <c r="Z33" i="8"/>
  <c r="AA33" i="8" s="1"/>
  <c r="V33" i="8"/>
  <c r="W33" i="8" s="1"/>
  <c r="U33" i="8"/>
  <c r="T33" i="8"/>
  <c r="Q33" i="8"/>
  <c r="O33" i="8"/>
  <c r="K33" i="8"/>
  <c r="I33" i="8"/>
  <c r="Z32" i="8"/>
  <c r="AA32" i="8" s="1"/>
  <c r="V32" i="8"/>
  <c r="W32" i="8" s="1"/>
  <c r="T32" i="8"/>
  <c r="U32" i="8" s="1"/>
  <c r="Q32" i="8"/>
  <c r="O32" i="8"/>
  <c r="K32" i="8"/>
  <c r="I32" i="8"/>
  <c r="Z31" i="8"/>
  <c r="AA31" i="8" s="1"/>
  <c r="V31" i="8"/>
  <c r="W31" i="8" s="1"/>
  <c r="T31" i="8"/>
  <c r="U31" i="8" s="1"/>
  <c r="Q31" i="8"/>
  <c r="O31" i="8"/>
  <c r="K31" i="8"/>
  <c r="I31" i="8"/>
  <c r="Z30" i="8"/>
  <c r="AA30" i="8" s="1"/>
  <c r="V30" i="8"/>
  <c r="W30" i="8" s="1"/>
  <c r="T30" i="8"/>
  <c r="U30" i="8" s="1"/>
  <c r="Q30" i="8"/>
  <c r="O30" i="8"/>
  <c r="K30" i="8"/>
  <c r="I30" i="8"/>
  <c r="Z29" i="8"/>
  <c r="AA29" i="8" s="1"/>
  <c r="V29" i="8"/>
  <c r="W29" i="8" s="1"/>
  <c r="T29" i="8"/>
  <c r="U29" i="8" s="1"/>
  <c r="Q29" i="8"/>
  <c r="O29" i="8"/>
  <c r="K29" i="8"/>
  <c r="I29" i="8"/>
  <c r="Z28" i="8"/>
  <c r="AA28" i="8" s="1"/>
  <c r="V28" i="8"/>
  <c r="W28" i="8" s="1"/>
  <c r="T28" i="8"/>
  <c r="U28" i="8" s="1"/>
  <c r="Q28" i="8"/>
  <c r="O28" i="8"/>
  <c r="K28" i="8"/>
  <c r="I28" i="8"/>
  <c r="AA27" i="8"/>
  <c r="Z27" i="8"/>
  <c r="V27" i="8"/>
  <c r="W27" i="8" s="1"/>
  <c r="T27" i="8"/>
  <c r="U27" i="8" s="1"/>
  <c r="Q27" i="8"/>
  <c r="O27" i="8"/>
  <c r="K27" i="8"/>
  <c r="I27" i="8"/>
  <c r="M27" i="8" s="1"/>
  <c r="Z26" i="8"/>
  <c r="AA26" i="8" s="1"/>
  <c r="V26" i="8"/>
  <c r="W26" i="8" s="1"/>
  <c r="T26" i="8"/>
  <c r="U26" i="8" s="1"/>
  <c r="Q26" i="8"/>
  <c r="O26" i="8"/>
  <c r="K26" i="8"/>
  <c r="I26" i="8"/>
  <c r="Z25" i="8"/>
  <c r="AA25" i="8" s="1"/>
  <c r="V25" i="8"/>
  <c r="W25" i="8" s="1"/>
  <c r="T25" i="8"/>
  <c r="U25" i="8" s="1"/>
  <c r="Q25" i="8"/>
  <c r="O25" i="8"/>
  <c r="K25" i="8"/>
  <c r="I25" i="8"/>
  <c r="Z24" i="8"/>
  <c r="AA24" i="8" s="1"/>
  <c r="V24" i="8"/>
  <c r="W24" i="8" s="1"/>
  <c r="T24" i="8"/>
  <c r="U24" i="8" s="1"/>
  <c r="Q24" i="8"/>
  <c r="O24" i="8"/>
  <c r="K24" i="8"/>
  <c r="I24" i="8"/>
  <c r="Z23" i="8"/>
  <c r="AA23" i="8" s="1"/>
  <c r="V23" i="8"/>
  <c r="W23" i="8" s="1"/>
  <c r="T23" i="8"/>
  <c r="U23" i="8" s="1"/>
  <c r="Q23" i="8"/>
  <c r="O23" i="8"/>
  <c r="K23" i="8"/>
  <c r="I23" i="8"/>
  <c r="Z22" i="8"/>
  <c r="AA22" i="8" s="1"/>
  <c r="V22" i="8"/>
  <c r="W22" i="8" s="1"/>
  <c r="T22" i="8"/>
  <c r="U22" i="8" s="1"/>
  <c r="AC22" i="8" s="1"/>
  <c r="Q22" i="8"/>
  <c r="S22" i="8" s="1"/>
  <c r="O22" i="8"/>
  <c r="K22" i="8"/>
  <c r="M22" i="8" s="1"/>
  <c r="I22" i="8"/>
  <c r="Z21" i="8"/>
  <c r="AA21" i="8" s="1"/>
  <c r="V21" i="8"/>
  <c r="W21" i="8" s="1"/>
  <c r="T21" i="8"/>
  <c r="U21" i="8" s="1"/>
  <c r="Q21" i="8"/>
  <c r="O21" i="8"/>
  <c r="K21" i="8"/>
  <c r="I21" i="8"/>
  <c r="AE20" i="8"/>
  <c r="AE21" i="8" s="1"/>
  <c r="AE22" i="8" s="1"/>
  <c r="Z20" i="8"/>
  <c r="AA20" i="8" s="1"/>
  <c r="V20" i="8"/>
  <c r="W20" i="8" s="1"/>
  <c r="T20" i="8"/>
  <c r="U20" i="8" s="1"/>
  <c r="Q20" i="8"/>
  <c r="O20" i="8"/>
  <c r="K20" i="8"/>
  <c r="I20" i="8"/>
  <c r="Z19" i="8"/>
  <c r="AA19" i="8" s="1"/>
  <c r="V19" i="8"/>
  <c r="W19" i="8" s="1"/>
  <c r="T19" i="8"/>
  <c r="U19" i="8" s="1"/>
  <c r="Q19" i="8"/>
  <c r="O19" i="8"/>
  <c r="S19" i="8" s="1"/>
  <c r="K19" i="8"/>
  <c r="I19" i="8"/>
  <c r="Z18" i="8"/>
  <c r="AA18" i="8" s="1"/>
  <c r="V18" i="8"/>
  <c r="W18" i="8" s="1"/>
  <c r="T18" i="8"/>
  <c r="U18" i="8" s="1"/>
  <c r="Q18" i="8"/>
  <c r="O18" i="8"/>
  <c r="K18" i="8"/>
  <c r="I18" i="8"/>
  <c r="Z17" i="8"/>
  <c r="AA17" i="8" s="1"/>
  <c r="V17" i="8"/>
  <c r="W17" i="8" s="1"/>
  <c r="T17" i="8"/>
  <c r="U17" i="8" s="1"/>
  <c r="AC17" i="8" s="1"/>
  <c r="Q17" i="8"/>
  <c r="O17" i="8"/>
  <c r="K17" i="8"/>
  <c r="I17" i="8"/>
  <c r="Z16" i="8"/>
  <c r="AA16" i="8" s="1"/>
  <c r="V16" i="8"/>
  <c r="W16" i="8" s="1"/>
  <c r="T16" i="8"/>
  <c r="U16" i="8" s="1"/>
  <c r="Q16" i="8"/>
  <c r="O16" i="8"/>
  <c r="K16" i="8"/>
  <c r="I16" i="8"/>
  <c r="Z15" i="8"/>
  <c r="AA15" i="8" s="1"/>
  <c r="V15" i="8"/>
  <c r="W15" i="8" s="1"/>
  <c r="T15" i="8"/>
  <c r="U15" i="8" s="1"/>
  <c r="Q15" i="8"/>
  <c r="O15" i="8"/>
  <c r="K15" i="8"/>
  <c r="I15" i="8"/>
  <c r="Z14" i="8"/>
  <c r="AA14" i="8" s="1"/>
  <c r="V14" i="8"/>
  <c r="W14" i="8" s="1"/>
  <c r="T14" i="8"/>
  <c r="U14" i="8" s="1"/>
  <c r="Q14" i="8"/>
  <c r="O14" i="8"/>
  <c r="K14" i="8"/>
  <c r="I14" i="8"/>
  <c r="Z13" i="8"/>
  <c r="AA13" i="8" s="1"/>
  <c r="V13" i="8"/>
  <c r="W13" i="8" s="1"/>
  <c r="T13" i="8"/>
  <c r="U13" i="8" s="1"/>
  <c r="Q13" i="8"/>
  <c r="O13" i="8"/>
  <c r="K13" i="8"/>
  <c r="I13" i="8"/>
  <c r="Z12" i="8"/>
  <c r="AA12" i="8" s="1"/>
  <c r="V12" i="8"/>
  <c r="W12" i="8" s="1"/>
  <c r="T12" i="8"/>
  <c r="U12" i="8" s="1"/>
  <c r="Q12" i="8"/>
  <c r="O12" i="8"/>
  <c r="K12" i="8"/>
  <c r="I12" i="8"/>
  <c r="Z11" i="8"/>
  <c r="AA11" i="8" s="1"/>
  <c r="V11" i="8"/>
  <c r="W11" i="8" s="1"/>
  <c r="T11" i="8"/>
  <c r="U11" i="8" s="1"/>
  <c r="Q11" i="8"/>
  <c r="O11" i="8"/>
  <c r="K11" i="8"/>
  <c r="I11" i="8"/>
  <c r="Z10" i="8"/>
  <c r="AA10" i="8" s="1"/>
  <c r="V10" i="8"/>
  <c r="W10" i="8" s="1"/>
  <c r="T10" i="8"/>
  <c r="U10" i="8" s="1"/>
  <c r="Q10" i="8"/>
  <c r="O10" i="8"/>
  <c r="K10" i="8"/>
  <c r="I10" i="8"/>
  <c r="Z9" i="8"/>
  <c r="AA9" i="8" s="1"/>
  <c r="V9" i="8"/>
  <c r="W9" i="8" s="1"/>
  <c r="T9" i="8"/>
  <c r="U9" i="8" s="1"/>
  <c r="Q9" i="8"/>
  <c r="O9" i="8"/>
  <c r="K9" i="8"/>
  <c r="I9" i="8"/>
  <c r="Z8" i="8"/>
  <c r="AA8" i="8" s="1"/>
  <c r="V8" i="8"/>
  <c r="W8" i="8" s="1"/>
  <c r="AB8" i="8" s="1"/>
  <c r="T8" i="8"/>
  <c r="U8" i="8" s="1"/>
  <c r="Q8" i="8"/>
  <c r="O8" i="8"/>
  <c r="K8" i="8"/>
  <c r="I8" i="8"/>
  <c r="Z7" i="8"/>
  <c r="AA7" i="8" s="1"/>
  <c r="V7" i="8"/>
  <c r="W7" i="8" s="1"/>
  <c r="T7" i="8"/>
  <c r="U7" i="8" s="1"/>
  <c r="Q7" i="8"/>
  <c r="O7" i="8"/>
  <c r="K7" i="8"/>
  <c r="I7" i="8"/>
  <c r="Z6" i="8"/>
  <c r="X6" i="8"/>
  <c r="V6" i="8"/>
  <c r="W6" i="8" s="1"/>
  <c r="Q6" i="8"/>
  <c r="R6" i="8" s="1"/>
  <c r="O6" i="8"/>
  <c r="K6" i="8"/>
  <c r="G6" i="8"/>
  <c r="I6" i="8" s="1"/>
  <c r="Z5" i="8"/>
  <c r="AA5" i="8" s="1"/>
  <c r="V5" i="8"/>
  <c r="W5" i="8" s="1"/>
  <c r="T5" i="8"/>
  <c r="U5" i="8" s="1"/>
  <c r="Q5" i="8"/>
  <c r="O5" i="8"/>
  <c r="K5" i="8"/>
  <c r="I5" i="8"/>
  <c r="L65" i="7" l="1"/>
  <c r="M65" i="7"/>
  <c r="R12" i="8"/>
  <c r="L14" i="8"/>
  <c r="R27" i="8"/>
  <c r="AC50" i="8"/>
  <c r="L52" i="8"/>
  <c r="S96" i="8"/>
  <c r="L149" i="8"/>
  <c r="S154" i="8"/>
  <c r="R202" i="8"/>
  <c r="M204" i="8"/>
  <c r="S210" i="8"/>
  <c r="R32" i="8"/>
  <c r="X121" i="8"/>
  <c r="AC164" i="8"/>
  <c r="S176" i="8"/>
  <c r="R181" i="8"/>
  <c r="R191" i="8"/>
  <c r="AA202" i="8"/>
  <c r="X205" i="8"/>
  <c r="L229" i="8"/>
  <c r="S239" i="8"/>
  <c r="AC44" i="8"/>
  <c r="R52" i="8"/>
  <c r="S134" i="8"/>
  <c r="L188" i="8"/>
  <c r="L193" i="8"/>
  <c r="R199" i="8"/>
  <c r="M226" i="8"/>
  <c r="S229" i="8"/>
  <c r="S16" i="8"/>
  <c r="M18" i="8"/>
  <c r="S21" i="8"/>
  <c r="S49" i="8"/>
  <c r="M87" i="8"/>
  <c r="AA106" i="8"/>
  <c r="S151" i="8"/>
  <c r="M46" i="8"/>
  <c r="AB127" i="8"/>
  <c r="M153" i="8"/>
  <c r="S173" i="8"/>
  <c r="L190" i="8"/>
  <c r="L206" i="8"/>
  <c r="L214" i="8"/>
  <c r="L221" i="8"/>
  <c r="M228" i="8"/>
  <c r="L241" i="8"/>
  <c r="L246" i="8"/>
  <c r="S18" i="8"/>
  <c r="M20" i="8"/>
  <c r="R67" i="8"/>
  <c r="M133" i="8"/>
  <c r="AC151" i="8"/>
  <c r="S153" i="8"/>
  <c r="S95" i="8"/>
  <c r="M115" i="8"/>
  <c r="AB188" i="8"/>
  <c r="S203" i="8"/>
  <c r="L138" i="8"/>
  <c r="AC153" i="8"/>
  <c r="S155" i="8"/>
  <c r="L177" i="8"/>
  <c r="M182" i="8"/>
  <c r="AC218" i="8"/>
  <c r="S33" i="8"/>
  <c r="S53" i="8"/>
  <c r="R58" i="8"/>
  <c r="AA103" i="8"/>
  <c r="R107" i="8"/>
  <c r="L145" i="8"/>
  <c r="R198" i="8"/>
  <c r="L205" i="8"/>
  <c r="L208" i="8"/>
  <c r="R223" i="8"/>
  <c r="R115" i="8"/>
  <c r="L194" i="8"/>
  <c r="S5" i="8"/>
  <c r="M7" i="8"/>
  <c r="R10" i="8"/>
  <c r="L12" i="8"/>
  <c r="AC15" i="8"/>
  <c r="S43" i="8"/>
  <c r="S66" i="8"/>
  <c r="S68" i="8"/>
  <c r="S74" i="8"/>
  <c r="S76" i="8"/>
  <c r="M98" i="8"/>
  <c r="M104" i="8"/>
  <c r="S152" i="8"/>
  <c r="S167" i="8"/>
  <c r="S184" i="8"/>
  <c r="AB216" i="8"/>
  <c r="S220" i="8"/>
  <c r="R235" i="8"/>
  <c r="M5" i="8"/>
  <c r="AA6" i="8"/>
  <c r="R15" i="8"/>
  <c r="L17" i="8"/>
  <c r="L80" i="8"/>
  <c r="L84" i="8"/>
  <c r="S105" i="8"/>
  <c r="S124" i="8"/>
  <c r="M136" i="8"/>
  <c r="S144" i="8"/>
  <c r="L151" i="8"/>
  <c r="R154" i="8"/>
  <c r="M164" i="8"/>
  <c r="AB184" i="8"/>
  <c r="R203" i="8"/>
  <c r="R209" i="8"/>
  <c r="R214" i="8"/>
  <c r="R244" i="8"/>
  <c r="S109" i="8"/>
  <c r="S111" i="8"/>
  <c r="S113" i="8"/>
  <c r="M117" i="8"/>
  <c r="S191" i="8"/>
  <c r="M200" i="8"/>
  <c r="M221" i="8"/>
  <c r="R241" i="8"/>
  <c r="S12" i="8"/>
  <c r="M14" i="8"/>
  <c r="S28" i="8"/>
  <c r="M54" i="8"/>
  <c r="R82" i="8"/>
  <c r="L128" i="8"/>
  <c r="L141" i="8"/>
  <c r="S177" i="8"/>
  <c r="AB47" i="8"/>
  <c r="M61" i="8"/>
  <c r="M65" i="8"/>
  <c r="AA84" i="8"/>
  <c r="K96" i="8"/>
  <c r="L96" i="8" s="1"/>
  <c r="R128" i="8"/>
  <c r="AC159" i="8"/>
  <c r="AC180" i="8"/>
  <c r="X186" i="8"/>
  <c r="AA186" i="8" s="1"/>
  <c r="R197" i="8"/>
  <c r="S221" i="8"/>
  <c r="L234" i="8"/>
  <c r="R94" i="8"/>
  <c r="L143" i="8"/>
  <c r="AB183" i="8"/>
  <c r="S185" i="8"/>
  <c r="M199" i="8"/>
  <c r="M207" i="8"/>
  <c r="I218" i="8"/>
  <c r="M218" i="8" s="1"/>
  <c r="S9" i="8"/>
  <c r="M11" i="8"/>
  <c r="L16" i="8"/>
  <c r="R30" i="8"/>
  <c r="S41" i="8"/>
  <c r="M43" i="8"/>
  <c r="S46" i="8"/>
  <c r="M48" i="8"/>
  <c r="S51" i="8"/>
  <c r="R59" i="8"/>
  <c r="S61" i="8"/>
  <c r="S69" i="8"/>
  <c r="S73" i="8"/>
  <c r="AA92" i="8"/>
  <c r="L125" i="8"/>
  <c r="S128" i="8"/>
  <c r="M130" i="8"/>
  <c r="AB131" i="8"/>
  <c r="L135" i="8"/>
  <c r="S138" i="8"/>
  <c r="S143" i="8"/>
  <c r="M145" i="8"/>
  <c r="R148" i="8"/>
  <c r="L150" i="8"/>
  <c r="S196" i="8"/>
  <c r="AC221" i="8"/>
  <c r="S223" i="8"/>
  <c r="M225" i="8"/>
  <c r="R228" i="8"/>
  <c r="R237" i="8"/>
  <c r="M245" i="8"/>
  <c r="AC9" i="8"/>
  <c r="S11" i="8"/>
  <c r="AC27" i="8"/>
  <c r="M40" i="8"/>
  <c r="S48" i="8"/>
  <c r="L87" i="8"/>
  <c r="S130" i="8"/>
  <c r="M137" i="8"/>
  <c r="M152" i="8"/>
  <c r="R155" i="8"/>
  <c r="AC171" i="8"/>
  <c r="L184" i="8"/>
  <c r="AC193" i="8"/>
  <c r="R218" i="8"/>
  <c r="M227" i="8"/>
  <c r="L233" i="8"/>
  <c r="M236" i="8"/>
  <c r="L242" i="8"/>
  <c r="AB24" i="8"/>
  <c r="V73" i="8"/>
  <c r="W73" i="8" s="1"/>
  <c r="R114" i="8"/>
  <c r="AC190" i="8"/>
  <c r="R195" i="8"/>
  <c r="AC196" i="8"/>
  <c r="AB240" i="8"/>
  <c r="L8" i="8"/>
  <c r="AC43" i="8"/>
  <c r="S50" i="8"/>
  <c r="AC125" i="8"/>
  <c r="AA145" i="8"/>
  <c r="L170" i="8"/>
  <c r="R184" i="8"/>
  <c r="S192" i="8"/>
  <c r="L209" i="8"/>
  <c r="S230" i="8"/>
  <c r="S8" i="8"/>
  <c r="M10" i="8"/>
  <c r="M34" i="8"/>
  <c r="M37" i="8"/>
  <c r="M42" i="8"/>
  <c r="S45" i="8"/>
  <c r="M47" i="8"/>
  <c r="V85" i="8"/>
  <c r="W85" i="8" s="1"/>
  <c r="AA89" i="8"/>
  <c r="V116" i="8"/>
  <c r="W116" i="8" s="1"/>
  <c r="S118" i="8"/>
  <c r="R120" i="8"/>
  <c r="M139" i="8"/>
  <c r="S157" i="8"/>
  <c r="L175" i="8"/>
  <c r="S198" i="8"/>
  <c r="S217" i="8"/>
  <c r="M219" i="8"/>
  <c r="M224" i="8"/>
  <c r="M235" i="8"/>
  <c r="AC183" i="8"/>
  <c r="AB156" i="8"/>
  <c r="AB159" i="8"/>
  <c r="AB160" i="8"/>
  <c r="AB237" i="8"/>
  <c r="AC220" i="8"/>
  <c r="R38" i="8"/>
  <c r="AB45" i="8"/>
  <c r="R47" i="8"/>
  <c r="R61" i="8"/>
  <c r="U68" i="8"/>
  <c r="L83" i="8"/>
  <c r="V84" i="8"/>
  <c r="W84" i="8" s="1"/>
  <c r="L124" i="8"/>
  <c r="R138" i="8"/>
  <c r="L152" i="8"/>
  <c r="L156" i="8"/>
  <c r="R157" i="8"/>
  <c r="L166" i="8"/>
  <c r="M170" i="8"/>
  <c r="M173" i="8"/>
  <c r="AB228" i="8"/>
  <c r="AC126" i="8"/>
  <c r="M13" i="8"/>
  <c r="R24" i="8"/>
  <c r="M30" i="8"/>
  <c r="S31" i="8"/>
  <c r="L55" i="8"/>
  <c r="S58" i="8"/>
  <c r="K78" i="8"/>
  <c r="M78" i="8" s="1"/>
  <c r="AA86" i="8"/>
  <c r="V98" i="8"/>
  <c r="W98" i="8" s="1"/>
  <c r="R100" i="8"/>
  <c r="AB128" i="8"/>
  <c r="L130" i="8"/>
  <c r="AB135" i="8"/>
  <c r="L137" i="8"/>
  <c r="M144" i="8"/>
  <c r="U145" i="8"/>
  <c r="AB145" i="8" s="1"/>
  <c r="L147" i="8"/>
  <c r="AB154" i="8"/>
  <c r="M161" i="8"/>
  <c r="R162" i="8"/>
  <c r="L165" i="8"/>
  <c r="L173" i="8"/>
  <c r="R174" i="8"/>
  <c r="M176" i="8"/>
  <c r="AC177" i="8"/>
  <c r="AB189" i="8"/>
  <c r="M192" i="8"/>
  <c r="U199" i="8"/>
  <c r="U202" i="8"/>
  <c r="R206" i="8"/>
  <c r="AB217" i="8"/>
  <c r="R220" i="8"/>
  <c r="R246" i="8"/>
  <c r="X140" i="8"/>
  <c r="AB25" i="8"/>
  <c r="AC21" i="8"/>
  <c r="AB28" i="8"/>
  <c r="AC31" i="8"/>
  <c r="M33" i="8"/>
  <c r="R34" i="8"/>
  <c r="V61" i="8"/>
  <c r="W61" i="8" s="1"/>
  <c r="R119" i="8"/>
  <c r="U122" i="8"/>
  <c r="L161" i="8"/>
  <c r="AC174" i="8"/>
  <c r="R193" i="8"/>
  <c r="AB207" i="8"/>
  <c r="M215" i="8"/>
  <c r="R231" i="8"/>
  <c r="R234" i="8"/>
  <c r="S238" i="8"/>
  <c r="AC240" i="8"/>
  <c r="R9" i="8"/>
  <c r="AC11" i="8"/>
  <c r="S13" i="8"/>
  <c r="M15" i="8"/>
  <c r="L49" i="8"/>
  <c r="R55" i="8"/>
  <c r="L57" i="8"/>
  <c r="S60" i="8"/>
  <c r="M75" i="8"/>
  <c r="S80" i="8"/>
  <c r="S90" i="8"/>
  <c r="S102" i="8"/>
  <c r="U116" i="8"/>
  <c r="AC116" i="8" s="1"/>
  <c r="L164" i="8"/>
  <c r="R166" i="8"/>
  <c r="M179" i="8"/>
  <c r="M196" i="8"/>
  <c r="U198" i="8"/>
  <c r="S201" i="8"/>
  <c r="L204" i="8"/>
  <c r="L215" i="8"/>
  <c r="S226" i="8"/>
  <c r="AC231" i="8"/>
  <c r="M233" i="8"/>
  <c r="L245" i="8"/>
  <c r="AB58" i="8"/>
  <c r="AA97" i="8"/>
  <c r="M159" i="8"/>
  <c r="L179" i="8"/>
  <c r="S209" i="8"/>
  <c r="R20" i="8"/>
  <c r="R23" i="8"/>
  <c r="R40" i="8"/>
  <c r="AC52" i="8"/>
  <c r="L62" i="8"/>
  <c r="V65" i="8"/>
  <c r="W65" i="8" s="1"/>
  <c r="R71" i="8"/>
  <c r="R73" i="8"/>
  <c r="M77" i="8"/>
  <c r="K82" i="8"/>
  <c r="L82" i="8" s="1"/>
  <c r="U88" i="8"/>
  <c r="AC88" i="8" s="1"/>
  <c r="K94" i="8"/>
  <c r="L94" i="8" s="1"/>
  <c r="U97" i="8"/>
  <c r="L101" i="8"/>
  <c r="AA102" i="8"/>
  <c r="R104" i="8"/>
  <c r="M108" i="8"/>
  <c r="V115" i="8"/>
  <c r="W115" i="8" s="1"/>
  <c r="AB115" i="8" s="1"/>
  <c r="X138" i="8"/>
  <c r="AA138" i="8" s="1"/>
  <c r="R151" i="8"/>
  <c r="AB152" i="8"/>
  <c r="M154" i="8"/>
  <c r="AA201" i="8"/>
  <c r="R215" i="8"/>
  <c r="L218" i="8"/>
  <c r="AB223" i="8"/>
  <c r="AC20" i="8"/>
  <c r="M25" i="8"/>
  <c r="R26" i="8"/>
  <c r="S29" i="8"/>
  <c r="AB37" i="8"/>
  <c r="M39" i="8"/>
  <c r="U60" i="8"/>
  <c r="AC60" i="8" s="1"/>
  <c r="S62" i="8"/>
  <c r="AA69" i="8"/>
  <c r="AA71" i="8"/>
  <c r="S77" i="8"/>
  <c r="V80" i="8"/>
  <c r="W80" i="8" s="1"/>
  <c r="S82" i="8"/>
  <c r="V97" i="8"/>
  <c r="W97" i="8" s="1"/>
  <c r="S101" i="8"/>
  <c r="U102" i="8"/>
  <c r="K106" i="8"/>
  <c r="L106" i="8" s="1"/>
  <c r="S146" i="8"/>
  <c r="X147" i="8"/>
  <c r="AA147" i="8" s="1"/>
  <c r="M158" i="8"/>
  <c r="S159" i="8"/>
  <c r="S172" i="8"/>
  <c r="L178" i="8"/>
  <c r="L186" i="8"/>
  <c r="AC205" i="8"/>
  <c r="M211" i="8"/>
  <c r="M214" i="8"/>
  <c r="M217" i="8"/>
  <c r="R222" i="8"/>
  <c r="S225" i="8"/>
  <c r="R229" i="8"/>
  <c r="M232" i="8"/>
  <c r="AB133" i="8"/>
  <c r="AB165" i="8"/>
  <c r="R17" i="8"/>
  <c r="L19" i="8"/>
  <c r="L22" i="8"/>
  <c r="M28" i="8"/>
  <c r="AB33" i="8"/>
  <c r="AB40" i="8"/>
  <c r="R48" i="8"/>
  <c r="R54" i="8"/>
  <c r="V75" i="8"/>
  <c r="W75" i="8" s="1"/>
  <c r="L91" i="8"/>
  <c r="AA101" i="8"/>
  <c r="R108" i="8"/>
  <c r="R123" i="8"/>
  <c r="AC129" i="8"/>
  <c r="AC136" i="8"/>
  <c r="L139" i="8"/>
  <c r="M148" i="8"/>
  <c r="R168" i="8"/>
  <c r="AB169" i="8"/>
  <c r="R182" i="8"/>
  <c r="AB191" i="8"/>
  <c r="L199" i="8"/>
  <c r="AA205" i="8"/>
  <c r="R208" i="8"/>
  <c r="S214" i="8"/>
  <c r="AC222" i="8"/>
  <c r="R236" i="8"/>
  <c r="L243" i="8"/>
  <c r="R39" i="8"/>
  <c r="S56" i="8"/>
  <c r="V62" i="8"/>
  <c r="W62" i="8" s="1"/>
  <c r="AA87" i="8"/>
  <c r="S91" i="8"/>
  <c r="M93" i="8"/>
  <c r="U101" i="8"/>
  <c r="U118" i="8"/>
  <c r="S120" i="8"/>
  <c r="R125" i="8"/>
  <c r="AA143" i="8"/>
  <c r="U146" i="8"/>
  <c r="AC146" i="8" s="1"/>
  <c r="R149" i="8"/>
  <c r="AB172" i="8"/>
  <c r="S175" i="8"/>
  <c r="L181" i="8"/>
  <c r="L185" i="8"/>
  <c r="R186" i="8"/>
  <c r="U187" i="8"/>
  <c r="AB187" i="8" s="1"/>
  <c r="R194" i="8"/>
  <c r="AA200" i="8"/>
  <c r="L202" i="8"/>
  <c r="R211" i="8"/>
  <c r="L227" i="8"/>
  <c r="R232" i="8"/>
  <c r="AC236" i="8"/>
  <c r="R7" i="8"/>
  <c r="L9" i="8"/>
  <c r="AC12" i="8"/>
  <c r="S14" i="8"/>
  <c r="M16" i="8"/>
  <c r="M21" i="8"/>
  <c r="M24" i="8"/>
  <c r="M31" i="8"/>
  <c r="AB36" i="8"/>
  <c r="AC39" i="8"/>
  <c r="R42" i="8"/>
  <c r="AC59" i="8"/>
  <c r="V64" i="8"/>
  <c r="W64" i="8" s="1"/>
  <c r="AC64" i="8" s="1"/>
  <c r="V87" i="8"/>
  <c r="W87" i="8" s="1"/>
  <c r="R89" i="8"/>
  <c r="AA96" i="8"/>
  <c r="S98" i="8"/>
  <c r="V101" i="8"/>
  <c r="W101" i="8" s="1"/>
  <c r="AA110" i="8"/>
  <c r="AA112" i="8"/>
  <c r="AA120" i="8"/>
  <c r="S135" i="8"/>
  <c r="R139" i="8"/>
  <c r="S142" i="8"/>
  <c r="AB146" i="8"/>
  <c r="L153" i="8"/>
  <c r="AC194" i="8"/>
  <c r="AB195" i="8"/>
  <c r="U200" i="8"/>
  <c r="AC200" i="8" s="1"/>
  <c r="AC208" i="8"/>
  <c r="R217" i="8"/>
  <c r="S227" i="8"/>
  <c r="R243" i="8"/>
  <c r="AC244" i="8"/>
  <c r="S181" i="8"/>
  <c r="R189" i="8"/>
  <c r="M197" i="8"/>
  <c r="AC211" i="8"/>
  <c r="S224" i="8"/>
  <c r="AB229" i="8"/>
  <c r="M231" i="8"/>
  <c r="X80" i="8"/>
  <c r="AA80" i="8" s="1"/>
  <c r="U80" i="8"/>
  <c r="AA118" i="8"/>
  <c r="M212" i="8"/>
  <c r="L212" i="8"/>
  <c r="L5" i="8"/>
  <c r="S6" i="8"/>
  <c r="M8" i="8"/>
  <c r="R11" i="8"/>
  <c r="L13" i="8"/>
  <c r="R16" i="8"/>
  <c r="L18" i="8"/>
  <c r="R21" i="8"/>
  <c r="R22" i="8"/>
  <c r="L25" i="8"/>
  <c r="M29" i="8"/>
  <c r="L33" i="8"/>
  <c r="L37" i="8"/>
  <c r="M41" i="8"/>
  <c r="L45" i="8"/>
  <c r="R46" i="8"/>
  <c r="M49" i="8"/>
  <c r="R53" i="8"/>
  <c r="M56" i="8"/>
  <c r="K60" i="8"/>
  <c r="L60" i="8" s="1"/>
  <c r="M71" i="8"/>
  <c r="R90" i="8"/>
  <c r="V92" i="8"/>
  <c r="W92" i="8" s="1"/>
  <c r="K92" i="8"/>
  <c r="L92" i="8" s="1"/>
  <c r="X114" i="8"/>
  <c r="AA114" i="8" s="1"/>
  <c r="U114" i="8"/>
  <c r="AC114" i="8" s="1"/>
  <c r="AA121" i="8"/>
  <c r="M125" i="8"/>
  <c r="U143" i="8"/>
  <c r="AB143" i="8" s="1"/>
  <c r="S189" i="8"/>
  <c r="M230" i="8"/>
  <c r="L230" i="8"/>
  <c r="AB31" i="8"/>
  <c r="X64" i="8"/>
  <c r="AA64" i="8" s="1"/>
  <c r="U64" i="8"/>
  <c r="K99" i="8"/>
  <c r="V99" i="8"/>
  <c r="W99" i="8" s="1"/>
  <c r="AB30" i="8"/>
  <c r="S37" i="8"/>
  <c r="M52" i="8"/>
  <c r="R8" i="8"/>
  <c r="L10" i="8"/>
  <c r="AC13" i="8"/>
  <c r="L15" i="8"/>
  <c r="AC18" i="8"/>
  <c r="S20" i="8"/>
  <c r="L24" i="8"/>
  <c r="L28" i="8"/>
  <c r="L32" i="8"/>
  <c r="L36" i="8"/>
  <c r="L40" i="8"/>
  <c r="I44" i="8"/>
  <c r="M44" i="8" s="1"/>
  <c r="AC49" i="8"/>
  <c r="M51" i="8"/>
  <c r="S52" i="8"/>
  <c r="M58" i="8"/>
  <c r="S59" i="8"/>
  <c r="K63" i="8"/>
  <c r="M63" i="8" s="1"/>
  <c r="V63" i="8"/>
  <c r="W63" i="8" s="1"/>
  <c r="S71" i="8"/>
  <c r="V74" i="8"/>
  <c r="W74" i="8" s="1"/>
  <c r="K76" i="8"/>
  <c r="L76" i="8" s="1"/>
  <c r="AC97" i="8"/>
  <c r="X107" i="8"/>
  <c r="AA107" i="8" s="1"/>
  <c r="V122" i="8"/>
  <c r="W122" i="8" s="1"/>
  <c r="K122" i="8"/>
  <c r="L122" i="8" s="1"/>
  <c r="AC130" i="8"/>
  <c r="R133" i="8"/>
  <c r="S133" i="8"/>
  <c r="M141" i="8"/>
  <c r="AC150" i="8"/>
  <c r="L168" i="8"/>
  <c r="M168" i="8"/>
  <c r="AB194" i="8"/>
  <c r="S202" i="8"/>
  <c r="AB231" i="8"/>
  <c r="AB27" i="8"/>
  <c r="R13" i="8"/>
  <c r="R33" i="8"/>
  <c r="AB42" i="8"/>
  <c r="R56" i="8"/>
  <c r="U142" i="8"/>
  <c r="AC142" i="8" s="1"/>
  <c r="X142" i="8"/>
  <c r="AA142" i="8" s="1"/>
  <c r="R5" i="8"/>
  <c r="S10" i="8"/>
  <c r="M12" i="8"/>
  <c r="S15" i="8"/>
  <c r="M17" i="8"/>
  <c r="S24" i="8"/>
  <c r="S32" i="8"/>
  <c r="S36" i="8"/>
  <c r="AC45" i="8"/>
  <c r="S63" i="8"/>
  <c r="K89" i="8"/>
  <c r="M89" i="8" s="1"/>
  <c r="V89" i="8"/>
  <c r="W89" i="8" s="1"/>
  <c r="AB126" i="8"/>
  <c r="AC131" i="8"/>
  <c r="L158" i="8"/>
  <c r="AB166" i="8"/>
  <c r="AB43" i="8"/>
  <c r="R18" i="8"/>
  <c r="R29" i="8"/>
  <c r="R41" i="8"/>
  <c r="L140" i="8"/>
  <c r="S148" i="8"/>
  <c r="R172" i="8"/>
  <c r="R179" i="8"/>
  <c r="S179" i="8"/>
  <c r="AC46" i="8"/>
  <c r="K79" i="8"/>
  <c r="L79" i="8" s="1"/>
  <c r="V79" i="8"/>
  <c r="W79" i="8" s="1"/>
  <c r="AB34" i="8"/>
  <c r="R45" i="8"/>
  <c r="U120" i="8"/>
  <c r="L7" i="8"/>
  <c r="AC10" i="8"/>
  <c r="S17" i="8"/>
  <c r="M19" i="8"/>
  <c r="M23" i="8"/>
  <c r="L27" i="8"/>
  <c r="L31" i="8"/>
  <c r="L35" i="8"/>
  <c r="L39" i="8"/>
  <c r="L43" i="8"/>
  <c r="R44" i="8"/>
  <c r="L47" i="8"/>
  <c r="AC48" i="8"/>
  <c r="R51" i="8"/>
  <c r="L54" i="8"/>
  <c r="AA63" i="8"/>
  <c r="L65" i="8"/>
  <c r="K70" i="8"/>
  <c r="M70" i="8" s="1"/>
  <c r="V71" i="8"/>
  <c r="W71" i="8" s="1"/>
  <c r="X76" i="8"/>
  <c r="AA76" i="8" s="1"/>
  <c r="U76" i="8"/>
  <c r="AC76" i="8" s="1"/>
  <c r="L78" i="8"/>
  <c r="U84" i="8"/>
  <c r="AC84" i="8" s="1"/>
  <c r="K86" i="8"/>
  <c r="L86" i="8" s="1"/>
  <c r="L98" i="8"/>
  <c r="L108" i="8"/>
  <c r="V118" i="8"/>
  <c r="W118" i="8" s="1"/>
  <c r="AB118" i="8" s="1"/>
  <c r="K118" i="8"/>
  <c r="M118" i="8" s="1"/>
  <c r="M156" i="8"/>
  <c r="M201" i="8"/>
  <c r="L201" i="8"/>
  <c r="AC207" i="8"/>
  <c r="S25" i="8"/>
  <c r="AB177" i="8"/>
  <c r="S7" i="8"/>
  <c r="M9" i="8"/>
  <c r="S23" i="8"/>
  <c r="AC24" i="8"/>
  <c r="S27" i="8"/>
  <c r="AC28" i="8"/>
  <c r="S35" i="8"/>
  <c r="AC36" i="8"/>
  <c r="S39" i="8"/>
  <c r="AC40" i="8"/>
  <c r="S47" i="8"/>
  <c r="M50" i="8"/>
  <c r="AC55" i="8"/>
  <c r="AB59" i="8"/>
  <c r="S65" i="8"/>
  <c r="K67" i="8"/>
  <c r="L67" i="8" s="1"/>
  <c r="V67" i="8"/>
  <c r="W67" i="8" s="1"/>
  <c r="L75" i="8"/>
  <c r="S93" i="8"/>
  <c r="M131" i="8"/>
  <c r="L131" i="8"/>
  <c r="AC188" i="8"/>
  <c r="R49" i="8"/>
  <c r="K95" i="8"/>
  <c r="V95" i="8"/>
  <c r="W95" i="8" s="1"/>
  <c r="V68" i="8"/>
  <c r="W68" i="8" s="1"/>
  <c r="AB68" i="8" s="1"/>
  <c r="K68" i="8"/>
  <c r="M68" i="8" s="1"/>
  <c r="AB16" i="8"/>
  <c r="L48" i="8"/>
  <c r="AC51" i="8"/>
  <c r="K69" i="8"/>
  <c r="L69" i="8" s="1"/>
  <c r="V69" i="8"/>
  <c r="W69" i="8" s="1"/>
  <c r="R14" i="8"/>
  <c r="R19" i="8"/>
  <c r="L26" i="8"/>
  <c r="L30" i="8"/>
  <c r="L34" i="8"/>
  <c r="L38" i="8"/>
  <c r="L42" i="8"/>
  <c r="L46" i="8"/>
  <c r="AC47" i="8"/>
  <c r="AC58" i="8"/>
  <c r="AA65" i="8"/>
  <c r="U70" i="8"/>
  <c r="AC70" i="8" s="1"/>
  <c r="X70" i="8"/>
  <c r="AA70" i="8" s="1"/>
  <c r="K72" i="8"/>
  <c r="L72" i="8" s="1"/>
  <c r="V72" i="8"/>
  <c r="W72" i="8" s="1"/>
  <c r="AB72" i="8" s="1"/>
  <c r="M146" i="8"/>
  <c r="AB153" i="8"/>
  <c r="AB39" i="8"/>
  <c r="L20" i="8"/>
  <c r="M59" i="8"/>
  <c r="M6" i="8"/>
  <c r="AB7" i="8"/>
  <c r="L11" i="8"/>
  <c r="AC14" i="8"/>
  <c r="AC19" i="8"/>
  <c r="L21" i="8"/>
  <c r="S26" i="8"/>
  <c r="S30" i="8"/>
  <c r="S38" i="8"/>
  <c r="S42" i="8"/>
  <c r="R50" i="8"/>
  <c r="L53" i="8"/>
  <c r="R57" i="8"/>
  <c r="R62" i="8"/>
  <c r="AA67" i="8"/>
  <c r="M74" i="8"/>
  <c r="K100" i="8"/>
  <c r="L100" i="8" s="1"/>
  <c r="K105" i="8"/>
  <c r="L105" i="8" s="1"/>
  <c r="V105" i="8"/>
  <c r="W105" i="8" s="1"/>
  <c r="AB105" i="8" s="1"/>
  <c r="AA124" i="8"/>
  <c r="R126" i="8"/>
  <c r="S126" i="8"/>
  <c r="AC152" i="8"/>
  <c r="AB163" i="8"/>
  <c r="AB171" i="8"/>
  <c r="AB206" i="8"/>
  <c r="L220" i="8"/>
  <c r="M242" i="8"/>
  <c r="M147" i="8"/>
  <c r="S150" i="8"/>
  <c r="L162" i="8"/>
  <c r="S171" i="8"/>
  <c r="AB175" i="8"/>
  <c r="S193" i="8"/>
  <c r="AC209" i="8"/>
  <c r="M222" i="8"/>
  <c r="AC238" i="8"/>
  <c r="AC239" i="8"/>
  <c r="AC245" i="8"/>
  <c r="S234" i="8"/>
  <c r="S243" i="8"/>
  <c r="R66" i="8"/>
  <c r="R69" i="8"/>
  <c r="R86" i="8"/>
  <c r="S89" i="8"/>
  <c r="V90" i="8"/>
  <c r="W90" i="8" s="1"/>
  <c r="V93" i="8"/>
  <c r="W93" i="8" s="1"/>
  <c r="R96" i="8"/>
  <c r="S99" i="8"/>
  <c r="S100" i="8"/>
  <c r="S103" i="8"/>
  <c r="S119" i="8"/>
  <c r="S123" i="8"/>
  <c r="M126" i="8"/>
  <c r="L133" i="8"/>
  <c r="R134" i="8"/>
  <c r="S141" i="8"/>
  <c r="S147" i="8"/>
  <c r="AC148" i="8"/>
  <c r="M157" i="8"/>
  <c r="L160" i="8"/>
  <c r="R161" i="8"/>
  <c r="L169" i="8"/>
  <c r="R170" i="8"/>
  <c r="L176" i="8"/>
  <c r="S178" i="8"/>
  <c r="R180" i="8"/>
  <c r="R190" i="8"/>
  <c r="L211" i="8"/>
  <c r="R213" i="8"/>
  <c r="AB170" i="8"/>
  <c r="AB181" i="8"/>
  <c r="AC213" i="8"/>
  <c r="AB215" i="8"/>
  <c r="S72" i="8"/>
  <c r="R79" i="8"/>
  <c r="V83" i="8"/>
  <c r="W83" i="8" s="1"/>
  <c r="M85" i="8"/>
  <c r="R92" i="8"/>
  <c r="R106" i="8"/>
  <c r="M116" i="8"/>
  <c r="AB149" i="8"/>
  <c r="M155" i="8"/>
  <c r="S160" i="8"/>
  <c r="S161" i="8"/>
  <c r="M167" i="8"/>
  <c r="S169" i="8"/>
  <c r="M185" i="8"/>
  <c r="S187" i="8"/>
  <c r="L198" i="8"/>
  <c r="L200" i="8"/>
  <c r="L210" i="8"/>
  <c r="R221" i="8"/>
  <c r="AC223" i="8"/>
  <c r="AB224" i="8"/>
  <c r="S233" i="8"/>
  <c r="L240" i="8"/>
  <c r="S242" i="8"/>
  <c r="S85" i="8"/>
  <c r="K88" i="8"/>
  <c r="L88" i="8" s="1"/>
  <c r="U99" i="8"/>
  <c r="R105" i="8"/>
  <c r="R109" i="8"/>
  <c r="X119" i="8"/>
  <c r="AA119" i="8" s="1"/>
  <c r="R122" i="8"/>
  <c r="X123" i="8"/>
  <c r="AA123" i="8" s="1"/>
  <c r="S145" i="8"/>
  <c r="L155" i="8"/>
  <c r="R160" i="8"/>
  <c r="AC162" i="8"/>
  <c r="L167" i="8"/>
  <c r="R169" i="8"/>
  <c r="M186" i="8"/>
  <c r="L207" i="8"/>
  <c r="R219" i="8"/>
  <c r="L239" i="8"/>
  <c r="AA82" i="8"/>
  <c r="M84" i="8"/>
  <c r="AA95" i="8"/>
  <c r="S125" i="8"/>
  <c r="S132" i="8"/>
  <c r="AA146" i="8"/>
  <c r="S156" i="8"/>
  <c r="S165" i="8"/>
  <c r="R167" i="8"/>
  <c r="AB176" i="8"/>
  <c r="S183" i="8"/>
  <c r="R185" i="8"/>
  <c r="AA187" i="8"/>
  <c r="S197" i="8"/>
  <c r="S199" i="8"/>
  <c r="S207" i="8"/>
  <c r="R210" i="8"/>
  <c r="R230" i="8"/>
  <c r="AC233" i="8"/>
  <c r="AC242" i="8"/>
  <c r="S64" i="8"/>
  <c r="S67" i="8"/>
  <c r="AA75" i="8"/>
  <c r="R78" i="8"/>
  <c r="S81" i="8"/>
  <c r="AA85" i="8"/>
  <c r="S94" i="8"/>
  <c r="U95" i="8"/>
  <c r="M97" i="8"/>
  <c r="R98" i="8"/>
  <c r="R131" i="8"/>
  <c r="M142" i="8"/>
  <c r="L174" i="8"/>
  <c r="AB178" i="8"/>
  <c r="M191" i="8"/>
  <c r="AC212" i="8"/>
  <c r="S216" i="8"/>
  <c r="AB222" i="8"/>
  <c r="M244" i="8"/>
  <c r="M80" i="8"/>
  <c r="AA88" i="8"/>
  <c r="M90" i="8"/>
  <c r="S97" i="8"/>
  <c r="M110" i="8"/>
  <c r="M112" i="8"/>
  <c r="AB125" i="8"/>
  <c r="AC145" i="8"/>
  <c r="AC157" i="8"/>
  <c r="AB158" i="8"/>
  <c r="S164" i="8"/>
  <c r="AC170" i="8"/>
  <c r="L225" i="8"/>
  <c r="R226" i="8"/>
  <c r="R227" i="8"/>
  <c r="R238" i="8"/>
  <c r="R239" i="8"/>
  <c r="AC241" i="8"/>
  <c r="R74" i="8"/>
  <c r="AA94" i="8"/>
  <c r="AA108" i="8"/>
  <c r="R117" i="8"/>
  <c r="M129" i="8"/>
  <c r="R130" i="8"/>
  <c r="AC156" i="8"/>
  <c r="AC168" i="8"/>
  <c r="AC186" i="8"/>
  <c r="AA198" i="8"/>
  <c r="AA199" i="8"/>
  <c r="L203" i="8"/>
  <c r="R204" i="8"/>
  <c r="AC216" i="8"/>
  <c r="AB219" i="8"/>
  <c r="AB220" i="8"/>
  <c r="AC229" i="8"/>
  <c r="L236" i="8"/>
  <c r="S70" i="8"/>
  <c r="M73" i="8"/>
  <c r="AA74" i="8"/>
  <c r="M76" i="8"/>
  <c r="V81" i="8"/>
  <c r="W81" i="8" s="1"/>
  <c r="S87" i="8"/>
  <c r="AC104" i="8"/>
  <c r="S107" i="8"/>
  <c r="U108" i="8"/>
  <c r="AC108" i="8" s="1"/>
  <c r="S110" i="8"/>
  <c r="S112" i="8"/>
  <c r="K114" i="8"/>
  <c r="L114" i="8" s="1"/>
  <c r="S115" i="8"/>
  <c r="V121" i="8"/>
  <c r="W121" i="8" s="1"/>
  <c r="AC121" i="8" s="1"/>
  <c r="R124" i="8"/>
  <c r="M128" i="8"/>
  <c r="S136" i="8"/>
  <c r="AA140" i="8"/>
  <c r="R142" i="8"/>
  <c r="R152" i="8"/>
  <c r="L163" i="8"/>
  <c r="AB164" i="8"/>
  <c r="L172" i="8"/>
  <c r="R173" i="8"/>
  <c r="L180" i="8"/>
  <c r="AB182" i="8"/>
  <c r="L189" i="8"/>
  <c r="AC198" i="8"/>
  <c r="AC199" i="8"/>
  <c r="M202" i="8"/>
  <c r="AB211" i="8"/>
  <c r="M213" i="8"/>
  <c r="M223" i="8"/>
  <c r="R225" i="8"/>
  <c r="AC226" i="8"/>
  <c r="AC227" i="8"/>
  <c r="M234" i="8"/>
  <c r="M243" i="8"/>
  <c r="R245" i="8"/>
  <c r="AB32" i="8"/>
  <c r="AC32" i="8"/>
  <c r="AB44" i="8"/>
  <c r="AB48" i="8"/>
  <c r="AC5" i="8"/>
  <c r="AC7" i="8"/>
  <c r="AB12" i="8"/>
  <c r="AB17" i="8"/>
  <c r="AB55" i="8"/>
  <c r="AB20" i="8"/>
  <c r="L6" i="8"/>
  <c r="AC54" i="8"/>
  <c r="AB54" i="8"/>
  <c r="AB10" i="8"/>
  <c r="AB19" i="8"/>
  <c r="AC23" i="8"/>
  <c r="AB23" i="8"/>
  <c r="AB35" i="8"/>
  <c r="AC35" i="8"/>
  <c r="AB9" i="8"/>
  <c r="AB14" i="8"/>
  <c r="AB5" i="8"/>
  <c r="AC16" i="8"/>
  <c r="AC30" i="8"/>
  <c r="AC34" i="8"/>
  <c r="AC42" i="8"/>
  <c r="AB50" i="8"/>
  <c r="AC53" i="8"/>
  <c r="AB53" i="8"/>
  <c r="AB57" i="8"/>
  <c r="AC57" i="8"/>
  <c r="AB15" i="8"/>
  <c r="AC41" i="8"/>
  <c r="AB41" i="8"/>
  <c r="AB52" i="8"/>
  <c r="AB11" i="8"/>
  <c r="AB26" i="8"/>
  <c r="AC26" i="8"/>
  <c r="AB38" i="8"/>
  <c r="AC38" i="8"/>
  <c r="AB22" i="8"/>
  <c r="AB46" i="8"/>
  <c r="AC56" i="8"/>
  <c r="AB56" i="8"/>
  <c r="AC29" i="8"/>
  <c r="AB29" i="8"/>
  <c r="AC8" i="8"/>
  <c r="AB13" i="8"/>
  <c r="AB18" i="8"/>
  <c r="AB21" i="8"/>
  <c r="AC25" i="8"/>
  <c r="AC33" i="8"/>
  <c r="AC37" i="8"/>
  <c r="L29" i="8"/>
  <c r="X139" i="8"/>
  <c r="AA139" i="8" s="1"/>
  <c r="U139" i="8"/>
  <c r="AC139" i="8" s="1"/>
  <c r="R176" i="8"/>
  <c r="M32" i="8"/>
  <c r="M38" i="8"/>
  <c r="M53" i="8"/>
  <c r="S57" i="8"/>
  <c r="AA60" i="8"/>
  <c r="M81" i="8"/>
  <c r="R83" i="8"/>
  <c r="M91" i="8"/>
  <c r="U94" i="8"/>
  <c r="AC94" i="8" s="1"/>
  <c r="AB97" i="8"/>
  <c r="M101" i="8"/>
  <c r="V123" i="8"/>
  <c r="W123" i="8" s="1"/>
  <c r="K123" i="8"/>
  <c r="L123" i="8" s="1"/>
  <c r="M134" i="8"/>
  <c r="L134" i="8"/>
  <c r="R136" i="8"/>
  <c r="AC202" i="8"/>
  <c r="AB202" i="8"/>
  <c r="R37" i="8"/>
  <c r="M26" i="8"/>
  <c r="S34" i="8"/>
  <c r="U62" i="8"/>
  <c r="R64" i="8"/>
  <c r="L58" i="8"/>
  <c r="R65" i="8"/>
  <c r="L68" i="8"/>
  <c r="X72" i="8"/>
  <c r="AA72" i="8" s="1"/>
  <c r="AC154" i="8"/>
  <c r="R164" i="8"/>
  <c r="M240" i="8"/>
  <c r="AC119" i="8"/>
  <c r="AB119" i="8"/>
  <c r="R28" i="8"/>
  <c r="R43" i="8"/>
  <c r="U96" i="8"/>
  <c r="AC96" i="8" s="1"/>
  <c r="M57" i="8"/>
  <c r="K66" i="8"/>
  <c r="L66" i="8" s="1"/>
  <c r="AC214" i="8"/>
  <c r="AB214" i="8"/>
  <c r="R81" i="8"/>
  <c r="L89" i="8"/>
  <c r="R91" i="8"/>
  <c r="R101" i="8"/>
  <c r="K109" i="8"/>
  <c r="L109" i="8" s="1"/>
  <c r="V109" i="8"/>
  <c r="W109" i="8" s="1"/>
  <c r="AB109" i="8" s="1"/>
  <c r="AB155" i="8"/>
  <c r="R25" i="8"/>
  <c r="AB76" i="8"/>
  <c r="R84" i="8"/>
  <c r="AC132" i="8"/>
  <c r="AB132" i="8"/>
  <c r="I247" i="8"/>
  <c r="M55" i="8"/>
  <c r="L59" i="8"/>
  <c r="M60" i="8"/>
  <c r="U66" i="8"/>
  <c r="AC66" i="8" s="1"/>
  <c r="R68" i="8"/>
  <c r="L77" i="8"/>
  <c r="R80" i="8"/>
  <c r="U82" i="8"/>
  <c r="AC82" i="8" s="1"/>
  <c r="U92" i="8"/>
  <c r="AC92" i="8" s="1"/>
  <c r="L97" i="8"/>
  <c r="S127" i="8"/>
  <c r="R127" i="8"/>
  <c r="AC232" i="8"/>
  <c r="AB232" i="8"/>
  <c r="AB233" i="8"/>
  <c r="U86" i="8"/>
  <c r="AC86" i="8" s="1"/>
  <c r="R93" i="8"/>
  <c r="T6" i="8"/>
  <c r="U6" i="8" s="1"/>
  <c r="AC6" i="8" s="1"/>
  <c r="L51" i="8"/>
  <c r="S54" i="8"/>
  <c r="L70" i="8"/>
  <c r="M72" i="8"/>
  <c r="R99" i="8"/>
  <c r="L23" i="8"/>
  <c r="R31" i="8"/>
  <c r="L41" i="8"/>
  <c r="S40" i="8"/>
  <c r="M62" i="8"/>
  <c r="K111" i="8"/>
  <c r="L111" i="8" s="1"/>
  <c r="V111" i="8"/>
  <c r="W111" i="8" s="1"/>
  <c r="AB111" i="8" s="1"/>
  <c r="R85" i="8"/>
  <c r="M35" i="8"/>
  <c r="R70" i="8"/>
  <c r="L73" i="8"/>
  <c r="R77" i="8"/>
  <c r="AB80" i="8"/>
  <c r="U90" i="8"/>
  <c r="AC90" i="8" s="1"/>
  <c r="R97" i="8"/>
  <c r="U100" i="8"/>
  <c r="AC100" i="8" s="1"/>
  <c r="S104" i="8"/>
  <c r="K107" i="8"/>
  <c r="V107" i="8"/>
  <c r="W107" i="8" s="1"/>
  <c r="AB107" i="8" s="1"/>
  <c r="R137" i="8"/>
  <c r="U74" i="8"/>
  <c r="U137" i="8"/>
  <c r="X137" i="8"/>
  <c r="AA137" i="8" s="1"/>
  <c r="O247" i="8"/>
  <c r="L56" i="8"/>
  <c r="R60" i="8"/>
  <c r="L63" i="8"/>
  <c r="M64" i="8"/>
  <c r="R76" i="8"/>
  <c r="U78" i="8"/>
  <c r="AC78" i="8" s="1"/>
  <c r="L85" i="8"/>
  <c r="R88" i="8"/>
  <c r="AC147" i="8"/>
  <c r="AB147" i="8"/>
  <c r="M188" i="8"/>
  <c r="L223" i="8"/>
  <c r="M123" i="8"/>
  <c r="Q247" i="8"/>
  <c r="R72" i="8"/>
  <c r="R75" i="8"/>
  <c r="R87" i="8"/>
  <c r="R95" i="8"/>
  <c r="U98" i="8"/>
  <c r="M103" i="8"/>
  <c r="L103" i="8"/>
  <c r="K113" i="8"/>
  <c r="L113" i="8" s="1"/>
  <c r="V113" i="8"/>
  <c r="W113" i="8" s="1"/>
  <c r="AB113" i="8" s="1"/>
  <c r="L222" i="8"/>
  <c r="AC105" i="8"/>
  <c r="L115" i="8"/>
  <c r="AB129" i="8"/>
  <c r="R145" i="8"/>
  <c r="AC167" i="8"/>
  <c r="AB167" i="8"/>
  <c r="AC179" i="8"/>
  <c r="AB179" i="8"/>
  <c r="M183" i="8"/>
  <c r="S188" i="8"/>
  <c r="R188" i="8"/>
  <c r="S212" i="8"/>
  <c r="R212" i="8"/>
  <c r="AB244" i="8"/>
  <c r="K102" i="8"/>
  <c r="L102" i="8" s="1"/>
  <c r="V102" i="8"/>
  <c r="W102" i="8" s="1"/>
  <c r="AB102" i="8" s="1"/>
  <c r="U103" i="8"/>
  <c r="AB104" i="8"/>
  <c r="S108" i="8"/>
  <c r="M121" i="8"/>
  <c r="L121" i="8"/>
  <c r="AC140" i="8"/>
  <c r="AB140" i="8"/>
  <c r="L159" i="8"/>
  <c r="R163" i="8"/>
  <c r="AB168" i="8"/>
  <c r="L171" i="8"/>
  <c r="R175" i="8"/>
  <c r="AB180" i="8"/>
  <c r="AB197" i="8"/>
  <c r="AC197" i="8"/>
  <c r="S205" i="8"/>
  <c r="R205" i="8"/>
  <c r="AB243" i="8"/>
  <c r="AC243" i="8"/>
  <c r="V103" i="8"/>
  <c r="W103" i="8" s="1"/>
  <c r="U124" i="8"/>
  <c r="R135" i="8"/>
  <c r="AC192" i="8"/>
  <c r="AB192" i="8"/>
  <c r="AB196" i="8"/>
  <c r="M216" i="8"/>
  <c r="L216" i="8"/>
  <c r="AB226" i="8"/>
  <c r="X105" i="8"/>
  <c r="AA105" i="8" s="1"/>
  <c r="U106" i="8"/>
  <c r="AC106" i="8" s="1"/>
  <c r="S114" i="8"/>
  <c r="K119" i="8"/>
  <c r="L119" i="8" s="1"/>
  <c r="AC128" i="8"/>
  <c r="M132" i="8"/>
  <c r="AC135" i="8"/>
  <c r="AC189" i="8"/>
  <c r="AC210" i="8"/>
  <c r="AB210" i="8"/>
  <c r="AB212" i="8"/>
  <c r="AB225" i="8"/>
  <c r="AC225" i="8"/>
  <c r="AB242" i="8"/>
  <c r="U61" i="8"/>
  <c r="AC61" i="8" s="1"/>
  <c r="U63" i="8"/>
  <c r="AC63" i="8" s="1"/>
  <c r="U65" i="8"/>
  <c r="AC65" i="8" s="1"/>
  <c r="U67" i="8"/>
  <c r="U69" i="8"/>
  <c r="AC69" i="8" s="1"/>
  <c r="U71" i="8"/>
  <c r="AC71" i="8" s="1"/>
  <c r="U73" i="8"/>
  <c r="AC73" i="8" s="1"/>
  <c r="U75" i="8"/>
  <c r="U77" i="8"/>
  <c r="U79" i="8"/>
  <c r="U81" i="8"/>
  <c r="AC81" i="8" s="1"/>
  <c r="U83" i="8"/>
  <c r="U85" i="8"/>
  <c r="AC85" i="8" s="1"/>
  <c r="U87" i="8"/>
  <c r="AC87" i="8" s="1"/>
  <c r="U89" i="8"/>
  <c r="U91" i="8"/>
  <c r="AC91" i="8" s="1"/>
  <c r="U93" i="8"/>
  <c r="AC93" i="8" s="1"/>
  <c r="AC109" i="8"/>
  <c r="R110" i="8"/>
  <c r="AC111" i="8"/>
  <c r="R112" i="8"/>
  <c r="AC115" i="8"/>
  <c r="R116" i="8"/>
  <c r="S122" i="8"/>
  <c r="AC127" i="8"/>
  <c r="AC134" i="8"/>
  <c r="AB134" i="8"/>
  <c r="M138" i="8"/>
  <c r="M151" i="8"/>
  <c r="S158" i="8"/>
  <c r="R158" i="8"/>
  <c r="S170" i="8"/>
  <c r="S182" i="8"/>
  <c r="AB190" i="8"/>
  <c r="AC204" i="8"/>
  <c r="AB204" i="8"/>
  <c r="AC224" i="8"/>
  <c r="L231" i="8"/>
  <c r="L232" i="8"/>
  <c r="S236" i="8"/>
  <c r="X144" i="8"/>
  <c r="AA144" i="8" s="1"/>
  <c r="U144" i="8"/>
  <c r="AC144" i="8" s="1"/>
  <c r="AC176" i="8"/>
  <c r="M195" i="8"/>
  <c r="L195" i="8"/>
  <c r="AC246" i="8"/>
  <c r="AB246" i="8"/>
  <c r="U110" i="8"/>
  <c r="U112" i="8"/>
  <c r="V117" i="8"/>
  <c r="W117" i="8" s="1"/>
  <c r="AB117" i="8" s="1"/>
  <c r="R156" i="8"/>
  <c r="AC161" i="8"/>
  <c r="AB161" i="8"/>
  <c r="M165" i="8"/>
  <c r="AC173" i="8"/>
  <c r="AB173" i="8"/>
  <c r="M177" i="8"/>
  <c r="M194" i="8"/>
  <c r="U203" i="8"/>
  <c r="AC203" i="8" s="1"/>
  <c r="X203" i="8"/>
  <c r="AA203" i="8" s="1"/>
  <c r="S218" i="8"/>
  <c r="L104" i="8"/>
  <c r="X109" i="8"/>
  <c r="AA109" i="8" s="1"/>
  <c r="X111" i="8"/>
  <c r="AA111" i="8" s="1"/>
  <c r="X113" i="8"/>
  <c r="AA113" i="8" s="1"/>
  <c r="X115" i="8"/>
  <c r="AA115" i="8" s="1"/>
  <c r="L126" i="8"/>
  <c r="L127" i="8"/>
  <c r="M127" i="8"/>
  <c r="S131" i="8"/>
  <c r="AC133" i="8"/>
  <c r="R141" i="8"/>
  <c r="AB162" i="8"/>
  <c r="AB174" i="8"/>
  <c r="AC185" i="8"/>
  <c r="AB185" i="8"/>
  <c r="AB235" i="8"/>
  <c r="AB241" i="8"/>
  <c r="X117" i="8"/>
  <c r="AA117" i="8" s="1"/>
  <c r="V120" i="8"/>
  <c r="W120" i="8" s="1"/>
  <c r="S140" i="8"/>
  <c r="X141" i="8"/>
  <c r="AA141" i="8" s="1"/>
  <c r="U141" i="8"/>
  <c r="AC141" i="8" s="1"/>
  <c r="AB186" i="8"/>
  <c r="M189" i="8"/>
  <c r="AB208" i="8"/>
  <c r="S213" i="8"/>
  <c r="AC217" i="8"/>
  <c r="AB234" i="8"/>
  <c r="AC234" i="8"/>
  <c r="M241" i="8"/>
  <c r="S245" i="8"/>
  <c r="V124" i="8"/>
  <c r="W124" i="8" s="1"/>
  <c r="R150" i="8"/>
  <c r="M160" i="8"/>
  <c r="M166" i="8"/>
  <c r="M172" i="8"/>
  <c r="M178" i="8"/>
  <c r="M184" i="8"/>
  <c r="S206" i="8"/>
  <c r="S222" i="8"/>
  <c r="S231" i="8"/>
  <c r="S240" i="8"/>
  <c r="M120" i="8"/>
  <c r="M143" i="8"/>
  <c r="AB148" i="8"/>
  <c r="AC163" i="8"/>
  <c r="AC169" i="8"/>
  <c r="AC175" i="8"/>
  <c r="AC181" i="8"/>
  <c r="S194" i="8"/>
  <c r="AB198" i="8"/>
  <c r="S200" i="8"/>
  <c r="R200" i="8"/>
  <c r="AB209" i="8"/>
  <c r="AB218" i="8"/>
  <c r="AB227" i="8"/>
  <c r="AB236" i="8"/>
  <c r="AB245" i="8"/>
  <c r="V110" i="8"/>
  <c r="W110" i="8" s="1"/>
  <c r="V112" i="8"/>
  <c r="W112" i="8" s="1"/>
  <c r="AB112" i="8" s="1"/>
  <c r="M124" i="8"/>
  <c r="R132" i="8"/>
  <c r="L154" i="8"/>
  <c r="R159" i="8"/>
  <c r="R165" i="8"/>
  <c r="R171" i="8"/>
  <c r="R177" i="8"/>
  <c r="R183" i="8"/>
  <c r="L197" i="8"/>
  <c r="M198" i="8"/>
  <c r="M203" i="8"/>
  <c r="M210" i="8"/>
  <c r="S215" i="8"/>
  <c r="M246" i="8"/>
  <c r="AB130" i="8"/>
  <c r="AB136" i="8"/>
  <c r="AB157" i="8"/>
  <c r="AC206" i="8"/>
  <c r="R216" i="8"/>
  <c r="L226" i="8"/>
  <c r="L235" i="8"/>
  <c r="L244" i="8"/>
  <c r="L129" i="8"/>
  <c r="L144" i="8"/>
  <c r="L148" i="8"/>
  <c r="R153" i="8"/>
  <c r="L191" i="8"/>
  <c r="AC191" i="8"/>
  <c r="AC219" i="8"/>
  <c r="AB221" i="8"/>
  <c r="R224" i="8"/>
  <c r="AC228" i="8"/>
  <c r="AB230" i="8"/>
  <c r="R233" i="8"/>
  <c r="AC237" i="8"/>
  <c r="AB239" i="8"/>
  <c r="R242" i="8"/>
  <c r="L118" i="8"/>
  <c r="R147" i="8"/>
  <c r="AB151" i="8"/>
  <c r="M163" i="8"/>
  <c r="M169" i="8"/>
  <c r="M175" i="8"/>
  <c r="M181" i="8"/>
  <c r="AB193" i="8"/>
  <c r="R196" i="8"/>
  <c r="AB205" i="8"/>
  <c r="L219" i="8"/>
  <c r="M220" i="8"/>
  <c r="L228" i="8"/>
  <c r="M229" i="8"/>
  <c r="L237" i="8"/>
  <c r="M238" i="8"/>
  <c r="AC138" i="8"/>
  <c r="AB150" i="8"/>
  <c r="AC160" i="8"/>
  <c r="AC166" i="8"/>
  <c r="AC172" i="8"/>
  <c r="AC178" i="8"/>
  <c r="AC184" i="8"/>
  <c r="M187" i="8"/>
  <c r="L187" i="8"/>
  <c r="AC195" i="8"/>
  <c r="AB199" i="8"/>
  <c r="AB213" i="8"/>
  <c r="AC215" i="8"/>
  <c r="AB238" i="8"/>
  <c r="R129" i="8"/>
  <c r="L136" i="8"/>
  <c r="L157" i="8"/>
  <c r="S162" i="8"/>
  <c r="S168" i="8"/>
  <c r="S174" i="8"/>
  <c r="S180" i="8"/>
  <c r="S186" i="8"/>
  <c r="S190" i="8"/>
  <c r="U201" i="8"/>
  <c r="AC201" i="8" s="1"/>
  <c r="S219" i="8"/>
  <c r="S228" i="8"/>
  <c r="S237" i="8"/>
  <c r="K255" i="7"/>
  <c r="V269" i="7"/>
  <c r="W269" i="7" s="1"/>
  <c r="O269" i="7"/>
  <c r="K269" i="7"/>
  <c r="M96" i="8" l="1"/>
  <c r="M82" i="8"/>
  <c r="M86" i="8"/>
  <c r="AB90" i="8"/>
  <c r="AC98" i="8"/>
  <c r="AB101" i="8"/>
  <c r="AB116" i="8"/>
  <c r="AC62" i="8"/>
  <c r="AB64" i="8"/>
  <c r="AB110" i="8"/>
  <c r="M109" i="8"/>
  <c r="AB70" i="8"/>
  <c r="AC101" i="8"/>
  <c r="AB121" i="8"/>
  <c r="M114" i="8"/>
  <c r="AC99" i="8"/>
  <c r="M106" i="8"/>
  <c r="AC143" i="8"/>
  <c r="M122" i="8"/>
  <c r="AC107" i="8"/>
  <c r="AB88" i="8"/>
  <c r="AB124" i="8"/>
  <c r="M94" i="8"/>
  <c r="AC187" i="8"/>
  <c r="AB200" i="8"/>
  <c r="AC72" i="8"/>
  <c r="W247" i="8"/>
  <c r="AB60" i="8"/>
  <c r="AB100" i="8"/>
  <c r="M111" i="8"/>
  <c r="AB84" i="8"/>
  <c r="M66" i="8"/>
  <c r="M100" i="8"/>
  <c r="L44" i="8"/>
  <c r="AC80" i="8"/>
  <c r="AC75" i="8"/>
  <c r="AC95" i="8"/>
  <c r="AC74" i="8"/>
  <c r="AB95" i="8"/>
  <c r="AB99" i="8"/>
  <c r="M99" i="8"/>
  <c r="L99" i="8"/>
  <c r="AC118" i="8"/>
  <c r="S247" i="8"/>
  <c r="AB61" i="8"/>
  <c r="AB114" i="8"/>
  <c r="L95" i="8"/>
  <c r="M95" i="8"/>
  <c r="AC102" i="8"/>
  <c r="AB65" i="8"/>
  <c r="M105" i="8"/>
  <c r="M88" i="8"/>
  <c r="M79" i="8"/>
  <c r="AB108" i="8"/>
  <c r="AB103" i="8"/>
  <c r="M67" i="8"/>
  <c r="AC68" i="8"/>
  <c r="AB122" i="8"/>
  <c r="AC122" i="8"/>
  <c r="M92" i="8"/>
  <c r="AC83" i="8"/>
  <c r="R247" i="8"/>
  <c r="R248" i="8" s="1"/>
  <c r="AB142" i="8"/>
  <c r="AC113" i="8"/>
  <c r="AB139" i="8"/>
  <c r="M69" i="8"/>
  <c r="AB141" i="8"/>
  <c r="AB71" i="8"/>
  <c r="AB79" i="8"/>
  <c r="AC79" i="8"/>
  <c r="AB98" i="8"/>
  <c r="AB86" i="8"/>
  <c r="AB77" i="8"/>
  <c r="AC77" i="8"/>
  <c r="M107" i="8"/>
  <c r="L107" i="8"/>
  <c r="AB203" i="8"/>
  <c r="AB94" i="8"/>
  <c r="U247" i="8"/>
  <c r="AB144" i="8"/>
  <c r="M102" i="8"/>
  <c r="AB6" i="8"/>
  <c r="AB83" i="8"/>
  <c r="AB93" i="8"/>
  <c r="AC117" i="8"/>
  <c r="M119" i="8"/>
  <c r="AB92" i="8"/>
  <c r="AB74" i="8"/>
  <c r="AB69" i="8"/>
  <c r="AB63" i="8"/>
  <c r="AB137" i="8"/>
  <c r="AC137" i="8"/>
  <c r="AB106" i="8"/>
  <c r="AB82" i="8"/>
  <c r="AB81" i="8"/>
  <c r="AB91" i="8"/>
  <c r="AB66" i="8"/>
  <c r="AC112" i="8"/>
  <c r="AB96" i="8"/>
  <c r="AB201" i="8"/>
  <c r="AB62" i="8"/>
  <c r="AB87" i="8"/>
  <c r="K247" i="8"/>
  <c r="M248" i="8" s="1"/>
  <c r="AC110" i="8"/>
  <c r="AC67" i="8"/>
  <c r="AB67" i="8"/>
  <c r="AC103" i="8"/>
  <c r="S248" i="8"/>
  <c r="AB85" i="8"/>
  <c r="AB73" i="8"/>
  <c r="AB120" i="8"/>
  <c r="AC120" i="8"/>
  <c r="AB89" i="8"/>
  <c r="AC89" i="8"/>
  <c r="AC124" i="8"/>
  <c r="AB78" i="8"/>
  <c r="M113" i="8"/>
  <c r="AB123" i="8"/>
  <c r="AC123" i="8"/>
  <c r="AB75" i="8"/>
  <c r="AB247" i="8" l="1"/>
  <c r="M247" i="8"/>
  <c r="L247" i="8"/>
  <c r="AC247" i="8"/>
  <c r="P249" i="8"/>
  <c r="AA20" i="7" l="1"/>
  <c r="AA21" i="7" s="1"/>
  <c r="AA22" i="7" s="1"/>
  <c r="V253" i="7" l="1"/>
  <c r="W253" i="7" s="1"/>
  <c r="V254" i="7"/>
  <c r="W254" i="7" s="1"/>
  <c r="V255" i="7"/>
  <c r="W255" i="7" s="1"/>
  <c r="V256" i="7"/>
  <c r="W256" i="7" s="1"/>
  <c r="V257" i="7"/>
  <c r="W257" i="7" s="1"/>
  <c r="V258" i="7"/>
  <c r="W258" i="7" s="1"/>
  <c r="V259" i="7"/>
  <c r="W259" i="7" s="1"/>
  <c r="V260" i="7"/>
  <c r="W260" i="7" s="1"/>
  <c r="V261" i="7"/>
  <c r="W261" i="7" s="1"/>
  <c r="V262" i="7"/>
  <c r="W262" i="7" s="1"/>
  <c r="V263" i="7"/>
  <c r="W263" i="7" s="1"/>
  <c r="V264" i="7"/>
  <c r="W264" i="7" s="1"/>
  <c r="V265" i="7"/>
  <c r="W265" i="7" s="1"/>
  <c r="V266" i="7"/>
  <c r="W266" i="7" s="1"/>
  <c r="V267" i="7"/>
  <c r="W267" i="7" s="1"/>
  <c r="V268" i="7"/>
  <c r="W268" i="7" s="1"/>
  <c r="V252" i="7"/>
  <c r="W252" i="7" s="1"/>
  <c r="K253" i="7"/>
  <c r="K254" i="7"/>
  <c r="K256" i="7"/>
  <c r="K257" i="7"/>
  <c r="K258" i="7"/>
  <c r="K259" i="7"/>
  <c r="K260" i="7"/>
  <c r="K261" i="7"/>
  <c r="K262" i="7"/>
  <c r="K263" i="7"/>
  <c r="K264" i="7"/>
  <c r="K265" i="7"/>
  <c r="K266" i="7"/>
  <c r="K267" i="7"/>
  <c r="K268" i="7"/>
  <c r="K252" i="7"/>
  <c r="W282" i="7" l="1"/>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5" i="7"/>
  <c r="T7" i="7"/>
  <c r="U7" i="7" s="1"/>
  <c r="T8" i="7"/>
  <c r="U8" i="7" s="1"/>
  <c r="T9" i="7"/>
  <c r="U9" i="7" s="1"/>
  <c r="T10" i="7"/>
  <c r="U10" i="7" s="1"/>
  <c r="T11" i="7"/>
  <c r="U11" i="7" s="1"/>
  <c r="T12" i="7"/>
  <c r="U12" i="7" s="1"/>
  <c r="T13" i="7"/>
  <c r="U13" i="7" s="1"/>
  <c r="T14" i="7"/>
  <c r="U14" i="7" s="1"/>
  <c r="T15" i="7"/>
  <c r="U15" i="7" s="1"/>
  <c r="T16" i="7"/>
  <c r="U16" i="7" s="1"/>
  <c r="T17" i="7"/>
  <c r="U17" i="7" s="1"/>
  <c r="T18" i="7"/>
  <c r="U18" i="7" s="1"/>
  <c r="T19" i="7"/>
  <c r="U19" i="7" s="1"/>
  <c r="T20" i="7"/>
  <c r="U20" i="7" s="1"/>
  <c r="T21" i="7"/>
  <c r="U21" i="7" s="1"/>
  <c r="T22" i="7"/>
  <c r="U22" i="7" s="1"/>
  <c r="T23" i="7"/>
  <c r="U23" i="7" s="1"/>
  <c r="T24" i="7"/>
  <c r="U24" i="7" s="1"/>
  <c r="T25" i="7"/>
  <c r="U25" i="7" s="1"/>
  <c r="T26" i="7"/>
  <c r="U26" i="7" s="1"/>
  <c r="T27" i="7"/>
  <c r="U27" i="7" s="1"/>
  <c r="T28" i="7"/>
  <c r="U28" i="7" s="1"/>
  <c r="T29" i="7"/>
  <c r="U29" i="7" s="1"/>
  <c r="T30" i="7"/>
  <c r="U30" i="7" s="1"/>
  <c r="T31" i="7"/>
  <c r="U31" i="7" s="1"/>
  <c r="T32" i="7"/>
  <c r="U32" i="7" s="1"/>
  <c r="T33" i="7"/>
  <c r="U33" i="7" s="1"/>
  <c r="T34" i="7"/>
  <c r="U34" i="7" s="1"/>
  <c r="T35" i="7"/>
  <c r="U35" i="7" s="1"/>
  <c r="T36" i="7"/>
  <c r="U36" i="7" s="1"/>
  <c r="T37" i="7"/>
  <c r="U37" i="7" s="1"/>
  <c r="T38" i="7"/>
  <c r="U38" i="7" s="1"/>
  <c r="T39" i="7"/>
  <c r="U39" i="7" s="1"/>
  <c r="T40" i="7"/>
  <c r="U40" i="7" s="1"/>
  <c r="T41" i="7"/>
  <c r="U41" i="7" s="1"/>
  <c r="T42" i="7"/>
  <c r="U42" i="7" s="1"/>
  <c r="T43" i="7"/>
  <c r="U43" i="7" s="1"/>
  <c r="T45" i="7"/>
  <c r="U45" i="7" s="1"/>
  <c r="T46" i="7"/>
  <c r="U46" i="7" s="1"/>
  <c r="T47" i="7"/>
  <c r="U47" i="7" s="1"/>
  <c r="T48" i="7"/>
  <c r="U48" i="7" s="1"/>
  <c r="T49" i="7"/>
  <c r="U49" i="7" s="1"/>
  <c r="T50" i="7"/>
  <c r="U50" i="7" s="1"/>
  <c r="T51" i="7"/>
  <c r="U51" i="7" s="1"/>
  <c r="T52" i="7"/>
  <c r="U52" i="7" s="1"/>
  <c r="T53" i="7"/>
  <c r="U53" i="7" s="1"/>
  <c r="T54" i="7"/>
  <c r="U54" i="7" s="1"/>
  <c r="T55" i="7"/>
  <c r="U55" i="7" s="1"/>
  <c r="T56" i="7"/>
  <c r="U56" i="7" s="1"/>
  <c r="T57" i="7"/>
  <c r="U57" i="7" s="1"/>
  <c r="T58" i="7"/>
  <c r="U58" i="7" s="1"/>
  <c r="T59" i="7"/>
  <c r="U59" i="7" s="1"/>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U104" i="7" s="1"/>
  <c r="T105" i="7"/>
  <c r="T106" i="7"/>
  <c r="T107" i="7"/>
  <c r="T108" i="7"/>
  <c r="T109" i="7"/>
  <c r="T110" i="7"/>
  <c r="T111" i="7"/>
  <c r="T112" i="7"/>
  <c r="T113" i="7"/>
  <c r="T114" i="7"/>
  <c r="T115" i="7"/>
  <c r="T116" i="7"/>
  <c r="T117" i="7"/>
  <c r="T118" i="7"/>
  <c r="T119" i="7"/>
  <c r="T120" i="7"/>
  <c r="T121" i="7"/>
  <c r="T122" i="7"/>
  <c r="T123" i="7"/>
  <c r="T124" i="7"/>
  <c r="T125" i="7"/>
  <c r="U125" i="7" s="1"/>
  <c r="T126" i="7"/>
  <c r="U126" i="7" s="1"/>
  <c r="T127" i="7"/>
  <c r="U127" i="7" s="1"/>
  <c r="T128" i="7"/>
  <c r="U128" i="7" s="1"/>
  <c r="T129" i="7"/>
  <c r="U129" i="7" s="1"/>
  <c r="T130" i="7"/>
  <c r="U130" i="7" s="1"/>
  <c r="T131" i="7"/>
  <c r="U131" i="7" s="1"/>
  <c r="T132" i="7"/>
  <c r="U132" i="7" s="1"/>
  <c r="T133" i="7"/>
  <c r="U133" i="7" s="1"/>
  <c r="T134" i="7"/>
  <c r="U134" i="7" s="1"/>
  <c r="T135" i="7"/>
  <c r="U135" i="7" s="1"/>
  <c r="T136" i="7"/>
  <c r="U136" i="7" s="1"/>
  <c r="T137" i="7"/>
  <c r="T138" i="7"/>
  <c r="T139" i="7"/>
  <c r="T140" i="7"/>
  <c r="T141" i="7"/>
  <c r="T142" i="7"/>
  <c r="T143" i="7"/>
  <c r="T144" i="7"/>
  <c r="T145" i="7"/>
  <c r="T146" i="7"/>
  <c r="T147" i="7"/>
  <c r="T148" i="7"/>
  <c r="U148" i="7" s="1"/>
  <c r="T149" i="7"/>
  <c r="U149" i="7" s="1"/>
  <c r="T150" i="7"/>
  <c r="U150" i="7" s="1"/>
  <c r="T151" i="7"/>
  <c r="U151" i="7" s="1"/>
  <c r="T152" i="7"/>
  <c r="U152" i="7" s="1"/>
  <c r="T153" i="7"/>
  <c r="U153" i="7" s="1"/>
  <c r="T154" i="7"/>
  <c r="U154" i="7" s="1"/>
  <c r="T155" i="7"/>
  <c r="U155" i="7" s="1"/>
  <c r="T156" i="7"/>
  <c r="U156" i="7" s="1"/>
  <c r="T157" i="7"/>
  <c r="U157" i="7" s="1"/>
  <c r="T158" i="7"/>
  <c r="U158" i="7" s="1"/>
  <c r="T159" i="7"/>
  <c r="U159" i="7" s="1"/>
  <c r="T160" i="7"/>
  <c r="U160" i="7" s="1"/>
  <c r="T161" i="7"/>
  <c r="U161" i="7" s="1"/>
  <c r="T162" i="7"/>
  <c r="U162" i="7" s="1"/>
  <c r="T163" i="7"/>
  <c r="U163" i="7" s="1"/>
  <c r="T164" i="7"/>
  <c r="U164" i="7" s="1"/>
  <c r="T165" i="7"/>
  <c r="U165" i="7" s="1"/>
  <c r="T166" i="7"/>
  <c r="U166" i="7" s="1"/>
  <c r="T167" i="7"/>
  <c r="U167" i="7" s="1"/>
  <c r="T168" i="7"/>
  <c r="U168" i="7" s="1"/>
  <c r="T169" i="7"/>
  <c r="U169" i="7" s="1"/>
  <c r="T170" i="7"/>
  <c r="U170" i="7" s="1"/>
  <c r="T171" i="7"/>
  <c r="U171" i="7" s="1"/>
  <c r="T172" i="7"/>
  <c r="U172" i="7" s="1"/>
  <c r="T173" i="7"/>
  <c r="U173" i="7" s="1"/>
  <c r="T174" i="7"/>
  <c r="U174" i="7" s="1"/>
  <c r="T175" i="7"/>
  <c r="U175" i="7" s="1"/>
  <c r="T176" i="7"/>
  <c r="U176" i="7" s="1"/>
  <c r="T177" i="7"/>
  <c r="U177" i="7" s="1"/>
  <c r="T178" i="7"/>
  <c r="U178" i="7" s="1"/>
  <c r="T179" i="7"/>
  <c r="U179" i="7" s="1"/>
  <c r="T180" i="7"/>
  <c r="U180" i="7" s="1"/>
  <c r="T181" i="7"/>
  <c r="U181" i="7" s="1"/>
  <c r="T182" i="7"/>
  <c r="U182" i="7" s="1"/>
  <c r="T183" i="7"/>
  <c r="U183" i="7" s="1"/>
  <c r="T184" i="7"/>
  <c r="U184" i="7" s="1"/>
  <c r="T185" i="7"/>
  <c r="U185" i="7" s="1"/>
  <c r="T186" i="7"/>
  <c r="T187" i="7"/>
  <c r="T188" i="7"/>
  <c r="U188" i="7" s="1"/>
  <c r="T189" i="7"/>
  <c r="U189" i="7" s="1"/>
  <c r="T190" i="7"/>
  <c r="U190" i="7" s="1"/>
  <c r="T191" i="7"/>
  <c r="U191" i="7" s="1"/>
  <c r="T192" i="7"/>
  <c r="U192" i="7" s="1"/>
  <c r="T193" i="7"/>
  <c r="U193" i="7" s="1"/>
  <c r="T194" i="7"/>
  <c r="U194" i="7" s="1"/>
  <c r="T195" i="7"/>
  <c r="U195" i="7" s="1"/>
  <c r="T196" i="7"/>
  <c r="U196" i="7" s="1"/>
  <c r="T197" i="7"/>
  <c r="U197" i="7" s="1"/>
  <c r="T198" i="7"/>
  <c r="T199" i="7"/>
  <c r="T200" i="7"/>
  <c r="T201" i="7"/>
  <c r="T202" i="7"/>
  <c r="T203" i="7"/>
  <c r="T204" i="7"/>
  <c r="U204" i="7" s="1"/>
  <c r="T205" i="7"/>
  <c r="T206" i="7"/>
  <c r="U206" i="7" s="1"/>
  <c r="T207" i="7"/>
  <c r="U207" i="7" s="1"/>
  <c r="T208" i="7"/>
  <c r="U208" i="7" s="1"/>
  <c r="T209" i="7"/>
  <c r="U209" i="7" s="1"/>
  <c r="T210" i="7"/>
  <c r="U210" i="7" s="1"/>
  <c r="T211" i="7"/>
  <c r="U211" i="7" s="1"/>
  <c r="T212" i="7"/>
  <c r="U212" i="7" s="1"/>
  <c r="T213" i="7"/>
  <c r="U213" i="7" s="1"/>
  <c r="T214" i="7"/>
  <c r="U214" i="7" s="1"/>
  <c r="T215" i="7"/>
  <c r="U215" i="7" s="1"/>
  <c r="T216" i="7"/>
  <c r="U216" i="7" s="1"/>
  <c r="T217" i="7"/>
  <c r="U217" i="7" s="1"/>
  <c r="T219" i="7"/>
  <c r="U219" i="7" s="1"/>
  <c r="T220" i="7"/>
  <c r="U220" i="7" s="1"/>
  <c r="T221" i="7"/>
  <c r="U221" i="7" s="1"/>
  <c r="T222" i="7"/>
  <c r="U222" i="7" s="1"/>
  <c r="T223" i="7"/>
  <c r="U223" i="7" s="1"/>
  <c r="T224" i="7"/>
  <c r="U224" i="7" s="1"/>
  <c r="T225" i="7"/>
  <c r="U225" i="7" s="1"/>
  <c r="T226" i="7"/>
  <c r="U226" i="7" s="1"/>
  <c r="T227" i="7"/>
  <c r="U227" i="7" s="1"/>
  <c r="T228" i="7"/>
  <c r="U228" i="7" s="1"/>
  <c r="T229" i="7"/>
  <c r="U229" i="7" s="1"/>
  <c r="T230" i="7"/>
  <c r="U230" i="7" s="1"/>
  <c r="T231" i="7"/>
  <c r="U231" i="7" s="1"/>
  <c r="T232" i="7"/>
  <c r="U232" i="7" s="1"/>
  <c r="T233" i="7"/>
  <c r="U233" i="7" s="1"/>
  <c r="T234" i="7"/>
  <c r="U234" i="7" s="1"/>
  <c r="T235" i="7"/>
  <c r="U235" i="7" s="1"/>
  <c r="T236" i="7"/>
  <c r="U236" i="7" s="1"/>
  <c r="T237" i="7"/>
  <c r="U237" i="7" s="1"/>
  <c r="T238" i="7"/>
  <c r="U238" i="7" s="1"/>
  <c r="T239" i="7"/>
  <c r="U239" i="7" s="1"/>
  <c r="T240" i="7"/>
  <c r="U240" i="7" s="1"/>
  <c r="T241" i="7"/>
  <c r="U241" i="7" s="1"/>
  <c r="T242" i="7"/>
  <c r="U242" i="7" s="1"/>
  <c r="T243" i="7"/>
  <c r="U243" i="7" s="1"/>
  <c r="T244" i="7"/>
  <c r="U244" i="7" s="1"/>
  <c r="T245" i="7"/>
  <c r="U245" i="7" s="1"/>
  <c r="T246" i="7"/>
  <c r="U246" i="7" s="1"/>
  <c r="T5" i="7"/>
  <c r="U5" i="7" s="1"/>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5" i="7"/>
  <c r="J123" i="7"/>
  <c r="V123" i="7" s="1"/>
  <c r="J124" i="7"/>
  <c r="V124" i="7" s="1"/>
  <c r="J62" i="7"/>
  <c r="J63" i="7"/>
  <c r="J64" i="7"/>
  <c r="V64" i="7" s="1"/>
  <c r="J66" i="7"/>
  <c r="V66" i="7" s="1"/>
  <c r="J67" i="7"/>
  <c r="J68" i="7"/>
  <c r="J69" i="7"/>
  <c r="J70" i="7"/>
  <c r="V70" i="7" s="1"/>
  <c r="J71" i="7"/>
  <c r="J72" i="7"/>
  <c r="V72" i="7" s="1"/>
  <c r="J73" i="7"/>
  <c r="V73" i="7" s="1"/>
  <c r="J74" i="7"/>
  <c r="J75" i="7"/>
  <c r="J76" i="7"/>
  <c r="V76" i="7" s="1"/>
  <c r="J77" i="7"/>
  <c r="J78" i="7"/>
  <c r="V78" i="7" s="1"/>
  <c r="J79" i="7"/>
  <c r="J80" i="7"/>
  <c r="J81" i="7"/>
  <c r="J82" i="7"/>
  <c r="V82" i="7" s="1"/>
  <c r="J83" i="7"/>
  <c r="J84" i="7"/>
  <c r="V84" i="7" s="1"/>
  <c r="J85" i="7"/>
  <c r="V85" i="7" s="1"/>
  <c r="J86" i="7"/>
  <c r="J87" i="7"/>
  <c r="V87" i="7" s="1"/>
  <c r="J88" i="7"/>
  <c r="V88" i="7" s="1"/>
  <c r="J89" i="7"/>
  <c r="J90" i="7"/>
  <c r="V90" i="7" s="1"/>
  <c r="J91" i="7"/>
  <c r="J92" i="7"/>
  <c r="J93" i="7"/>
  <c r="J94" i="7"/>
  <c r="V94" i="7" s="1"/>
  <c r="J95" i="7"/>
  <c r="K95" i="7" s="1"/>
  <c r="J96" i="7"/>
  <c r="V96" i="7" s="1"/>
  <c r="J97" i="7"/>
  <c r="V97" i="7" s="1"/>
  <c r="J98" i="7"/>
  <c r="V98" i="7" s="1"/>
  <c r="J99" i="7"/>
  <c r="V99" i="7" s="1"/>
  <c r="J100" i="7"/>
  <c r="V100" i="7" s="1"/>
  <c r="J101" i="7"/>
  <c r="J102" i="7"/>
  <c r="V102" i="7" s="1"/>
  <c r="J103" i="7"/>
  <c r="V104" i="7"/>
  <c r="J105" i="7"/>
  <c r="J106" i="7"/>
  <c r="V106" i="7" s="1"/>
  <c r="J107" i="7"/>
  <c r="J108" i="7"/>
  <c r="V108" i="7" s="1"/>
  <c r="J109" i="7"/>
  <c r="V109" i="7" s="1"/>
  <c r="J110" i="7"/>
  <c r="V110" i="7" s="1"/>
  <c r="J111" i="7"/>
  <c r="V111" i="7" s="1"/>
  <c r="J112" i="7"/>
  <c r="V112" i="7" s="1"/>
  <c r="J113" i="7"/>
  <c r="V113" i="7" s="1"/>
  <c r="J114" i="7"/>
  <c r="V114" i="7" s="1"/>
  <c r="J115" i="7"/>
  <c r="J116" i="7"/>
  <c r="V116" i="7" s="1"/>
  <c r="J117" i="7"/>
  <c r="V117" i="7" s="1"/>
  <c r="J118" i="7"/>
  <c r="V118" i="7" s="1"/>
  <c r="J119" i="7"/>
  <c r="J120" i="7"/>
  <c r="V120" i="7" s="1"/>
  <c r="J121" i="7"/>
  <c r="V121" i="7" s="1"/>
  <c r="J122" i="7"/>
  <c r="V122" i="7" s="1"/>
  <c r="J61" i="7"/>
  <c r="V61" i="7" s="1"/>
  <c r="J60" i="7"/>
  <c r="V60" i="7" s="1"/>
  <c r="W238" i="7" l="1"/>
  <c r="W226" i="7"/>
  <c r="W214" i="7"/>
  <c r="W190" i="7"/>
  <c r="Y190" i="7" s="1"/>
  <c r="W154" i="7"/>
  <c r="Y154" i="7" s="1"/>
  <c r="W142" i="7"/>
  <c r="W130" i="7"/>
  <c r="W41" i="7"/>
  <c r="W29" i="7"/>
  <c r="W17" i="7"/>
  <c r="Y17" i="7" s="1"/>
  <c r="W99" i="7"/>
  <c r="W87" i="7"/>
  <c r="Y87" i="7" s="1"/>
  <c r="W237" i="7"/>
  <c r="W225" i="7"/>
  <c r="W213" i="7"/>
  <c r="W201" i="7"/>
  <c r="W189" i="7"/>
  <c r="W153" i="7"/>
  <c r="Y153" i="7" s="1"/>
  <c r="W141" i="7"/>
  <c r="W129" i="7"/>
  <c r="Y129" i="7" s="1"/>
  <c r="W52" i="7"/>
  <c r="W40" i="7"/>
  <c r="W28" i="7"/>
  <c r="Y28" i="7" s="1"/>
  <c r="W16" i="7"/>
  <c r="Y16" i="7" s="1"/>
  <c r="W98" i="7"/>
  <c r="W236" i="7"/>
  <c r="W224" i="7"/>
  <c r="W188" i="7"/>
  <c r="Y188" i="7" s="1"/>
  <c r="W152" i="7"/>
  <c r="Y152" i="7" s="1"/>
  <c r="W140" i="7"/>
  <c r="W128" i="7"/>
  <c r="Y128" i="7" s="1"/>
  <c r="W51" i="7"/>
  <c r="W39" i="7"/>
  <c r="W27" i="7"/>
  <c r="Y27" i="7" s="1"/>
  <c r="W15" i="7"/>
  <c r="X15" i="7" s="1"/>
  <c r="W235" i="7"/>
  <c r="Y235" i="7" s="1"/>
  <c r="W223" i="7"/>
  <c r="W139" i="7"/>
  <c r="W127" i="7"/>
  <c r="Y127" i="7" s="1"/>
  <c r="W50" i="7"/>
  <c r="W38" i="7"/>
  <c r="W26" i="7"/>
  <c r="W14" i="7"/>
  <c r="W100" i="7"/>
  <c r="W84" i="7"/>
  <c r="W246" i="7"/>
  <c r="W234" i="7"/>
  <c r="Y234" i="7" s="1"/>
  <c r="W222" i="7"/>
  <c r="X222" i="7" s="1"/>
  <c r="W186" i="7"/>
  <c r="W150" i="7"/>
  <c r="W138" i="7"/>
  <c r="W126" i="7"/>
  <c r="W49" i="7"/>
  <c r="W37" i="7"/>
  <c r="W25" i="7"/>
  <c r="Y25" i="7" s="1"/>
  <c r="W13" i="7"/>
  <c r="W96" i="7"/>
  <c r="W245" i="7"/>
  <c r="W233" i="7"/>
  <c r="Y233" i="7" s="1"/>
  <c r="W221" i="7"/>
  <c r="X221" i="7" s="1"/>
  <c r="W197" i="7"/>
  <c r="X197" i="7" s="1"/>
  <c r="W185" i="7"/>
  <c r="W161" i="7"/>
  <c r="Y161" i="7" s="1"/>
  <c r="W149" i="7"/>
  <c r="W137" i="7"/>
  <c r="W125" i="7"/>
  <c r="W48" i="7"/>
  <c r="X48" i="7" s="1"/>
  <c r="W36" i="7"/>
  <c r="W24" i="7"/>
  <c r="W12" i="7"/>
  <c r="W94" i="7"/>
  <c r="W82" i="7"/>
  <c r="Y82" i="7" s="1"/>
  <c r="W244" i="7"/>
  <c r="Y244" i="7" s="1"/>
  <c r="W232" i="7"/>
  <c r="W220" i="7"/>
  <c r="X220" i="7" s="1"/>
  <c r="W196" i="7"/>
  <c r="W184" i="7"/>
  <c r="W160" i="7"/>
  <c r="W148" i="7"/>
  <c r="X148" i="7" s="1"/>
  <c r="W136" i="7"/>
  <c r="W59" i="7"/>
  <c r="W47" i="7"/>
  <c r="W35" i="7"/>
  <c r="Y35" i="7" s="1"/>
  <c r="W23" i="7"/>
  <c r="X23" i="7" s="1"/>
  <c r="W11" i="7"/>
  <c r="Y11" i="7" s="1"/>
  <c r="W112" i="7"/>
  <c r="W117" i="7"/>
  <c r="W243" i="7"/>
  <c r="W231" i="7"/>
  <c r="W219" i="7"/>
  <c r="X219" i="7" s="1"/>
  <c r="W195" i="7"/>
  <c r="Y195" i="7" s="1"/>
  <c r="W159" i="7"/>
  <c r="W147" i="7"/>
  <c r="W135" i="7"/>
  <c r="Y135" i="7" s="1"/>
  <c r="W58" i="7"/>
  <c r="X58" i="7" s="1"/>
  <c r="W46" i="7"/>
  <c r="X46" i="7" s="1"/>
  <c r="W34" i="7"/>
  <c r="W22" i="7"/>
  <c r="W10" i="7"/>
  <c r="X10" i="7" s="1"/>
  <c r="W64" i="7"/>
  <c r="W116" i="7"/>
  <c r="W104" i="7"/>
  <c r="X104" i="7" s="1"/>
  <c r="Y134" i="7"/>
  <c r="W242" i="7"/>
  <c r="Y242" i="7" s="1"/>
  <c r="W230" i="7"/>
  <c r="Y230" i="7" s="1"/>
  <c r="W218" i="7"/>
  <c r="W206" i="7"/>
  <c r="Y206" i="7" s="1"/>
  <c r="W194" i="7"/>
  <c r="X194" i="7" s="1"/>
  <c r="W146" i="7"/>
  <c r="W134" i="7"/>
  <c r="W57" i="7"/>
  <c r="Y57" i="7" s="1"/>
  <c r="W33" i="7"/>
  <c r="Y33" i="7" s="1"/>
  <c r="W21" i="7"/>
  <c r="X21" i="7" s="1"/>
  <c r="W88" i="7"/>
  <c r="W118" i="7"/>
  <c r="W241" i="7"/>
  <c r="W229" i="7"/>
  <c r="W217" i="7"/>
  <c r="Y217" i="7" s="1"/>
  <c r="W205" i="7"/>
  <c r="W193" i="7"/>
  <c r="Y193" i="7" s="1"/>
  <c r="W157" i="7"/>
  <c r="W145" i="7"/>
  <c r="W133" i="7"/>
  <c r="W56" i="7"/>
  <c r="Y56" i="7" s="1"/>
  <c r="W32" i="7"/>
  <c r="Y32" i="7" s="1"/>
  <c r="W20" i="7"/>
  <c r="Y20" i="7" s="1"/>
  <c r="W114" i="7"/>
  <c r="W102" i="7"/>
  <c r="W90" i="7"/>
  <c r="W78" i="7"/>
  <c r="W66" i="7"/>
  <c r="W240" i="7"/>
  <c r="Y240" i="7" s="1"/>
  <c r="W228" i="7"/>
  <c r="X228" i="7" s="1"/>
  <c r="W216" i="7"/>
  <c r="W204" i="7"/>
  <c r="X204" i="7" s="1"/>
  <c r="W192" i="7"/>
  <c r="X192" i="7" s="1"/>
  <c r="W132" i="7"/>
  <c r="Y132" i="7" s="1"/>
  <c r="W55" i="7"/>
  <c r="Y55" i="7" s="1"/>
  <c r="W31" i="7"/>
  <c r="Y31" i="7" s="1"/>
  <c r="W19" i="7"/>
  <c r="Y19" i="7" s="1"/>
  <c r="W7" i="7"/>
  <c r="X7" i="7" s="1"/>
  <c r="W97" i="7"/>
  <c r="W113" i="7"/>
  <c r="Y113" i="7" s="1"/>
  <c r="W239" i="7"/>
  <c r="Y239" i="7" s="1"/>
  <c r="W227" i="7"/>
  <c r="Y227" i="7" s="1"/>
  <c r="W215" i="7"/>
  <c r="X215" i="7" s="1"/>
  <c r="W191" i="7"/>
  <c r="Y191" i="7" s="1"/>
  <c r="W143" i="7"/>
  <c r="W131" i="7"/>
  <c r="W54" i="7"/>
  <c r="Y54" i="7" s="1"/>
  <c r="W42" i="7"/>
  <c r="Y42" i="7" s="1"/>
  <c r="W30" i="7"/>
  <c r="Y30" i="7" s="1"/>
  <c r="W18" i="7"/>
  <c r="Y18" i="7" s="1"/>
  <c r="Y213" i="7"/>
  <c r="U118" i="7"/>
  <c r="X118" i="7" s="1"/>
  <c r="U82" i="7"/>
  <c r="U200" i="7"/>
  <c r="U140" i="7"/>
  <c r="U116" i="7"/>
  <c r="U92" i="7"/>
  <c r="U80" i="7"/>
  <c r="U68" i="7"/>
  <c r="U81" i="7"/>
  <c r="U199" i="7"/>
  <c r="U187" i="7"/>
  <c r="U139" i="7"/>
  <c r="Y139" i="7" s="1"/>
  <c r="U115" i="7"/>
  <c r="U103" i="7"/>
  <c r="U91" i="7"/>
  <c r="U79" i="7"/>
  <c r="U67" i="7"/>
  <c r="U142" i="7"/>
  <c r="Y142" i="7" s="1"/>
  <c r="U93" i="7"/>
  <c r="U198" i="7"/>
  <c r="U186" i="7"/>
  <c r="U138" i="7"/>
  <c r="U114" i="7"/>
  <c r="U102" i="7"/>
  <c r="U90" i="7"/>
  <c r="X90" i="7" s="1"/>
  <c r="U78" i="7"/>
  <c r="U66" i="7"/>
  <c r="U137" i="7"/>
  <c r="U113" i="7"/>
  <c r="U101" i="7"/>
  <c r="U89" i="7"/>
  <c r="U77" i="7"/>
  <c r="U65" i="7"/>
  <c r="U202" i="7"/>
  <c r="U70" i="7"/>
  <c r="U124" i="7"/>
  <c r="U112" i="7"/>
  <c r="X112" i="7" s="1"/>
  <c r="U100" i="7"/>
  <c r="U88" i="7"/>
  <c r="U76" i="7"/>
  <c r="U64" i="7"/>
  <c r="U106" i="7"/>
  <c r="U201" i="7"/>
  <c r="Y201" i="7" s="1"/>
  <c r="U141" i="7"/>
  <c r="Y141" i="7" s="1"/>
  <c r="U69" i="7"/>
  <c r="U147" i="7"/>
  <c r="Y147" i="7" s="1"/>
  <c r="U123" i="7"/>
  <c r="U111" i="7"/>
  <c r="U99" i="7"/>
  <c r="U87" i="7"/>
  <c r="U75" i="7"/>
  <c r="U63" i="7"/>
  <c r="U146" i="7"/>
  <c r="U122" i="7"/>
  <c r="U110" i="7"/>
  <c r="U98" i="7"/>
  <c r="U86" i="7"/>
  <c r="U74" i="7"/>
  <c r="U62" i="7"/>
  <c r="U105" i="7"/>
  <c r="U205" i="7"/>
  <c r="U145" i="7"/>
  <c r="U121" i="7"/>
  <c r="U109" i="7"/>
  <c r="U97" i="7"/>
  <c r="U85" i="7"/>
  <c r="U73" i="7"/>
  <c r="U61" i="7"/>
  <c r="U117" i="7"/>
  <c r="U144" i="7"/>
  <c r="U120" i="7"/>
  <c r="U108" i="7"/>
  <c r="U96" i="7"/>
  <c r="Y96" i="7" s="1"/>
  <c r="U84" i="7"/>
  <c r="X84" i="7" s="1"/>
  <c r="U72" i="7"/>
  <c r="U60" i="7"/>
  <c r="U94" i="7"/>
  <c r="U203" i="7"/>
  <c r="U143" i="7"/>
  <c r="U119" i="7"/>
  <c r="U107" i="7"/>
  <c r="U95" i="7"/>
  <c r="U83" i="7"/>
  <c r="U71" i="7"/>
  <c r="W111" i="7"/>
  <c r="W177" i="7"/>
  <c r="Y177" i="7" s="1"/>
  <c r="W165" i="7"/>
  <c r="Y165" i="7" s="1"/>
  <c r="W60" i="7"/>
  <c r="W122" i="7"/>
  <c r="W110" i="7"/>
  <c r="W212" i="7"/>
  <c r="Y212" i="7" s="1"/>
  <c r="W200" i="7"/>
  <c r="W176" i="7"/>
  <c r="Y176" i="7" s="1"/>
  <c r="W164" i="7"/>
  <c r="Y164" i="7" s="1"/>
  <c r="W121" i="7"/>
  <c r="W109" i="7"/>
  <c r="W85" i="7"/>
  <c r="Y85" i="7" s="1"/>
  <c r="W73" i="7"/>
  <c r="W124" i="7"/>
  <c r="W5" i="7"/>
  <c r="Y5" i="7" s="1"/>
  <c r="W211" i="7"/>
  <c r="Y211" i="7" s="1"/>
  <c r="W199" i="7"/>
  <c r="W187" i="7"/>
  <c r="W175" i="7"/>
  <c r="Y175" i="7" s="1"/>
  <c r="W163" i="7"/>
  <c r="Y163" i="7" s="1"/>
  <c r="W151" i="7"/>
  <c r="Y151" i="7" s="1"/>
  <c r="W76" i="7"/>
  <c r="W53" i="7"/>
  <c r="Y53" i="7" s="1"/>
  <c r="W120" i="7"/>
  <c r="W72" i="7"/>
  <c r="W123" i="7"/>
  <c r="W210" i="7"/>
  <c r="X210" i="7" s="1"/>
  <c r="W198" i="7"/>
  <c r="W174" i="7"/>
  <c r="X174" i="7" s="1"/>
  <c r="W162" i="7"/>
  <c r="X162" i="7" s="1"/>
  <c r="W108" i="7"/>
  <c r="W209" i="7"/>
  <c r="Y209" i="7" s="1"/>
  <c r="W173" i="7"/>
  <c r="Y173" i="7" s="1"/>
  <c r="W202" i="7"/>
  <c r="W106" i="7"/>
  <c r="W70" i="7"/>
  <c r="W208" i="7"/>
  <c r="Y208" i="7" s="1"/>
  <c r="W172" i="7"/>
  <c r="Y172" i="7" s="1"/>
  <c r="W61" i="7"/>
  <c r="W207" i="7"/>
  <c r="Y207" i="7" s="1"/>
  <c r="W183" i="7"/>
  <c r="Y183" i="7" s="1"/>
  <c r="W171" i="7"/>
  <c r="Y171" i="7" s="1"/>
  <c r="W182" i="7"/>
  <c r="X182" i="7" s="1"/>
  <c r="W170" i="7"/>
  <c r="X170" i="7" s="1"/>
  <c r="W158" i="7"/>
  <c r="Y158" i="7" s="1"/>
  <c r="W45" i="7"/>
  <c r="Y45" i="7" s="1"/>
  <c r="W9" i="7"/>
  <c r="X9" i="7" s="1"/>
  <c r="W181" i="7"/>
  <c r="Y181" i="7" s="1"/>
  <c r="W169" i="7"/>
  <c r="Y169" i="7" s="1"/>
  <c r="W44" i="7"/>
  <c r="W8" i="7"/>
  <c r="X8" i="7" s="1"/>
  <c r="W166" i="7"/>
  <c r="Y166" i="7" s="1"/>
  <c r="W180" i="7"/>
  <c r="Y180" i="7" s="1"/>
  <c r="W168" i="7"/>
  <c r="Y168" i="7" s="1"/>
  <c r="W156" i="7"/>
  <c r="Y156" i="7" s="1"/>
  <c r="W144" i="7"/>
  <c r="W43" i="7"/>
  <c r="Y43" i="7" s="1"/>
  <c r="W178" i="7"/>
  <c r="Y178" i="7" s="1"/>
  <c r="W203" i="7"/>
  <c r="W179" i="7"/>
  <c r="Y179" i="7" s="1"/>
  <c r="W167" i="7"/>
  <c r="Y167" i="7" s="1"/>
  <c r="W155" i="7"/>
  <c r="Y155" i="7" s="1"/>
  <c r="W6" i="7"/>
  <c r="Y130" i="7"/>
  <c r="Y241" i="7"/>
  <c r="Y229" i="7"/>
  <c r="Y223" i="7"/>
  <c r="Y38" i="7"/>
  <c r="Y26" i="7"/>
  <c r="Y14" i="7"/>
  <c r="Y243" i="7"/>
  <c r="Y231" i="7"/>
  <c r="Y50" i="7"/>
  <c r="Y39" i="7"/>
  <c r="Y51" i="7"/>
  <c r="X116" i="7"/>
  <c r="Y237" i="7"/>
  <c r="Y214" i="7"/>
  <c r="Y226" i="7"/>
  <c r="Y41" i="7"/>
  <c r="Y29" i="7"/>
  <c r="Y238" i="7"/>
  <c r="Y40" i="7"/>
  <c r="Y52" i="7"/>
  <c r="X232" i="7"/>
  <c r="X59" i="7"/>
  <c r="X47" i="7"/>
  <c r="X11" i="7"/>
  <c r="X242" i="7"/>
  <c r="X230" i="7"/>
  <c r="X98" i="7"/>
  <c r="Y90" i="7"/>
  <c r="X245" i="7"/>
  <c r="X185" i="7"/>
  <c r="X137" i="7"/>
  <c r="X125" i="7"/>
  <c r="K120" i="7"/>
  <c r="X243" i="7"/>
  <c r="X195" i="7"/>
  <c r="K84" i="7"/>
  <c r="Y196" i="7"/>
  <c r="Y184" i="7"/>
  <c r="Y160" i="7"/>
  <c r="Y136" i="7"/>
  <c r="Y100" i="7"/>
  <c r="X134" i="7"/>
  <c r="K72" i="7"/>
  <c r="Y232" i="7"/>
  <c r="X241" i="7"/>
  <c r="X229" i="7"/>
  <c r="X217" i="7"/>
  <c r="X193" i="7"/>
  <c r="X56" i="7"/>
  <c r="X32" i="7"/>
  <c r="X20" i="7"/>
  <c r="X216" i="7"/>
  <c r="X132" i="7"/>
  <c r="X55" i="7"/>
  <c r="X31" i="7"/>
  <c r="X19" i="7"/>
  <c r="X149" i="7"/>
  <c r="X239" i="7"/>
  <c r="X191" i="7"/>
  <c r="X54" i="7"/>
  <c r="Y59" i="7"/>
  <c r="Y47" i="7"/>
  <c r="Y34" i="7"/>
  <c r="Y22" i="7"/>
  <c r="X225" i="7"/>
  <c r="X189" i="7"/>
  <c r="Y58" i="7"/>
  <c r="X236" i="7"/>
  <c r="X188" i="7"/>
  <c r="X152" i="7"/>
  <c r="X128" i="7"/>
  <c r="X127" i="7"/>
  <c r="X50" i="7"/>
  <c r="X38" i="7"/>
  <c r="X26" i="7"/>
  <c r="X14" i="7"/>
  <c r="X150" i="7"/>
  <c r="X126" i="7"/>
  <c r="X49" i="7"/>
  <c r="X37" i="7"/>
  <c r="X13" i="7"/>
  <c r="Y185" i="7"/>
  <c r="Y125" i="7"/>
  <c r="X196" i="7"/>
  <c r="X184" i="7"/>
  <c r="X172" i="7"/>
  <c r="X160" i="7"/>
  <c r="X136" i="7"/>
  <c r="X133" i="7"/>
  <c r="Y133" i="7"/>
  <c r="Y112" i="7"/>
  <c r="Y64" i="7"/>
  <c r="Y189" i="7"/>
  <c r="X231" i="7"/>
  <c r="X135" i="7"/>
  <c r="X208" i="7"/>
  <c r="X131" i="7"/>
  <c r="Y131" i="7"/>
  <c r="Y126" i="7"/>
  <c r="X33" i="7"/>
  <c r="V105" i="7"/>
  <c r="K105" i="7"/>
  <c r="Y98" i="7"/>
  <c r="Y37" i="7"/>
  <c r="Y13" i="7"/>
  <c r="Y149" i="7"/>
  <c r="Y49" i="7"/>
  <c r="X36" i="7"/>
  <c r="Y36" i="7"/>
  <c r="X100" i="7"/>
  <c r="Y216" i="7"/>
  <c r="Y204" i="7"/>
  <c r="Y23" i="7"/>
  <c r="X34" i="7"/>
  <c r="V81" i="7"/>
  <c r="K81" i="7"/>
  <c r="V103" i="7"/>
  <c r="K103" i="7"/>
  <c r="Y245" i="7"/>
  <c r="X238" i="7"/>
  <c r="X226" i="7"/>
  <c r="X214" i="7"/>
  <c r="X154" i="7"/>
  <c r="X130" i="7"/>
  <c r="X41" i="7"/>
  <c r="X29" i="7"/>
  <c r="X246" i="7"/>
  <c r="Y246" i="7"/>
  <c r="X24" i="7"/>
  <c r="Y24" i="7"/>
  <c r="V115" i="7"/>
  <c r="K115" i="7"/>
  <c r="X237" i="7"/>
  <c r="X213" i="7"/>
  <c r="X153" i="7"/>
  <c r="X129" i="7"/>
  <c r="X52" i="7"/>
  <c r="X40" i="7"/>
  <c r="X22" i="7"/>
  <c r="X224" i="7"/>
  <c r="Y224" i="7"/>
  <c r="X51" i="7"/>
  <c r="X39" i="7"/>
  <c r="X157" i="7"/>
  <c r="Y157" i="7"/>
  <c r="X12" i="7"/>
  <c r="Y12" i="7"/>
  <c r="Y236" i="7"/>
  <c r="V93" i="7"/>
  <c r="K93" i="7"/>
  <c r="V69" i="7"/>
  <c r="K69" i="7"/>
  <c r="Y150" i="7"/>
  <c r="Q247" i="7"/>
  <c r="Y225" i="7"/>
  <c r="Y116" i="7"/>
  <c r="X223" i="7"/>
  <c r="X82" i="7"/>
  <c r="K122" i="7"/>
  <c r="K118" i="7"/>
  <c r="K116" i="7"/>
  <c r="K109" i="7"/>
  <c r="K106" i="7"/>
  <c r="K94" i="7"/>
  <c r="Y159" i="7"/>
  <c r="X159" i="7"/>
  <c r="V101" i="7"/>
  <c r="K101" i="7"/>
  <c r="V89" i="7"/>
  <c r="K89" i="7"/>
  <c r="V77" i="7"/>
  <c r="K77" i="7"/>
  <c r="V65" i="7"/>
  <c r="K121" i="7"/>
  <c r="K108" i="7"/>
  <c r="K70" i="7"/>
  <c r="V75" i="7"/>
  <c r="K75" i="7"/>
  <c r="V63" i="7"/>
  <c r="K63" i="7"/>
  <c r="K88" i="7"/>
  <c r="K66" i="7"/>
  <c r="V86" i="7"/>
  <c r="K86" i="7"/>
  <c r="V74" i="7"/>
  <c r="K74" i="7"/>
  <c r="V62" i="7"/>
  <c r="K62" i="7"/>
  <c r="K117" i="7"/>
  <c r="K104" i="7"/>
  <c r="K87" i="7"/>
  <c r="K64" i="7"/>
  <c r="V95" i="7"/>
  <c r="K85" i="7"/>
  <c r="K61" i="7"/>
  <c r="V119" i="7"/>
  <c r="K119" i="7"/>
  <c r="V83" i="7"/>
  <c r="K83" i="7"/>
  <c r="V71" i="7"/>
  <c r="K71" i="7"/>
  <c r="K114" i="7"/>
  <c r="K100" i="7"/>
  <c r="K82" i="7"/>
  <c r="K113" i="7"/>
  <c r="K90" i="7"/>
  <c r="K60" i="7"/>
  <c r="K112" i="7"/>
  <c r="K98" i="7"/>
  <c r="K78" i="7"/>
  <c r="K102" i="7"/>
  <c r="K107" i="7"/>
  <c r="V107" i="7"/>
  <c r="K99" i="7"/>
  <c r="V92" i="7"/>
  <c r="K92" i="7"/>
  <c r="V68" i="7"/>
  <c r="K68" i="7"/>
  <c r="K111" i="7"/>
  <c r="K76" i="7"/>
  <c r="V80" i="7"/>
  <c r="K80" i="7"/>
  <c r="K124" i="7"/>
  <c r="K97" i="7"/>
  <c r="V91" i="7"/>
  <c r="K91" i="7"/>
  <c r="V79" i="7"/>
  <c r="K79" i="7"/>
  <c r="V67" i="7"/>
  <c r="K67" i="7"/>
  <c r="K123" i="7"/>
  <c r="K110" i="7"/>
  <c r="K96" i="7"/>
  <c r="K73" i="7"/>
  <c r="X205" i="7" l="1"/>
  <c r="X99" i="7"/>
  <c r="X235" i="7"/>
  <c r="Y118" i="7"/>
  <c r="X16" i="7"/>
  <c r="Y221" i="7"/>
  <c r="X96" i="7"/>
  <c r="X240" i="7"/>
  <c r="Y222" i="7"/>
  <c r="X179" i="7"/>
  <c r="X87" i="7"/>
  <c r="Y78" i="7"/>
  <c r="X35" i="7"/>
  <c r="X28" i="7"/>
  <c r="X233" i="7"/>
  <c r="X199" i="7"/>
  <c r="Y15" i="7"/>
  <c r="X94" i="7"/>
  <c r="X147" i="7"/>
  <c r="X234" i="7"/>
  <c r="Y99" i="7"/>
  <c r="X66" i="7"/>
  <c r="X117" i="7"/>
  <c r="Y138" i="7"/>
  <c r="X164" i="7"/>
  <c r="Y205" i="7"/>
  <c r="Y145" i="7"/>
  <c r="X18" i="7"/>
  <c r="X202" i="7"/>
  <c r="X114" i="7"/>
  <c r="Y220" i="7"/>
  <c r="Y66" i="7"/>
  <c r="X138" i="7"/>
  <c r="Y114" i="7"/>
  <c r="Y10" i="7"/>
  <c r="Y198" i="7"/>
  <c r="Y146" i="7"/>
  <c r="X64" i="7"/>
  <c r="X113" i="7"/>
  <c r="X61" i="7"/>
  <c r="Y137" i="7"/>
  <c r="Y140" i="7"/>
  <c r="X161" i="7"/>
  <c r="Y228" i="7"/>
  <c r="Y117" i="7"/>
  <c r="X57" i="7"/>
  <c r="X78" i="7"/>
  <c r="Y88" i="7"/>
  <c r="X181" i="7"/>
  <c r="Y187" i="7"/>
  <c r="X143" i="7"/>
  <c r="X122" i="7"/>
  <c r="X72" i="7"/>
  <c r="X145" i="7"/>
  <c r="X177" i="7"/>
  <c r="X17" i="7"/>
  <c r="Y219" i="7"/>
  <c r="W65" i="7"/>
  <c r="X65" i="7" s="1"/>
  <c r="W67" i="7"/>
  <c r="X67" i="7" s="1"/>
  <c r="W95" i="7"/>
  <c r="Y95" i="7" s="1"/>
  <c r="Y72" i="7"/>
  <c r="X42" i="7"/>
  <c r="X206" i="7"/>
  <c r="X88" i="7"/>
  <c r="X30" i="7"/>
  <c r="W68" i="7"/>
  <c r="X68" i="7" s="1"/>
  <c r="W89" i="7"/>
  <c r="W93" i="7"/>
  <c r="W69" i="7"/>
  <c r="X69" i="7" s="1"/>
  <c r="W92" i="7"/>
  <c r="X92" i="7" s="1"/>
  <c r="Y7" i="7"/>
  <c r="X27" i="7"/>
  <c r="W81" i="7"/>
  <c r="X81" i="7" s="1"/>
  <c r="Y46" i="7"/>
  <c r="W79" i="7"/>
  <c r="X79" i="7" s="1"/>
  <c r="W63" i="7"/>
  <c r="X63" i="7" s="1"/>
  <c r="W101" i="7"/>
  <c r="X101" i="7" s="1"/>
  <c r="W115" i="7"/>
  <c r="X115" i="7" s="1"/>
  <c r="X190" i="7"/>
  <c r="Y48" i="7"/>
  <c r="Y197" i="7"/>
  <c r="Y148" i="7"/>
  <c r="X102" i="7"/>
  <c r="Y215" i="7"/>
  <c r="X244" i="7"/>
  <c r="Y21" i="7"/>
  <c r="W77" i="7"/>
  <c r="X77" i="7" s="1"/>
  <c r="W91" i="7"/>
  <c r="X91" i="7" s="1"/>
  <c r="Y84" i="7"/>
  <c r="Y192" i="7"/>
  <c r="Y194" i="7"/>
  <c r="X227" i="7"/>
  <c r="W103" i="7"/>
  <c r="X103" i="7" s="1"/>
  <c r="Y104" i="7"/>
  <c r="X25" i="7"/>
  <c r="X140" i="7"/>
  <c r="Y73" i="7"/>
  <c r="Y186" i="7"/>
  <c r="W62" i="7"/>
  <c r="X62" i="7" s="1"/>
  <c r="W83" i="7"/>
  <c r="X83" i="7" s="1"/>
  <c r="Y203" i="7"/>
  <c r="W80" i="7"/>
  <c r="X80" i="7" s="1"/>
  <c r="X169" i="7"/>
  <c r="X97" i="7"/>
  <c r="X212" i="7"/>
  <c r="Y143" i="7"/>
  <c r="X89" i="7"/>
  <c r="X186" i="7"/>
  <c r="X141" i="7"/>
  <c r="X73" i="7"/>
  <c r="X85" i="7"/>
  <c r="X203" i="7"/>
  <c r="X183" i="7"/>
  <c r="X201" i="7"/>
  <c r="X93" i="7"/>
  <c r="X76" i="7"/>
  <c r="Y123" i="7"/>
  <c r="Y124" i="7"/>
  <c r="Y110" i="7"/>
  <c r="X180" i="7"/>
  <c r="X108" i="7"/>
  <c r="X200" i="7"/>
  <c r="X5" i="7"/>
  <c r="X166" i="7"/>
  <c r="X171" i="7"/>
  <c r="X168" i="7"/>
  <c r="X123" i="7"/>
  <c r="Y182" i="7"/>
  <c r="X156" i="7"/>
  <c r="Y70" i="7"/>
  <c r="Y108" i="7"/>
  <c r="X175" i="7"/>
  <c r="Y200" i="7"/>
  <c r="Y144" i="7"/>
  <c r="Y111" i="7"/>
  <c r="X60" i="7"/>
  <c r="Y94" i="7"/>
  <c r="X120" i="7"/>
  <c r="X111" i="7"/>
  <c r="Y106" i="7"/>
  <c r="X124" i="7"/>
  <c r="Y97" i="7"/>
  <c r="Y102" i="7"/>
  <c r="X139" i="7"/>
  <c r="X142" i="7"/>
  <c r="X163" i="7"/>
  <c r="Y60" i="7"/>
  <c r="X144" i="7"/>
  <c r="X209" i="7"/>
  <c r="X155" i="7"/>
  <c r="X109" i="7"/>
  <c r="Y170" i="7"/>
  <c r="X146" i="7"/>
  <c r="X165" i="7"/>
  <c r="X121" i="7"/>
  <c r="X176" i="7"/>
  <c r="X207" i="7"/>
  <c r="X151" i="7"/>
  <c r="X173" i="7"/>
  <c r="X178" i="7"/>
  <c r="Y199" i="7"/>
  <c r="Y61" i="7"/>
  <c r="Y210" i="7"/>
  <c r="X198" i="7"/>
  <c r="Y76" i="7"/>
  <c r="X53" i="7"/>
  <c r="X106" i="7"/>
  <c r="Y174" i="7"/>
  <c r="Y109" i="7"/>
  <c r="X211" i="7"/>
  <c r="X43" i="7"/>
  <c r="Y121" i="7"/>
  <c r="Y202" i="7"/>
  <c r="X158" i="7"/>
  <c r="Y122" i="7"/>
  <c r="X110" i="7"/>
  <c r="X167" i="7"/>
  <c r="Y9" i="7"/>
  <c r="X70" i="7"/>
  <c r="W71" i="7"/>
  <c r="X71" i="7" s="1"/>
  <c r="X187" i="7"/>
  <c r="Y162" i="7"/>
  <c r="W107" i="7"/>
  <c r="X107" i="7" s="1"/>
  <c r="W74" i="7"/>
  <c r="X74" i="7" s="1"/>
  <c r="W119" i="7"/>
  <c r="X119" i="7" s="1"/>
  <c r="X45" i="7"/>
  <c r="W86" i="7"/>
  <c r="X86" i="7" s="1"/>
  <c r="Y8" i="7"/>
  <c r="Y120" i="7"/>
  <c r="W105" i="7"/>
  <c r="X105" i="7" s="1"/>
  <c r="W75" i="7"/>
  <c r="X75" i="7" s="1"/>
  <c r="Y81" i="7"/>
  <c r="K247" i="7"/>
  <c r="Y93" i="7"/>
  <c r="Y65" i="7"/>
  <c r="Y67" i="7"/>
  <c r="Y89" i="7"/>
  <c r="Y101" i="7"/>
  <c r="Y79" i="7"/>
  <c r="Y83" i="7"/>
  <c r="X95" i="7" l="1"/>
  <c r="Y69" i="7"/>
  <c r="Y103" i="7"/>
  <c r="Y80" i="7"/>
  <c r="Y63" i="7"/>
  <c r="Y77" i="7"/>
  <c r="Y68" i="7"/>
  <c r="Y62" i="7"/>
  <c r="Y92" i="7"/>
  <c r="Y91" i="7"/>
  <c r="Y115" i="7"/>
  <c r="Y119" i="7"/>
  <c r="Y75" i="7"/>
  <c r="Y71" i="7"/>
  <c r="Y86" i="7"/>
  <c r="Y74" i="7"/>
  <c r="Y105" i="7"/>
  <c r="W247" i="7"/>
  <c r="Y107"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5"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5" i="7"/>
  <c r="I46" i="7"/>
  <c r="I47" i="7"/>
  <c r="I48" i="7"/>
  <c r="I49" i="7"/>
  <c r="I50" i="7"/>
  <c r="I51" i="7"/>
  <c r="I52" i="7"/>
  <c r="I53" i="7"/>
  <c r="I54" i="7"/>
  <c r="I55" i="7"/>
  <c r="I56" i="7"/>
  <c r="I57" i="7"/>
  <c r="I58" i="7"/>
  <c r="I59" i="7"/>
  <c r="I60" i="7"/>
  <c r="I61" i="7"/>
  <c r="I62" i="7"/>
  <c r="I63" i="7"/>
  <c r="I64"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5" i="7"/>
  <c r="V310" i="7"/>
  <c r="T309" i="7"/>
  <c r="T292" i="7"/>
  <c r="T291" i="7"/>
  <c r="T290" i="7"/>
  <c r="G218" i="7"/>
  <c r="T218" i="7" s="1"/>
  <c r="U218" i="7" s="1"/>
  <c r="G44" i="7"/>
  <c r="T44" i="7" s="1"/>
  <c r="U44" i="7" s="1"/>
  <c r="G6" i="7"/>
  <c r="Y44" i="7" l="1"/>
  <c r="X44" i="7"/>
  <c r="Y218" i="7"/>
  <c r="X218" i="7"/>
  <c r="M246" i="7"/>
  <c r="L246" i="7"/>
  <c r="M113" i="7"/>
  <c r="L113" i="7"/>
  <c r="S221" i="7"/>
  <c r="R221" i="7"/>
  <c r="S101" i="7"/>
  <c r="R101" i="7"/>
  <c r="M172" i="7"/>
  <c r="L172" i="7"/>
  <c r="S100" i="7"/>
  <c r="R100" i="7"/>
  <c r="M159" i="7"/>
  <c r="L159" i="7"/>
  <c r="M38" i="7"/>
  <c r="L38" i="7"/>
  <c r="S243" i="7"/>
  <c r="R243" i="7"/>
  <c r="S219" i="7"/>
  <c r="R219" i="7"/>
  <c r="S195" i="7"/>
  <c r="R195" i="7"/>
  <c r="S171" i="7"/>
  <c r="R171" i="7"/>
  <c r="S147" i="7"/>
  <c r="R147" i="7"/>
  <c r="S135" i="7"/>
  <c r="R135" i="7"/>
  <c r="S111" i="7"/>
  <c r="R111" i="7"/>
  <c r="S27" i="7"/>
  <c r="R27" i="7"/>
  <c r="M243" i="7"/>
  <c r="L243" i="7"/>
  <c r="M231" i="7"/>
  <c r="L231" i="7"/>
  <c r="M219" i="7"/>
  <c r="L219" i="7"/>
  <c r="M206" i="7"/>
  <c r="L206" i="7"/>
  <c r="M194" i="7"/>
  <c r="L194" i="7"/>
  <c r="M182" i="7"/>
  <c r="L182" i="7"/>
  <c r="M170" i="7"/>
  <c r="L170" i="7"/>
  <c r="M158" i="7"/>
  <c r="L158" i="7"/>
  <c r="M146" i="7"/>
  <c r="L146" i="7"/>
  <c r="M134" i="7"/>
  <c r="L134" i="7"/>
  <c r="M122" i="7"/>
  <c r="L122" i="7"/>
  <c r="M110" i="7"/>
  <c r="L110" i="7"/>
  <c r="M98" i="7"/>
  <c r="L98" i="7"/>
  <c r="M86" i="7"/>
  <c r="L86" i="7"/>
  <c r="M74" i="7"/>
  <c r="L74" i="7"/>
  <c r="M62" i="7"/>
  <c r="L62" i="7"/>
  <c r="M50" i="7"/>
  <c r="L50" i="7"/>
  <c r="M37" i="7"/>
  <c r="L37" i="7"/>
  <c r="M25" i="7"/>
  <c r="L25" i="7"/>
  <c r="M13" i="7"/>
  <c r="L13" i="7"/>
  <c r="S242" i="7"/>
  <c r="R242" i="7"/>
  <c r="S230" i="7"/>
  <c r="R230" i="7"/>
  <c r="S218" i="7"/>
  <c r="R218" i="7"/>
  <c r="S206" i="7"/>
  <c r="R206" i="7"/>
  <c r="S194" i="7"/>
  <c r="R194" i="7"/>
  <c r="S182" i="7"/>
  <c r="R182" i="7"/>
  <c r="S170" i="7"/>
  <c r="R170" i="7"/>
  <c r="S158" i="7"/>
  <c r="R158" i="7"/>
  <c r="S146" i="7"/>
  <c r="R146" i="7"/>
  <c r="S134" i="7"/>
  <c r="R134" i="7"/>
  <c r="S122" i="7"/>
  <c r="R122" i="7"/>
  <c r="S110" i="7"/>
  <c r="R110" i="7"/>
  <c r="S98" i="7"/>
  <c r="R98" i="7"/>
  <c r="S86" i="7"/>
  <c r="R86" i="7"/>
  <c r="S74" i="7"/>
  <c r="R74" i="7"/>
  <c r="S62" i="7"/>
  <c r="R62" i="7"/>
  <c r="S50" i="7"/>
  <c r="R50" i="7"/>
  <c r="S38" i="7"/>
  <c r="R38" i="7"/>
  <c r="S26" i="7"/>
  <c r="R26" i="7"/>
  <c r="S14" i="7"/>
  <c r="R14" i="7"/>
  <c r="M185" i="7"/>
  <c r="L185" i="7"/>
  <c r="M101" i="7"/>
  <c r="L101" i="7"/>
  <c r="S245" i="7"/>
  <c r="R245" i="7"/>
  <c r="S149" i="7"/>
  <c r="R149" i="7"/>
  <c r="S65" i="7"/>
  <c r="R65" i="7"/>
  <c r="M100" i="7"/>
  <c r="L100" i="7"/>
  <c r="S208" i="7"/>
  <c r="R208" i="7"/>
  <c r="S148" i="7"/>
  <c r="R148" i="7"/>
  <c r="S40" i="7"/>
  <c r="R40" i="7"/>
  <c r="M183" i="7"/>
  <c r="L183" i="7"/>
  <c r="M63" i="7"/>
  <c r="L63" i="7"/>
  <c r="S15" i="7"/>
  <c r="R15" i="7"/>
  <c r="M242" i="7"/>
  <c r="L242" i="7"/>
  <c r="M230" i="7"/>
  <c r="L230" i="7"/>
  <c r="M217" i="7"/>
  <c r="L217" i="7"/>
  <c r="M205" i="7"/>
  <c r="L205" i="7"/>
  <c r="M193" i="7"/>
  <c r="L193" i="7"/>
  <c r="M181" i="7"/>
  <c r="L181" i="7"/>
  <c r="M169" i="7"/>
  <c r="L169" i="7"/>
  <c r="M157" i="7"/>
  <c r="L157" i="7"/>
  <c r="M145" i="7"/>
  <c r="L145" i="7"/>
  <c r="M133" i="7"/>
  <c r="L133" i="7"/>
  <c r="M121" i="7"/>
  <c r="L121" i="7"/>
  <c r="M109" i="7"/>
  <c r="L109" i="7"/>
  <c r="M97" i="7"/>
  <c r="L97" i="7"/>
  <c r="M85" i="7"/>
  <c r="L85" i="7"/>
  <c r="M73" i="7"/>
  <c r="L73" i="7"/>
  <c r="M61" i="7"/>
  <c r="L61" i="7"/>
  <c r="M49" i="7"/>
  <c r="L49" i="7"/>
  <c r="M36" i="7"/>
  <c r="L36" i="7"/>
  <c r="M24" i="7"/>
  <c r="L24" i="7"/>
  <c r="M12" i="7"/>
  <c r="L12" i="7"/>
  <c r="S241" i="7"/>
  <c r="R241" i="7"/>
  <c r="S229" i="7"/>
  <c r="R229" i="7"/>
  <c r="S217" i="7"/>
  <c r="R217" i="7"/>
  <c r="S205" i="7"/>
  <c r="R205" i="7"/>
  <c r="S193" i="7"/>
  <c r="R193" i="7"/>
  <c r="S181" i="7"/>
  <c r="R181" i="7"/>
  <c r="S169" i="7"/>
  <c r="R169" i="7"/>
  <c r="S157" i="7"/>
  <c r="R157" i="7"/>
  <c r="S145" i="7"/>
  <c r="R145" i="7"/>
  <c r="S133" i="7"/>
  <c r="R133" i="7"/>
  <c r="S121" i="7"/>
  <c r="R121" i="7"/>
  <c r="S109" i="7"/>
  <c r="R109" i="7"/>
  <c r="S97" i="7"/>
  <c r="R97" i="7"/>
  <c r="S85" i="7"/>
  <c r="R85" i="7"/>
  <c r="S73" i="7"/>
  <c r="R73" i="7"/>
  <c r="S61" i="7"/>
  <c r="R61" i="7"/>
  <c r="S49" i="7"/>
  <c r="R49" i="7"/>
  <c r="S37" i="7"/>
  <c r="R37" i="7"/>
  <c r="S25" i="7"/>
  <c r="R25" i="7"/>
  <c r="S13" i="7"/>
  <c r="R13" i="7"/>
  <c r="M137" i="7"/>
  <c r="L137" i="7"/>
  <c r="S77" i="7"/>
  <c r="R77" i="7"/>
  <c r="M160" i="7"/>
  <c r="L160" i="7"/>
  <c r="M39" i="7"/>
  <c r="L39" i="7"/>
  <c r="S244" i="7"/>
  <c r="R244" i="7"/>
  <c r="S76" i="7"/>
  <c r="R76" i="7"/>
  <c r="M232" i="7"/>
  <c r="L232" i="7"/>
  <c r="M111" i="7"/>
  <c r="L111" i="7"/>
  <c r="S39" i="7"/>
  <c r="R39" i="7"/>
  <c r="M241" i="7"/>
  <c r="L241" i="7"/>
  <c r="M229" i="7"/>
  <c r="L229" i="7"/>
  <c r="M216" i="7"/>
  <c r="L216" i="7"/>
  <c r="M204" i="7"/>
  <c r="L204" i="7"/>
  <c r="M192" i="7"/>
  <c r="L192" i="7"/>
  <c r="M180" i="7"/>
  <c r="L180" i="7"/>
  <c r="M168" i="7"/>
  <c r="L168" i="7"/>
  <c r="M156" i="7"/>
  <c r="L156" i="7"/>
  <c r="M144" i="7"/>
  <c r="L144" i="7"/>
  <c r="M132" i="7"/>
  <c r="L132" i="7"/>
  <c r="M120" i="7"/>
  <c r="L120" i="7"/>
  <c r="M108" i="7"/>
  <c r="L108" i="7"/>
  <c r="M96" i="7"/>
  <c r="L96" i="7"/>
  <c r="M84" i="7"/>
  <c r="L84" i="7"/>
  <c r="M72" i="7"/>
  <c r="L72" i="7"/>
  <c r="M60" i="7"/>
  <c r="L60" i="7"/>
  <c r="M48" i="7"/>
  <c r="L48" i="7"/>
  <c r="M35" i="7"/>
  <c r="L35" i="7"/>
  <c r="M23" i="7"/>
  <c r="L23" i="7"/>
  <c r="M11" i="7"/>
  <c r="L11" i="7"/>
  <c r="S240" i="7"/>
  <c r="R240" i="7"/>
  <c r="S228" i="7"/>
  <c r="R228" i="7"/>
  <c r="S216" i="7"/>
  <c r="R216" i="7"/>
  <c r="S204" i="7"/>
  <c r="R204" i="7"/>
  <c r="S192" i="7"/>
  <c r="R192" i="7"/>
  <c r="S180" i="7"/>
  <c r="R180" i="7"/>
  <c r="S168" i="7"/>
  <c r="R168" i="7"/>
  <c r="S156" i="7"/>
  <c r="R156" i="7"/>
  <c r="S144" i="7"/>
  <c r="R144" i="7"/>
  <c r="S132" i="7"/>
  <c r="R132" i="7"/>
  <c r="S120" i="7"/>
  <c r="R120" i="7"/>
  <c r="S108" i="7"/>
  <c r="R108" i="7"/>
  <c r="S96" i="7"/>
  <c r="R96" i="7"/>
  <c r="S84" i="7"/>
  <c r="R84" i="7"/>
  <c r="S72" i="7"/>
  <c r="R72" i="7"/>
  <c r="S60" i="7"/>
  <c r="R60" i="7"/>
  <c r="S48" i="7"/>
  <c r="R48" i="7"/>
  <c r="S36" i="7"/>
  <c r="R36" i="7"/>
  <c r="S24" i="7"/>
  <c r="R24" i="7"/>
  <c r="S12" i="7"/>
  <c r="R12" i="7"/>
  <c r="M209" i="7"/>
  <c r="L209" i="7"/>
  <c r="M125" i="7"/>
  <c r="L125" i="7"/>
  <c r="M28" i="7"/>
  <c r="L28" i="7"/>
  <c r="S185" i="7"/>
  <c r="R185" i="7"/>
  <c r="S137" i="7"/>
  <c r="R137" i="7"/>
  <c r="S53" i="7"/>
  <c r="R53" i="7"/>
  <c r="M221" i="7"/>
  <c r="L221" i="7"/>
  <c r="M124" i="7"/>
  <c r="L124" i="7"/>
  <c r="M27" i="7"/>
  <c r="L27" i="7"/>
  <c r="S172" i="7"/>
  <c r="R172" i="7"/>
  <c r="S28" i="7"/>
  <c r="R28" i="7"/>
  <c r="M244" i="7"/>
  <c r="L244" i="7"/>
  <c r="M207" i="7"/>
  <c r="L207" i="7"/>
  <c r="M171" i="7"/>
  <c r="L171" i="7"/>
  <c r="M135" i="7"/>
  <c r="L135" i="7"/>
  <c r="M99" i="7"/>
  <c r="L99" i="7"/>
  <c r="M87" i="7"/>
  <c r="L87" i="7"/>
  <c r="M14" i="7"/>
  <c r="L14" i="7"/>
  <c r="S87" i="7"/>
  <c r="R87" i="7"/>
  <c r="I6" i="7"/>
  <c r="T6" i="7"/>
  <c r="U6" i="7" s="1"/>
  <c r="M240" i="7"/>
  <c r="L240" i="7"/>
  <c r="M228" i="7"/>
  <c r="L228" i="7"/>
  <c r="M215" i="7"/>
  <c r="L215" i="7"/>
  <c r="M203" i="7"/>
  <c r="L203" i="7"/>
  <c r="M191" i="7"/>
  <c r="L191" i="7"/>
  <c r="M179" i="7"/>
  <c r="L179" i="7"/>
  <c r="M167" i="7"/>
  <c r="L167" i="7"/>
  <c r="M155" i="7"/>
  <c r="L155" i="7"/>
  <c r="M143" i="7"/>
  <c r="L143" i="7"/>
  <c r="M131" i="7"/>
  <c r="L131" i="7"/>
  <c r="M119" i="7"/>
  <c r="L119" i="7"/>
  <c r="M107" i="7"/>
  <c r="L107" i="7"/>
  <c r="M95" i="7"/>
  <c r="L95" i="7"/>
  <c r="M83" i="7"/>
  <c r="L83" i="7"/>
  <c r="M71" i="7"/>
  <c r="L71" i="7"/>
  <c r="M59" i="7"/>
  <c r="L59" i="7"/>
  <c r="M47" i="7"/>
  <c r="L47" i="7"/>
  <c r="M34" i="7"/>
  <c r="L34" i="7"/>
  <c r="M22" i="7"/>
  <c r="L22" i="7"/>
  <c r="M10" i="7"/>
  <c r="L10" i="7"/>
  <c r="S239" i="7"/>
  <c r="R239" i="7"/>
  <c r="S227" i="7"/>
  <c r="R227" i="7"/>
  <c r="S215" i="7"/>
  <c r="R215" i="7"/>
  <c r="S203" i="7"/>
  <c r="R203" i="7"/>
  <c r="S191" i="7"/>
  <c r="R191" i="7"/>
  <c r="S179" i="7"/>
  <c r="R179" i="7"/>
  <c r="S167" i="7"/>
  <c r="R167" i="7"/>
  <c r="S155" i="7"/>
  <c r="R155" i="7"/>
  <c r="S143" i="7"/>
  <c r="R143" i="7"/>
  <c r="S131" i="7"/>
  <c r="R131" i="7"/>
  <c r="S119" i="7"/>
  <c r="R119" i="7"/>
  <c r="S107" i="7"/>
  <c r="R107" i="7"/>
  <c r="S95" i="7"/>
  <c r="R95" i="7"/>
  <c r="S83" i="7"/>
  <c r="R83" i="7"/>
  <c r="S71" i="7"/>
  <c r="R71" i="7"/>
  <c r="S59" i="7"/>
  <c r="R59" i="7"/>
  <c r="S47" i="7"/>
  <c r="R47" i="7"/>
  <c r="S35" i="7"/>
  <c r="R35" i="7"/>
  <c r="S23" i="7"/>
  <c r="R23" i="7"/>
  <c r="S11" i="7"/>
  <c r="R11" i="7"/>
  <c r="M222" i="7"/>
  <c r="L222" i="7"/>
  <c r="S113" i="7"/>
  <c r="R113" i="7"/>
  <c r="M233" i="7"/>
  <c r="L233" i="7"/>
  <c r="M76" i="7"/>
  <c r="L76" i="7"/>
  <c r="S52" i="7"/>
  <c r="R52" i="7"/>
  <c r="M147" i="7"/>
  <c r="L147" i="7"/>
  <c r="M26" i="7"/>
  <c r="L26" i="7"/>
  <c r="S231" i="7"/>
  <c r="R231" i="7"/>
  <c r="S207" i="7"/>
  <c r="R207" i="7"/>
  <c r="S183" i="7"/>
  <c r="R183" i="7"/>
  <c r="S159" i="7"/>
  <c r="R159" i="7"/>
  <c r="S123" i="7"/>
  <c r="R123" i="7"/>
  <c r="S63" i="7"/>
  <c r="R63" i="7"/>
  <c r="M239" i="7"/>
  <c r="L239" i="7"/>
  <c r="M227" i="7"/>
  <c r="L227" i="7"/>
  <c r="M214" i="7"/>
  <c r="L214" i="7"/>
  <c r="M202" i="7"/>
  <c r="L202" i="7"/>
  <c r="M190" i="7"/>
  <c r="L190" i="7"/>
  <c r="M178" i="7"/>
  <c r="L178" i="7"/>
  <c r="M166" i="7"/>
  <c r="L166" i="7"/>
  <c r="M154" i="7"/>
  <c r="L154" i="7"/>
  <c r="M142" i="7"/>
  <c r="L142" i="7"/>
  <c r="M130" i="7"/>
  <c r="L130" i="7"/>
  <c r="M118" i="7"/>
  <c r="L118" i="7"/>
  <c r="M106" i="7"/>
  <c r="L106" i="7"/>
  <c r="M94" i="7"/>
  <c r="L94" i="7"/>
  <c r="M82" i="7"/>
  <c r="L82" i="7"/>
  <c r="M70" i="7"/>
  <c r="L70" i="7"/>
  <c r="M58" i="7"/>
  <c r="L58" i="7"/>
  <c r="M46" i="7"/>
  <c r="L46" i="7"/>
  <c r="M33" i="7"/>
  <c r="L33" i="7"/>
  <c r="M21" i="7"/>
  <c r="L21" i="7"/>
  <c r="M9" i="7"/>
  <c r="L9" i="7"/>
  <c r="S238" i="7"/>
  <c r="R238" i="7"/>
  <c r="S226" i="7"/>
  <c r="R226" i="7"/>
  <c r="S214" i="7"/>
  <c r="R214" i="7"/>
  <c r="S202" i="7"/>
  <c r="R202" i="7"/>
  <c r="S190" i="7"/>
  <c r="R190" i="7"/>
  <c r="S178" i="7"/>
  <c r="R178" i="7"/>
  <c r="S166" i="7"/>
  <c r="R166" i="7"/>
  <c r="S154" i="7"/>
  <c r="R154" i="7"/>
  <c r="S142" i="7"/>
  <c r="R142" i="7"/>
  <c r="S130" i="7"/>
  <c r="R130" i="7"/>
  <c r="S118" i="7"/>
  <c r="R118" i="7"/>
  <c r="S106" i="7"/>
  <c r="R106" i="7"/>
  <c r="S94" i="7"/>
  <c r="R94" i="7"/>
  <c r="S82" i="7"/>
  <c r="R82" i="7"/>
  <c r="S70" i="7"/>
  <c r="R70" i="7"/>
  <c r="S58" i="7"/>
  <c r="R58" i="7"/>
  <c r="S46" i="7"/>
  <c r="R46" i="7"/>
  <c r="S34" i="7"/>
  <c r="R34" i="7"/>
  <c r="S22" i="7"/>
  <c r="R22" i="7"/>
  <c r="S10" i="7"/>
  <c r="R10" i="7"/>
  <c r="M173" i="7"/>
  <c r="L173" i="7"/>
  <c r="M40" i="7"/>
  <c r="L40" i="7"/>
  <c r="S233" i="7"/>
  <c r="R233" i="7"/>
  <c r="S17" i="7"/>
  <c r="R17" i="7"/>
  <c r="M208" i="7"/>
  <c r="L208" i="7"/>
  <c r="M64" i="7"/>
  <c r="L64" i="7"/>
  <c r="M238" i="7"/>
  <c r="L238" i="7"/>
  <c r="M226" i="7"/>
  <c r="L226" i="7"/>
  <c r="M213" i="7"/>
  <c r="L213" i="7"/>
  <c r="M201" i="7"/>
  <c r="L201" i="7"/>
  <c r="M189" i="7"/>
  <c r="L189" i="7"/>
  <c r="M177" i="7"/>
  <c r="L177" i="7"/>
  <c r="M165" i="7"/>
  <c r="L165" i="7"/>
  <c r="M153" i="7"/>
  <c r="L153" i="7"/>
  <c r="M141" i="7"/>
  <c r="L141" i="7"/>
  <c r="M129" i="7"/>
  <c r="L129" i="7"/>
  <c r="M117" i="7"/>
  <c r="L117" i="7"/>
  <c r="M105" i="7"/>
  <c r="L105" i="7"/>
  <c r="M93" i="7"/>
  <c r="L93" i="7"/>
  <c r="M81" i="7"/>
  <c r="L81" i="7"/>
  <c r="M69" i="7"/>
  <c r="L69" i="7"/>
  <c r="M57" i="7"/>
  <c r="L57" i="7"/>
  <c r="M45" i="7"/>
  <c r="L45" i="7"/>
  <c r="M32" i="7"/>
  <c r="L32" i="7"/>
  <c r="M20" i="7"/>
  <c r="L20" i="7"/>
  <c r="M8" i="7"/>
  <c r="L8" i="7"/>
  <c r="S237" i="7"/>
  <c r="R237" i="7"/>
  <c r="S225" i="7"/>
  <c r="R225" i="7"/>
  <c r="S213" i="7"/>
  <c r="R213" i="7"/>
  <c r="S201" i="7"/>
  <c r="R201" i="7"/>
  <c r="S189" i="7"/>
  <c r="R189" i="7"/>
  <c r="S177" i="7"/>
  <c r="R177" i="7"/>
  <c r="S165" i="7"/>
  <c r="R165" i="7"/>
  <c r="S153" i="7"/>
  <c r="R153" i="7"/>
  <c r="S141" i="7"/>
  <c r="R141" i="7"/>
  <c r="S129" i="7"/>
  <c r="R129" i="7"/>
  <c r="S117" i="7"/>
  <c r="R117" i="7"/>
  <c r="S105" i="7"/>
  <c r="R105" i="7"/>
  <c r="S93" i="7"/>
  <c r="R93" i="7"/>
  <c r="S81" i="7"/>
  <c r="R81" i="7"/>
  <c r="S69" i="7"/>
  <c r="R69" i="7"/>
  <c r="S57" i="7"/>
  <c r="R57" i="7"/>
  <c r="S45" i="7"/>
  <c r="R45" i="7"/>
  <c r="S33" i="7"/>
  <c r="R33" i="7"/>
  <c r="S21" i="7"/>
  <c r="R21" i="7"/>
  <c r="S9" i="7"/>
  <c r="R9" i="7"/>
  <c r="M197" i="7"/>
  <c r="L197" i="7"/>
  <c r="M77" i="7"/>
  <c r="L77" i="7"/>
  <c r="S197" i="7"/>
  <c r="R197" i="7"/>
  <c r="S89" i="7"/>
  <c r="R89" i="7"/>
  <c r="M148" i="7"/>
  <c r="L148" i="7"/>
  <c r="S88" i="7"/>
  <c r="R88" i="7"/>
  <c r="M195" i="7"/>
  <c r="L195" i="7"/>
  <c r="M75" i="7"/>
  <c r="L75" i="7"/>
  <c r="S99" i="7"/>
  <c r="R99" i="7"/>
  <c r="M237" i="7"/>
  <c r="L237" i="7"/>
  <c r="M225" i="7"/>
  <c r="L225" i="7"/>
  <c r="M212" i="7"/>
  <c r="L212" i="7"/>
  <c r="M200" i="7"/>
  <c r="L200" i="7"/>
  <c r="M188" i="7"/>
  <c r="L188" i="7"/>
  <c r="M176" i="7"/>
  <c r="L176" i="7"/>
  <c r="M164" i="7"/>
  <c r="L164" i="7"/>
  <c r="M152" i="7"/>
  <c r="L152" i="7"/>
  <c r="M140" i="7"/>
  <c r="L140" i="7"/>
  <c r="M128" i="7"/>
  <c r="L128" i="7"/>
  <c r="M116" i="7"/>
  <c r="L116" i="7"/>
  <c r="M104" i="7"/>
  <c r="L104" i="7"/>
  <c r="M92" i="7"/>
  <c r="L92" i="7"/>
  <c r="M80" i="7"/>
  <c r="L80" i="7"/>
  <c r="M68" i="7"/>
  <c r="L68" i="7"/>
  <c r="M56" i="7"/>
  <c r="L56" i="7"/>
  <c r="M43" i="7"/>
  <c r="L43" i="7"/>
  <c r="M31" i="7"/>
  <c r="L31" i="7"/>
  <c r="M19" i="7"/>
  <c r="L19" i="7"/>
  <c r="M7" i="7"/>
  <c r="L7" i="7"/>
  <c r="S236" i="7"/>
  <c r="R236" i="7"/>
  <c r="S224" i="7"/>
  <c r="R224" i="7"/>
  <c r="S212" i="7"/>
  <c r="R212" i="7"/>
  <c r="S200" i="7"/>
  <c r="R200" i="7"/>
  <c r="S188" i="7"/>
  <c r="R188" i="7"/>
  <c r="S176" i="7"/>
  <c r="R176" i="7"/>
  <c r="S164" i="7"/>
  <c r="R164" i="7"/>
  <c r="S152" i="7"/>
  <c r="R152" i="7"/>
  <c r="S140" i="7"/>
  <c r="R140" i="7"/>
  <c r="S128" i="7"/>
  <c r="R128" i="7"/>
  <c r="S116" i="7"/>
  <c r="R116" i="7"/>
  <c r="S104" i="7"/>
  <c r="R104" i="7"/>
  <c r="S92" i="7"/>
  <c r="R92" i="7"/>
  <c r="S80" i="7"/>
  <c r="R80" i="7"/>
  <c r="S68" i="7"/>
  <c r="R68" i="7"/>
  <c r="S56" i="7"/>
  <c r="R56" i="7"/>
  <c r="S44" i="7"/>
  <c r="R44" i="7"/>
  <c r="S32" i="7"/>
  <c r="R32" i="7"/>
  <c r="S20" i="7"/>
  <c r="R20" i="7"/>
  <c r="S8" i="7"/>
  <c r="R8" i="7"/>
  <c r="M234" i="7"/>
  <c r="L234" i="7"/>
  <c r="M161" i="7"/>
  <c r="L161" i="7"/>
  <c r="M89" i="7"/>
  <c r="L89" i="7"/>
  <c r="M16" i="7"/>
  <c r="L16" i="7"/>
  <c r="S209" i="7"/>
  <c r="R209" i="7"/>
  <c r="S161" i="7"/>
  <c r="R161" i="7"/>
  <c r="S125" i="7"/>
  <c r="R125" i="7"/>
  <c r="S41" i="7"/>
  <c r="R41" i="7"/>
  <c r="M184" i="7"/>
  <c r="L184" i="7"/>
  <c r="M112" i="7"/>
  <c r="L112" i="7"/>
  <c r="M52" i="7"/>
  <c r="L52" i="7"/>
  <c r="S232" i="7"/>
  <c r="R232" i="7"/>
  <c r="S184" i="7"/>
  <c r="R184" i="7"/>
  <c r="S136" i="7"/>
  <c r="R136" i="7"/>
  <c r="S112" i="7"/>
  <c r="R112" i="7"/>
  <c r="S16" i="7"/>
  <c r="R16" i="7"/>
  <c r="M220" i="7"/>
  <c r="L220" i="7"/>
  <c r="M123" i="7"/>
  <c r="L123" i="7"/>
  <c r="S75" i="7"/>
  <c r="R75" i="7"/>
  <c r="M236" i="7"/>
  <c r="L236" i="7"/>
  <c r="M224" i="7"/>
  <c r="L224" i="7"/>
  <c r="M211" i="7"/>
  <c r="L211" i="7"/>
  <c r="M199" i="7"/>
  <c r="L199" i="7"/>
  <c r="M187" i="7"/>
  <c r="L187" i="7"/>
  <c r="M175" i="7"/>
  <c r="L175" i="7"/>
  <c r="M163" i="7"/>
  <c r="L163" i="7"/>
  <c r="M151" i="7"/>
  <c r="L151" i="7"/>
  <c r="M139" i="7"/>
  <c r="L139" i="7"/>
  <c r="M127" i="7"/>
  <c r="L127" i="7"/>
  <c r="M115" i="7"/>
  <c r="L115" i="7"/>
  <c r="M103" i="7"/>
  <c r="L103" i="7"/>
  <c r="M91" i="7"/>
  <c r="L91" i="7"/>
  <c r="M79" i="7"/>
  <c r="L79" i="7"/>
  <c r="M67" i="7"/>
  <c r="L67" i="7"/>
  <c r="M55" i="7"/>
  <c r="L55" i="7"/>
  <c r="M42" i="7"/>
  <c r="L42" i="7"/>
  <c r="M30" i="7"/>
  <c r="L30" i="7"/>
  <c r="M18" i="7"/>
  <c r="L18" i="7"/>
  <c r="S5" i="7"/>
  <c r="R5" i="7"/>
  <c r="S235" i="7"/>
  <c r="R235" i="7"/>
  <c r="S223" i="7"/>
  <c r="R223" i="7"/>
  <c r="S211" i="7"/>
  <c r="R211" i="7"/>
  <c r="S199" i="7"/>
  <c r="R199" i="7"/>
  <c r="S187" i="7"/>
  <c r="R187" i="7"/>
  <c r="S175" i="7"/>
  <c r="R175" i="7"/>
  <c r="S163" i="7"/>
  <c r="R163" i="7"/>
  <c r="S151" i="7"/>
  <c r="R151" i="7"/>
  <c r="S139" i="7"/>
  <c r="R139" i="7"/>
  <c r="S127" i="7"/>
  <c r="R127" i="7"/>
  <c r="S115" i="7"/>
  <c r="R115" i="7"/>
  <c r="S103" i="7"/>
  <c r="R103" i="7"/>
  <c r="S91" i="7"/>
  <c r="R91" i="7"/>
  <c r="S79" i="7"/>
  <c r="R79" i="7"/>
  <c r="S67" i="7"/>
  <c r="R67" i="7"/>
  <c r="S55" i="7"/>
  <c r="R55" i="7"/>
  <c r="S43" i="7"/>
  <c r="R43" i="7"/>
  <c r="S31" i="7"/>
  <c r="R31" i="7"/>
  <c r="S19" i="7"/>
  <c r="R19" i="7"/>
  <c r="S7" i="7"/>
  <c r="R7" i="7"/>
  <c r="M149" i="7"/>
  <c r="L149" i="7"/>
  <c r="M53" i="7"/>
  <c r="L53" i="7"/>
  <c r="S173" i="7"/>
  <c r="R173" i="7"/>
  <c r="S29" i="7"/>
  <c r="R29" i="7"/>
  <c r="M245" i="7"/>
  <c r="L245" i="7"/>
  <c r="M196" i="7"/>
  <c r="L196" i="7"/>
  <c r="M136" i="7"/>
  <c r="L136" i="7"/>
  <c r="M88" i="7"/>
  <c r="L88" i="7"/>
  <c r="M15" i="7"/>
  <c r="L15" i="7"/>
  <c r="S220" i="7"/>
  <c r="R220" i="7"/>
  <c r="S196" i="7"/>
  <c r="R196" i="7"/>
  <c r="S160" i="7"/>
  <c r="R160" i="7"/>
  <c r="S124" i="7"/>
  <c r="R124" i="7"/>
  <c r="S64" i="7"/>
  <c r="R64" i="7"/>
  <c r="M51" i="7"/>
  <c r="L51" i="7"/>
  <c r="S51" i="7"/>
  <c r="R51" i="7"/>
  <c r="M5" i="7"/>
  <c r="L5" i="7"/>
  <c r="M235" i="7"/>
  <c r="L235" i="7"/>
  <c r="M223" i="7"/>
  <c r="L223" i="7"/>
  <c r="M210" i="7"/>
  <c r="L210" i="7"/>
  <c r="M198" i="7"/>
  <c r="L198" i="7"/>
  <c r="M186" i="7"/>
  <c r="L186" i="7"/>
  <c r="M174" i="7"/>
  <c r="L174" i="7"/>
  <c r="M162" i="7"/>
  <c r="L162" i="7"/>
  <c r="M150" i="7"/>
  <c r="L150" i="7"/>
  <c r="M138" i="7"/>
  <c r="L138" i="7"/>
  <c r="M126" i="7"/>
  <c r="L126" i="7"/>
  <c r="M114" i="7"/>
  <c r="L114" i="7"/>
  <c r="M102" i="7"/>
  <c r="L102" i="7"/>
  <c r="M90" i="7"/>
  <c r="L90" i="7"/>
  <c r="M78" i="7"/>
  <c r="L78" i="7"/>
  <c r="M66" i="7"/>
  <c r="L66" i="7"/>
  <c r="M54" i="7"/>
  <c r="L54" i="7"/>
  <c r="M41" i="7"/>
  <c r="L41" i="7"/>
  <c r="M29" i="7"/>
  <c r="L29" i="7"/>
  <c r="M17" i="7"/>
  <c r="L17" i="7"/>
  <c r="S246" i="7"/>
  <c r="R246" i="7"/>
  <c r="S234" i="7"/>
  <c r="R234" i="7"/>
  <c r="S222" i="7"/>
  <c r="R222" i="7"/>
  <c r="S210" i="7"/>
  <c r="R210" i="7"/>
  <c r="S198" i="7"/>
  <c r="R198" i="7"/>
  <c r="S186" i="7"/>
  <c r="R186" i="7"/>
  <c r="S174" i="7"/>
  <c r="R174" i="7"/>
  <c r="S162" i="7"/>
  <c r="R162" i="7"/>
  <c r="S150" i="7"/>
  <c r="R150" i="7"/>
  <c r="S138" i="7"/>
  <c r="R138" i="7"/>
  <c r="S126" i="7"/>
  <c r="R126" i="7"/>
  <c r="S114" i="7"/>
  <c r="R114" i="7"/>
  <c r="S102" i="7"/>
  <c r="R102" i="7"/>
  <c r="S90" i="7"/>
  <c r="R90" i="7"/>
  <c r="S78" i="7"/>
  <c r="R78" i="7"/>
  <c r="S66" i="7"/>
  <c r="R66" i="7"/>
  <c r="S54" i="7"/>
  <c r="R54" i="7"/>
  <c r="S42" i="7"/>
  <c r="R42" i="7"/>
  <c r="S30" i="7"/>
  <c r="R30" i="7"/>
  <c r="S18" i="7"/>
  <c r="R18" i="7"/>
  <c r="S6" i="7"/>
  <c r="R6" i="7"/>
  <c r="I218" i="7"/>
  <c r="I44" i="7"/>
  <c r="G17" i="4"/>
  <c r="E17" i="4"/>
  <c r="G16" i="4"/>
  <c r="E16" i="4"/>
  <c r="G15" i="4"/>
  <c r="E15" i="4"/>
  <c r="B15" i="4"/>
  <c r="G14" i="4"/>
  <c r="E14" i="4"/>
  <c r="G13" i="4"/>
  <c r="E13" i="4"/>
  <c r="G12" i="4"/>
  <c r="E12" i="4"/>
  <c r="B12" i="4"/>
  <c r="G11" i="4"/>
  <c r="E11" i="4"/>
  <c r="B11" i="4"/>
  <c r="G10" i="4"/>
  <c r="F10" i="4"/>
  <c r="E10" i="4"/>
  <c r="B10" i="4"/>
  <c r="F9" i="4"/>
  <c r="F8" i="4"/>
  <c r="B8" i="4"/>
  <c r="G7" i="4"/>
  <c r="E7" i="4"/>
  <c r="G6" i="4"/>
  <c r="E6" i="4"/>
  <c r="B6" i="4"/>
  <c r="G5" i="4"/>
  <c r="E5" i="4"/>
  <c r="F4" i="4"/>
  <c r="G3" i="4"/>
  <c r="E3" i="4"/>
  <c r="X508" i="1"/>
  <c r="X507" i="1"/>
  <c r="X506" i="1"/>
  <c r="X505" i="1"/>
  <c r="X504" i="1"/>
  <c r="X503" i="1"/>
  <c r="X502" i="1"/>
  <c r="X501" i="1"/>
  <c r="X500" i="1"/>
  <c r="X499" i="1"/>
  <c r="X498" i="1"/>
  <c r="X497" i="1"/>
  <c r="X496" i="1"/>
  <c r="M496" i="1"/>
  <c r="X495" i="1"/>
  <c r="M495" i="1"/>
  <c r="X494" i="1"/>
  <c r="M494" i="1"/>
  <c r="X493" i="1"/>
  <c r="P493" i="1"/>
  <c r="O493" i="1"/>
  <c r="M493" i="1"/>
  <c r="L493" i="1"/>
  <c r="P490" i="1"/>
  <c r="X484" i="1"/>
  <c r="W484" i="1"/>
  <c r="R484" i="1"/>
  <c r="P484" i="1"/>
  <c r="M484" i="1"/>
  <c r="L484" i="1"/>
  <c r="H484" i="1"/>
  <c r="G484" i="1"/>
  <c r="R483" i="1"/>
  <c r="M483" i="1"/>
  <c r="X482" i="1"/>
  <c r="W482" i="1"/>
  <c r="R482" i="1"/>
  <c r="P482" i="1"/>
  <c r="M482" i="1"/>
  <c r="L482" i="1"/>
  <c r="H482" i="1"/>
  <c r="G482" i="1"/>
  <c r="R481" i="1"/>
  <c r="M481" i="1"/>
  <c r="X480" i="1"/>
  <c r="W480" i="1"/>
  <c r="R480" i="1"/>
  <c r="P480" i="1"/>
  <c r="M480" i="1"/>
  <c r="L480" i="1"/>
  <c r="H480" i="1"/>
  <c r="G480" i="1"/>
  <c r="R479" i="1"/>
  <c r="M479" i="1"/>
  <c r="X478" i="1"/>
  <c r="W478" i="1"/>
  <c r="R478" i="1"/>
  <c r="P478" i="1"/>
  <c r="M478" i="1"/>
  <c r="L478" i="1"/>
  <c r="H478" i="1"/>
  <c r="G478" i="1"/>
  <c r="R477" i="1"/>
  <c r="M477" i="1"/>
  <c r="X476" i="1"/>
  <c r="W476" i="1"/>
  <c r="R476" i="1"/>
  <c r="P476" i="1"/>
  <c r="M476" i="1"/>
  <c r="L476" i="1"/>
  <c r="H476" i="1"/>
  <c r="G476" i="1"/>
  <c r="R475" i="1"/>
  <c r="M475" i="1"/>
  <c r="X474" i="1"/>
  <c r="W474" i="1"/>
  <c r="R474" i="1"/>
  <c r="P474" i="1"/>
  <c r="M474" i="1"/>
  <c r="L474" i="1"/>
  <c r="H474" i="1"/>
  <c r="G474" i="1"/>
  <c r="R473" i="1"/>
  <c r="M473" i="1"/>
  <c r="X472" i="1"/>
  <c r="W472" i="1"/>
  <c r="R472" i="1"/>
  <c r="P472" i="1"/>
  <c r="M472" i="1"/>
  <c r="L472" i="1"/>
  <c r="H472" i="1"/>
  <c r="G472" i="1"/>
  <c r="R471" i="1"/>
  <c r="M471" i="1"/>
  <c r="X470" i="1"/>
  <c r="W470" i="1"/>
  <c r="R470" i="1"/>
  <c r="P470" i="1"/>
  <c r="M470" i="1"/>
  <c r="L470" i="1"/>
  <c r="H470" i="1"/>
  <c r="G470" i="1"/>
  <c r="R469" i="1"/>
  <c r="M469" i="1"/>
  <c r="X468" i="1"/>
  <c r="W468" i="1"/>
  <c r="R468" i="1"/>
  <c r="P468" i="1"/>
  <c r="M468" i="1"/>
  <c r="L468" i="1"/>
  <c r="H468" i="1"/>
  <c r="G468" i="1"/>
  <c r="R467" i="1"/>
  <c r="M467" i="1"/>
  <c r="X466" i="1"/>
  <c r="W466" i="1"/>
  <c r="R466" i="1"/>
  <c r="P466" i="1"/>
  <c r="M466" i="1"/>
  <c r="L466" i="1"/>
  <c r="H466" i="1"/>
  <c r="G466" i="1"/>
  <c r="R465" i="1"/>
  <c r="M465" i="1"/>
  <c r="X464" i="1"/>
  <c r="W464" i="1"/>
  <c r="R464" i="1"/>
  <c r="P464" i="1"/>
  <c r="M464" i="1"/>
  <c r="L464" i="1"/>
  <c r="H464" i="1"/>
  <c r="G464" i="1"/>
  <c r="R463" i="1"/>
  <c r="M463" i="1"/>
  <c r="X462" i="1"/>
  <c r="W462" i="1"/>
  <c r="R462" i="1"/>
  <c r="P462" i="1"/>
  <c r="M462" i="1"/>
  <c r="L462" i="1"/>
  <c r="H462" i="1"/>
  <c r="G462" i="1"/>
  <c r="R461" i="1"/>
  <c r="M461" i="1"/>
  <c r="X460" i="1"/>
  <c r="W460" i="1"/>
  <c r="R460" i="1"/>
  <c r="P460" i="1"/>
  <c r="M460" i="1"/>
  <c r="L460" i="1"/>
  <c r="H460" i="1"/>
  <c r="G460" i="1"/>
  <c r="R459" i="1"/>
  <c r="M459" i="1"/>
  <c r="X458" i="1"/>
  <c r="W458" i="1"/>
  <c r="R458" i="1"/>
  <c r="P458" i="1"/>
  <c r="M458" i="1"/>
  <c r="L458" i="1"/>
  <c r="H458" i="1"/>
  <c r="G458" i="1"/>
  <c r="R457" i="1"/>
  <c r="M457" i="1"/>
  <c r="X456" i="1"/>
  <c r="W456" i="1"/>
  <c r="R456" i="1"/>
  <c r="P456" i="1"/>
  <c r="M456" i="1"/>
  <c r="L456" i="1"/>
  <c r="H456" i="1"/>
  <c r="G456" i="1"/>
  <c r="R455" i="1"/>
  <c r="M455" i="1"/>
  <c r="X454" i="1"/>
  <c r="W454" i="1"/>
  <c r="R454" i="1"/>
  <c r="P454" i="1"/>
  <c r="M454" i="1"/>
  <c r="L454" i="1"/>
  <c r="H454" i="1"/>
  <c r="G454" i="1"/>
  <c r="R453" i="1"/>
  <c r="M453" i="1"/>
  <c r="X452" i="1"/>
  <c r="W452" i="1"/>
  <c r="R452" i="1"/>
  <c r="P452" i="1"/>
  <c r="M452" i="1"/>
  <c r="L452" i="1"/>
  <c r="H452" i="1"/>
  <c r="G452" i="1"/>
  <c r="R451" i="1"/>
  <c r="M451" i="1"/>
  <c r="X450" i="1"/>
  <c r="W450" i="1"/>
  <c r="R450" i="1"/>
  <c r="P450" i="1"/>
  <c r="M450" i="1"/>
  <c r="L450" i="1"/>
  <c r="H450" i="1"/>
  <c r="G450" i="1"/>
  <c r="R449" i="1"/>
  <c r="M449" i="1"/>
  <c r="X448" i="1"/>
  <c r="W448" i="1"/>
  <c r="R448" i="1"/>
  <c r="P448" i="1"/>
  <c r="M448" i="1"/>
  <c r="L448" i="1"/>
  <c r="H448" i="1"/>
  <c r="G448" i="1"/>
  <c r="R447" i="1"/>
  <c r="M447" i="1"/>
  <c r="X446" i="1"/>
  <c r="W446" i="1"/>
  <c r="R446" i="1"/>
  <c r="P446" i="1"/>
  <c r="M446" i="1"/>
  <c r="L446" i="1"/>
  <c r="H446" i="1"/>
  <c r="G446" i="1"/>
  <c r="R445" i="1"/>
  <c r="M445" i="1"/>
  <c r="X444" i="1"/>
  <c r="W444" i="1"/>
  <c r="R444" i="1"/>
  <c r="P444" i="1"/>
  <c r="M444" i="1"/>
  <c r="L444" i="1"/>
  <c r="H444" i="1"/>
  <c r="G444" i="1"/>
  <c r="R443" i="1"/>
  <c r="M443" i="1"/>
  <c r="X442" i="1"/>
  <c r="W442" i="1"/>
  <c r="R442" i="1"/>
  <c r="P442" i="1"/>
  <c r="M442" i="1"/>
  <c r="L442" i="1"/>
  <c r="H442" i="1"/>
  <c r="G442" i="1"/>
  <c r="R441" i="1"/>
  <c r="M441" i="1"/>
  <c r="X440" i="1"/>
  <c r="W440" i="1"/>
  <c r="R440" i="1"/>
  <c r="P440" i="1"/>
  <c r="M440" i="1"/>
  <c r="L440" i="1"/>
  <c r="H440" i="1"/>
  <c r="G440" i="1"/>
  <c r="R439" i="1"/>
  <c r="M439" i="1"/>
  <c r="X438" i="1"/>
  <c r="W438" i="1"/>
  <c r="R438" i="1"/>
  <c r="P438" i="1"/>
  <c r="M438" i="1"/>
  <c r="L438" i="1"/>
  <c r="H438" i="1"/>
  <c r="G438" i="1"/>
  <c r="R437" i="1"/>
  <c r="M437" i="1"/>
  <c r="X436" i="1"/>
  <c r="W436" i="1"/>
  <c r="R436" i="1"/>
  <c r="P436" i="1"/>
  <c r="M436" i="1"/>
  <c r="L436" i="1"/>
  <c r="H436" i="1"/>
  <c r="G436" i="1"/>
  <c r="R435" i="1"/>
  <c r="M435" i="1"/>
  <c r="X434" i="1"/>
  <c r="W434" i="1"/>
  <c r="R434" i="1"/>
  <c r="P434" i="1"/>
  <c r="M434" i="1"/>
  <c r="L434" i="1"/>
  <c r="H434" i="1"/>
  <c r="G434" i="1"/>
  <c r="R433" i="1"/>
  <c r="M433" i="1"/>
  <c r="X432" i="1"/>
  <c r="W432" i="1"/>
  <c r="R432" i="1"/>
  <c r="P432" i="1"/>
  <c r="M432" i="1"/>
  <c r="L432" i="1"/>
  <c r="H432" i="1"/>
  <c r="G432" i="1"/>
  <c r="D432" i="1"/>
  <c r="R431" i="1"/>
  <c r="M431" i="1"/>
  <c r="X430" i="1"/>
  <c r="W430" i="1"/>
  <c r="R430" i="1"/>
  <c r="P430" i="1"/>
  <c r="M430" i="1"/>
  <c r="L430" i="1"/>
  <c r="H430" i="1"/>
  <c r="G430" i="1"/>
  <c r="R429" i="1"/>
  <c r="M429" i="1"/>
  <c r="X428" i="1"/>
  <c r="W428" i="1"/>
  <c r="R428" i="1"/>
  <c r="P428" i="1"/>
  <c r="M428" i="1"/>
  <c r="L428" i="1"/>
  <c r="H428" i="1"/>
  <c r="G428" i="1"/>
  <c r="R427" i="1"/>
  <c r="M427" i="1"/>
  <c r="X426" i="1"/>
  <c r="W426" i="1"/>
  <c r="R426" i="1"/>
  <c r="P426" i="1"/>
  <c r="M426" i="1"/>
  <c r="L426" i="1"/>
  <c r="H426" i="1"/>
  <c r="G426" i="1"/>
  <c r="R425" i="1"/>
  <c r="M425" i="1"/>
  <c r="X424" i="1"/>
  <c r="W424" i="1"/>
  <c r="R424" i="1"/>
  <c r="P424" i="1"/>
  <c r="M424" i="1"/>
  <c r="L424" i="1"/>
  <c r="H424" i="1"/>
  <c r="G424" i="1"/>
  <c r="R423" i="1"/>
  <c r="M423" i="1"/>
  <c r="X422" i="1"/>
  <c r="W422" i="1"/>
  <c r="R422" i="1"/>
  <c r="P422" i="1"/>
  <c r="M422" i="1"/>
  <c r="L422" i="1"/>
  <c r="H422" i="1"/>
  <c r="G422" i="1"/>
  <c r="R421" i="1"/>
  <c r="M421" i="1"/>
  <c r="X420" i="1"/>
  <c r="W420" i="1"/>
  <c r="R420" i="1"/>
  <c r="P420" i="1"/>
  <c r="M420" i="1"/>
  <c r="L420" i="1"/>
  <c r="H420" i="1"/>
  <c r="G420" i="1"/>
  <c r="R419" i="1"/>
  <c r="M419" i="1"/>
  <c r="X418" i="1"/>
  <c r="W418" i="1"/>
  <c r="R418" i="1"/>
  <c r="P418" i="1"/>
  <c r="M418" i="1"/>
  <c r="L418" i="1"/>
  <c r="H418" i="1"/>
  <c r="G418" i="1"/>
  <c r="R417" i="1"/>
  <c r="M417" i="1"/>
  <c r="X416" i="1"/>
  <c r="W416" i="1"/>
  <c r="R416" i="1"/>
  <c r="P416" i="1"/>
  <c r="M416" i="1"/>
  <c r="L416" i="1"/>
  <c r="H416" i="1"/>
  <c r="G416" i="1"/>
  <c r="R415" i="1"/>
  <c r="M415" i="1"/>
  <c r="X414" i="1"/>
  <c r="W414" i="1"/>
  <c r="R414" i="1"/>
  <c r="P414" i="1"/>
  <c r="M414" i="1"/>
  <c r="L414" i="1"/>
  <c r="H414" i="1"/>
  <c r="G414" i="1"/>
  <c r="R413" i="1"/>
  <c r="M413" i="1"/>
  <c r="X412" i="1"/>
  <c r="W412" i="1"/>
  <c r="R412" i="1"/>
  <c r="P412" i="1"/>
  <c r="M412" i="1"/>
  <c r="L412" i="1"/>
  <c r="H412" i="1"/>
  <c r="G412" i="1"/>
  <c r="R411" i="1"/>
  <c r="M411" i="1"/>
  <c r="X410" i="1"/>
  <c r="W410" i="1"/>
  <c r="R410" i="1"/>
  <c r="P410" i="1"/>
  <c r="M410" i="1"/>
  <c r="L410" i="1"/>
  <c r="H410" i="1"/>
  <c r="G410" i="1"/>
  <c r="R409" i="1"/>
  <c r="M409" i="1"/>
  <c r="X408" i="1"/>
  <c r="W408" i="1"/>
  <c r="R408" i="1"/>
  <c r="P408" i="1"/>
  <c r="M408" i="1"/>
  <c r="L408" i="1"/>
  <c r="H408" i="1"/>
  <c r="G408" i="1"/>
  <c r="R407" i="1"/>
  <c r="M407" i="1"/>
  <c r="X406" i="1"/>
  <c r="W406" i="1"/>
  <c r="U406" i="1"/>
  <c r="R406" i="1"/>
  <c r="P406" i="1"/>
  <c r="M406" i="1"/>
  <c r="L406" i="1"/>
  <c r="H406" i="1"/>
  <c r="G406" i="1"/>
  <c r="R405" i="1"/>
  <c r="M405" i="1"/>
  <c r="X404" i="1"/>
  <c r="W404" i="1"/>
  <c r="R404" i="1"/>
  <c r="P404" i="1"/>
  <c r="M404" i="1"/>
  <c r="L404" i="1"/>
  <c r="H404" i="1"/>
  <c r="G404" i="1"/>
  <c r="R403" i="1"/>
  <c r="M403" i="1"/>
  <c r="X402" i="1"/>
  <c r="W402" i="1"/>
  <c r="U402" i="1"/>
  <c r="R402" i="1"/>
  <c r="P402" i="1"/>
  <c r="M402" i="1"/>
  <c r="L402" i="1"/>
  <c r="H402" i="1"/>
  <c r="G402" i="1"/>
  <c r="R401" i="1"/>
  <c r="M401" i="1"/>
  <c r="X400" i="1"/>
  <c r="W400" i="1"/>
  <c r="U400" i="1"/>
  <c r="R400" i="1"/>
  <c r="P400" i="1"/>
  <c r="M400" i="1"/>
  <c r="L400" i="1"/>
  <c r="H400" i="1"/>
  <c r="G400" i="1"/>
  <c r="R399" i="1"/>
  <c r="M399" i="1"/>
  <c r="X398" i="1"/>
  <c r="W398" i="1"/>
  <c r="U398" i="1"/>
  <c r="R398" i="1"/>
  <c r="P398" i="1"/>
  <c r="M398" i="1"/>
  <c r="L398" i="1"/>
  <c r="H398" i="1"/>
  <c r="G398" i="1"/>
  <c r="R397" i="1"/>
  <c r="M397" i="1"/>
  <c r="X396" i="1"/>
  <c r="W396" i="1"/>
  <c r="U396" i="1"/>
  <c r="R396" i="1"/>
  <c r="P396" i="1"/>
  <c r="M396" i="1"/>
  <c r="L396" i="1"/>
  <c r="H396" i="1"/>
  <c r="G396" i="1"/>
  <c r="R395" i="1"/>
  <c r="M395" i="1"/>
  <c r="X394" i="1"/>
  <c r="W394" i="1"/>
  <c r="U394" i="1"/>
  <c r="R394" i="1"/>
  <c r="P394" i="1"/>
  <c r="M394" i="1"/>
  <c r="L394" i="1"/>
  <c r="H394" i="1"/>
  <c r="G394" i="1"/>
  <c r="R393" i="1"/>
  <c r="M393" i="1"/>
  <c r="X392" i="1"/>
  <c r="W392" i="1"/>
  <c r="U392" i="1"/>
  <c r="R392" i="1"/>
  <c r="P392" i="1"/>
  <c r="M392" i="1"/>
  <c r="L392" i="1"/>
  <c r="H392" i="1"/>
  <c r="G392" i="1"/>
  <c r="R391" i="1"/>
  <c r="M391" i="1"/>
  <c r="X390" i="1"/>
  <c r="W390" i="1"/>
  <c r="R390" i="1"/>
  <c r="P390" i="1"/>
  <c r="M390" i="1"/>
  <c r="L390" i="1"/>
  <c r="H390" i="1"/>
  <c r="G390" i="1"/>
  <c r="R389" i="1"/>
  <c r="M389" i="1"/>
  <c r="X388" i="1"/>
  <c r="W388" i="1"/>
  <c r="R388" i="1"/>
  <c r="P388" i="1"/>
  <c r="M388" i="1"/>
  <c r="L388" i="1"/>
  <c r="H388" i="1"/>
  <c r="G388" i="1"/>
  <c r="R387" i="1"/>
  <c r="M387" i="1"/>
  <c r="X386" i="1"/>
  <c r="W386" i="1"/>
  <c r="R386" i="1"/>
  <c r="P386" i="1"/>
  <c r="M386" i="1"/>
  <c r="L386" i="1"/>
  <c r="H386" i="1"/>
  <c r="G386" i="1"/>
  <c r="R385" i="1"/>
  <c r="M385" i="1"/>
  <c r="X384" i="1"/>
  <c r="W384" i="1"/>
  <c r="R384" i="1"/>
  <c r="P384" i="1"/>
  <c r="M384" i="1"/>
  <c r="L384" i="1"/>
  <c r="H384" i="1"/>
  <c r="G384" i="1"/>
  <c r="R383" i="1"/>
  <c r="M383" i="1"/>
  <c r="X382" i="1"/>
  <c r="W382" i="1"/>
  <c r="R382" i="1"/>
  <c r="P382" i="1"/>
  <c r="M382" i="1"/>
  <c r="L382" i="1"/>
  <c r="H382" i="1"/>
  <c r="G382" i="1"/>
  <c r="R381" i="1"/>
  <c r="M381" i="1"/>
  <c r="X380" i="1"/>
  <c r="W380" i="1"/>
  <c r="R380" i="1"/>
  <c r="P380" i="1"/>
  <c r="M380" i="1"/>
  <c r="L380" i="1"/>
  <c r="H380" i="1"/>
  <c r="G380" i="1"/>
  <c r="R379" i="1"/>
  <c r="M379" i="1"/>
  <c r="X378" i="1"/>
  <c r="W378" i="1"/>
  <c r="R378" i="1"/>
  <c r="P378" i="1"/>
  <c r="M378" i="1"/>
  <c r="L378" i="1"/>
  <c r="H378" i="1"/>
  <c r="G378" i="1"/>
  <c r="R377" i="1"/>
  <c r="M377" i="1"/>
  <c r="X376" i="1"/>
  <c r="W376" i="1"/>
  <c r="R376" i="1"/>
  <c r="P376" i="1"/>
  <c r="M376" i="1"/>
  <c r="L376" i="1"/>
  <c r="H376" i="1"/>
  <c r="G376" i="1"/>
  <c r="R375" i="1"/>
  <c r="M375" i="1"/>
  <c r="X374" i="1"/>
  <c r="W374" i="1"/>
  <c r="R374" i="1"/>
  <c r="P374" i="1"/>
  <c r="M374" i="1"/>
  <c r="L374" i="1"/>
  <c r="H374" i="1"/>
  <c r="G374" i="1"/>
  <c r="R373" i="1"/>
  <c r="M373" i="1"/>
  <c r="X372" i="1"/>
  <c r="W372" i="1"/>
  <c r="R372" i="1"/>
  <c r="P372" i="1"/>
  <c r="M372" i="1"/>
  <c r="L372" i="1"/>
  <c r="H372" i="1"/>
  <c r="G372" i="1"/>
  <c r="R371" i="1"/>
  <c r="M371" i="1"/>
  <c r="X370" i="1"/>
  <c r="W370" i="1"/>
  <c r="U370" i="1"/>
  <c r="R370" i="1"/>
  <c r="P370" i="1"/>
  <c r="M370" i="1"/>
  <c r="L370" i="1"/>
  <c r="H370" i="1"/>
  <c r="G370" i="1"/>
  <c r="R369" i="1"/>
  <c r="M369" i="1"/>
  <c r="X368" i="1"/>
  <c r="W368" i="1"/>
  <c r="U368" i="1"/>
  <c r="R368" i="1"/>
  <c r="P368" i="1"/>
  <c r="M368" i="1"/>
  <c r="L368" i="1"/>
  <c r="H368" i="1"/>
  <c r="G368" i="1"/>
  <c r="R367" i="1"/>
  <c r="M367" i="1"/>
  <c r="X366" i="1"/>
  <c r="W366" i="1"/>
  <c r="R366" i="1"/>
  <c r="P366" i="1"/>
  <c r="M366" i="1"/>
  <c r="L366" i="1"/>
  <c r="H366" i="1"/>
  <c r="G366" i="1"/>
  <c r="R365" i="1"/>
  <c r="M365" i="1"/>
  <c r="X364" i="1"/>
  <c r="W364" i="1"/>
  <c r="R364" i="1"/>
  <c r="P364" i="1"/>
  <c r="M364" i="1"/>
  <c r="L364" i="1"/>
  <c r="H364" i="1"/>
  <c r="G364" i="1"/>
  <c r="R363" i="1"/>
  <c r="M363" i="1"/>
  <c r="X362" i="1"/>
  <c r="W362" i="1"/>
  <c r="R362" i="1"/>
  <c r="P362" i="1"/>
  <c r="M362" i="1"/>
  <c r="L362" i="1"/>
  <c r="H362" i="1"/>
  <c r="G362" i="1"/>
  <c r="R361" i="1"/>
  <c r="M361" i="1"/>
  <c r="X360" i="1"/>
  <c r="W360" i="1"/>
  <c r="R360" i="1"/>
  <c r="P360" i="1"/>
  <c r="M360" i="1"/>
  <c r="L360" i="1"/>
  <c r="H360" i="1"/>
  <c r="G360" i="1"/>
  <c r="R359" i="1"/>
  <c r="M359" i="1"/>
  <c r="X358" i="1"/>
  <c r="W358" i="1"/>
  <c r="R358" i="1"/>
  <c r="P358" i="1"/>
  <c r="M358" i="1"/>
  <c r="L358" i="1"/>
  <c r="H358" i="1"/>
  <c r="G358" i="1"/>
  <c r="R357" i="1"/>
  <c r="M357" i="1"/>
  <c r="X356" i="1"/>
  <c r="W356" i="1"/>
  <c r="R356" i="1"/>
  <c r="P356" i="1"/>
  <c r="M356" i="1"/>
  <c r="L356" i="1"/>
  <c r="H356" i="1"/>
  <c r="G356" i="1"/>
  <c r="R355" i="1"/>
  <c r="M355" i="1"/>
  <c r="X354" i="1"/>
  <c r="W354" i="1"/>
  <c r="R354" i="1"/>
  <c r="P354" i="1"/>
  <c r="M354" i="1"/>
  <c r="L354" i="1"/>
  <c r="H354" i="1"/>
  <c r="G354" i="1"/>
  <c r="R353" i="1"/>
  <c r="M353" i="1"/>
  <c r="X352" i="1"/>
  <c r="W352" i="1"/>
  <c r="R352" i="1"/>
  <c r="P352" i="1"/>
  <c r="M352" i="1"/>
  <c r="L352" i="1"/>
  <c r="H352" i="1"/>
  <c r="G352" i="1"/>
  <c r="R351" i="1"/>
  <c r="M351" i="1"/>
  <c r="X350" i="1"/>
  <c r="W350" i="1"/>
  <c r="R350" i="1"/>
  <c r="P350" i="1"/>
  <c r="M350" i="1"/>
  <c r="L350" i="1"/>
  <c r="H350" i="1"/>
  <c r="G350" i="1"/>
  <c r="R349" i="1"/>
  <c r="M349" i="1"/>
  <c r="X348" i="1"/>
  <c r="W348" i="1"/>
  <c r="R348" i="1"/>
  <c r="P348" i="1"/>
  <c r="M348" i="1"/>
  <c r="L348" i="1"/>
  <c r="H348" i="1"/>
  <c r="G348" i="1"/>
  <c r="R347" i="1"/>
  <c r="M347" i="1"/>
  <c r="X346" i="1"/>
  <c r="W346" i="1"/>
  <c r="R346" i="1"/>
  <c r="P346" i="1"/>
  <c r="M346" i="1"/>
  <c r="L346" i="1"/>
  <c r="H346" i="1"/>
  <c r="G346" i="1"/>
  <c r="R345" i="1"/>
  <c r="M345" i="1"/>
  <c r="X344" i="1"/>
  <c r="W344" i="1"/>
  <c r="R344" i="1"/>
  <c r="P344" i="1"/>
  <c r="M344" i="1"/>
  <c r="L344" i="1"/>
  <c r="H344" i="1"/>
  <c r="G344" i="1"/>
  <c r="R343" i="1"/>
  <c r="M343" i="1"/>
  <c r="X342" i="1"/>
  <c r="W342" i="1"/>
  <c r="R342" i="1"/>
  <c r="P342" i="1"/>
  <c r="M342" i="1"/>
  <c r="L342" i="1"/>
  <c r="H342" i="1"/>
  <c r="G342" i="1"/>
  <c r="R341" i="1"/>
  <c r="M341" i="1"/>
  <c r="X340" i="1"/>
  <c r="W340" i="1"/>
  <c r="R340" i="1"/>
  <c r="P340" i="1"/>
  <c r="M340" i="1"/>
  <c r="L340" i="1"/>
  <c r="H340" i="1"/>
  <c r="G340" i="1"/>
  <c r="R339" i="1"/>
  <c r="M339" i="1"/>
  <c r="X338" i="1"/>
  <c r="W338" i="1"/>
  <c r="R338" i="1"/>
  <c r="P338" i="1"/>
  <c r="M338" i="1"/>
  <c r="L338" i="1"/>
  <c r="H338" i="1"/>
  <c r="G338" i="1"/>
  <c r="R337" i="1"/>
  <c r="M337" i="1"/>
  <c r="X336" i="1"/>
  <c r="W336" i="1"/>
  <c r="R336" i="1"/>
  <c r="P336" i="1"/>
  <c r="M336" i="1"/>
  <c r="L336" i="1"/>
  <c r="H336" i="1"/>
  <c r="G336" i="1"/>
  <c r="R335" i="1"/>
  <c r="M335" i="1"/>
  <c r="X334" i="1"/>
  <c r="W334" i="1"/>
  <c r="R334" i="1"/>
  <c r="P334" i="1"/>
  <c r="M334" i="1"/>
  <c r="L334" i="1"/>
  <c r="H334" i="1"/>
  <c r="G334" i="1"/>
  <c r="R333" i="1"/>
  <c r="M333" i="1"/>
  <c r="X332" i="1"/>
  <c r="W332" i="1"/>
  <c r="R332" i="1"/>
  <c r="P332" i="1"/>
  <c r="M332" i="1"/>
  <c r="L332" i="1"/>
  <c r="H332" i="1"/>
  <c r="G332" i="1"/>
  <c r="R331" i="1"/>
  <c r="M331" i="1"/>
  <c r="X330" i="1"/>
  <c r="W330" i="1"/>
  <c r="R330" i="1"/>
  <c r="P330" i="1"/>
  <c r="M330" i="1"/>
  <c r="L330" i="1"/>
  <c r="H330" i="1"/>
  <c r="G330" i="1"/>
  <c r="R329" i="1"/>
  <c r="M329" i="1"/>
  <c r="X328" i="1"/>
  <c r="W328" i="1"/>
  <c r="R328" i="1"/>
  <c r="P328" i="1"/>
  <c r="M328" i="1"/>
  <c r="L328" i="1"/>
  <c r="H328" i="1"/>
  <c r="G328" i="1"/>
  <c r="R327" i="1"/>
  <c r="M327" i="1"/>
  <c r="X326" i="1"/>
  <c r="W326" i="1"/>
  <c r="R326" i="1"/>
  <c r="P326" i="1"/>
  <c r="M326" i="1"/>
  <c r="L326" i="1"/>
  <c r="H326" i="1"/>
  <c r="G326" i="1"/>
  <c r="R325" i="1"/>
  <c r="M325" i="1"/>
  <c r="X324" i="1"/>
  <c r="W324" i="1"/>
  <c r="R324" i="1"/>
  <c r="P324" i="1"/>
  <c r="M324" i="1"/>
  <c r="L324" i="1"/>
  <c r="H324" i="1"/>
  <c r="G324" i="1"/>
  <c r="R323" i="1"/>
  <c r="M323" i="1"/>
  <c r="X322" i="1"/>
  <c r="W322" i="1"/>
  <c r="R322" i="1"/>
  <c r="P322" i="1"/>
  <c r="M322" i="1"/>
  <c r="L322" i="1"/>
  <c r="H322" i="1"/>
  <c r="G322" i="1"/>
  <c r="R321" i="1"/>
  <c r="M321" i="1"/>
  <c r="X320" i="1"/>
  <c r="W320" i="1"/>
  <c r="R320" i="1"/>
  <c r="P320" i="1"/>
  <c r="M320" i="1"/>
  <c r="L320" i="1"/>
  <c r="H320" i="1"/>
  <c r="G320" i="1"/>
  <c r="R319" i="1"/>
  <c r="M319" i="1"/>
  <c r="X318" i="1"/>
  <c r="W318" i="1"/>
  <c r="R318" i="1"/>
  <c r="P318" i="1"/>
  <c r="M318" i="1"/>
  <c r="L318" i="1"/>
  <c r="H318" i="1"/>
  <c r="G318" i="1"/>
  <c r="R317" i="1"/>
  <c r="M317" i="1"/>
  <c r="X316" i="1"/>
  <c r="W316" i="1"/>
  <c r="R316" i="1"/>
  <c r="P316" i="1"/>
  <c r="M316" i="1"/>
  <c r="L316" i="1"/>
  <c r="H316" i="1"/>
  <c r="G316" i="1"/>
  <c r="R315" i="1"/>
  <c r="M315" i="1"/>
  <c r="X314" i="1"/>
  <c r="W314" i="1"/>
  <c r="R314" i="1"/>
  <c r="P314" i="1"/>
  <c r="M314" i="1"/>
  <c r="L314" i="1"/>
  <c r="H314" i="1"/>
  <c r="G314" i="1"/>
  <c r="R313" i="1"/>
  <c r="M313" i="1"/>
  <c r="X312" i="1"/>
  <c r="W312" i="1"/>
  <c r="R312" i="1"/>
  <c r="P312" i="1"/>
  <c r="M312" i="1"/>
  <c r="L312" i="1"/>
  <c r="H312" i="1"/>
  <c r="G312" i="1"/>
  <c r="R311" i="1"/>
  <c r="M311" i="1"/>
  <c r="X310" i="1"/>
  <c r="W310" i="1"/>
  <c r="R310" i="1"/>
  <c r="P310" i="1"/>
  <c r="M310" i="1"/>
  <c r="L310" i="1"/>
  <c r="H310" i="1"/>
  <c r="G310" i="1"/>
  <c r="R309" i="1"/>
  <c r="M309" i="1"/>
  <c r="X308" i="1"/>
  <c r="W308" i="1"/>
  <c r="R308" i="1"/>
  <c r="P308" i="1"/>
  <c r="M308" i="1"/>
  <c r="L308" i="1"/>
  <c r="H308" i="1"/>
  <c r="G308" i="1"/>
  <c r="R307" i="1"/>
  <c r="M307" i="1"/>
  <c r="X306" i="1"/>
  <c r="W306" i="1"/>
  <c r="R306" i="1"/>
  <c r="P306" i="1"/>
  <c r="M306" i="1"/>
  <c r="L306" i="1"/>
  <c r="H306" i="1"/>
  <c r="G306" i="1"/>
  <c r="R305" i="1"/>
  <c r="M305" i="1"/>
  <c r="X304" i="1"/>
  <c r="W304" i="1"/>
  <c r="R304" i="1"/>
  <c r="P304" i="1"/>
  <c r="M304" i="1"/>
  <c r="L304" i="1"/>
  <c r="H304" i="1"/>
  <c r="G304" i="1"/>
  <c r="R303" i="1"/>
  <c r="M303" i="1"/>
  <c r="X302" i="1"/>
  <c r="W302" i="1"/>
  <c r="R302" i="1"/>
  <c r="P302" i="1"/>
  <c r="M302" i="1"/>
  <c r="L302" i="1"/>
  <c r="H302" i="1"/>
  <c r="G302" i="1"/>
  <c r="R301" i="1"/>
  <c r="M301" i="1"/>
  <c r="X300" i="1"/>
  <c r="W300" i="1"/>
  <c r="R300" i="1"/>
  <c r="P300" i="1"/>
  <c r="M300" i="1"/>
  <c r="L300" i="1"/>
  <c r="H300" i="1"/>
  <c r="G300" i="1"/>
  <c r="R299" i="1"/>
  <c r="M299" i="1"/>
  <c r="X298" i="1"/>
  <c r="W298" i="1"/>
  <c r="R298" i="1"/>
  <c r="P298" i="1"/>
  <c r="M298" i="1"/>
  <c r="L298" i="1"/>
  <c r="H298" i="1"/>
  <c r="G298" i="1"/>
  <c r="R297" i="1"/>
  <c r="M297" i="1"/>
  <c r="X296" i="1"/>
  <c r="W296" i="1"/>
  <c r="R296" i="1"/>
  <c r="P296" i="1"/>
  <c r="M296" i="1"/>
  <c r="L296" i="1"/>
  <c r="H296" i="1"/>
  <c r="G296" i="1"/>
  <c r="R295" i="1"/>
  <c r="M295" i="1"/>
  <c r="X294" i="1"/>
  <c r="W294" i="1"/>
  <c r="R294" i="1"/>
  <c r="P294" i="1"/>
  <c r="M294" i="1"/>
  <c r="L294" i="1"/>
  <c r="H294" i="1"/>
  <c r="G294" i="1"/>
  <c r="R293" i="1"/>
  <c r="M293" i="1"/>
  <c r="X292" i="1"/>
  <c r="W292" i="1"/>
  <c r="R292" i="1"/>
  <c r="P292" i="1"/>
  <c r="M292" i="1"/>
  <c r="L292" i="1"/>
  <c r="H292" i="1"/>
  <c r="G292" i="1"/>
  <c r="R291" i="1"/>
  <c r="M291" i="1"/>
  <c r="X290" i="1"/>
  <c r="W290" i="1"/>
  <c r="U290" i="1"/>
  <c r="R290" i="1"/>
  <c r="P290" i="1"/>
  <c r="M290" i="1"/>
  <c r="L290" i="1"/>
  <c r="H290" i="1"/>
  <c r="G290" i="1"/>
  <c r="R289" i="1"/>
  <c r="M289" i="1"/>
  <c r="X288" i="1"/>
  <c r="W288" i="1"/>
  <c r="U288" i="1"/>
  <c r="R288" i="1"/>
  <c r="P288" i="1"/>
  <c r="M288" i="1"/>
  <c r="L288" i="1"/>
  <c r="H288" i="1"/>
  <c r="G288" i="1"/>
  <c r="R287" i="1"/>
  <c r="M287" i="1"/>
  <c r="X286" i="1"/>
  <c r="W286" i="1"/>
  <c r="U286" i="1"/>
  <c r="R286" i="1"/>
  <c r="P286" i="1"/>
  <c r="M286" i="1"/>
  <c r="L286" i="1"/>
  <c r="H286" i="1"/>
  <c r="G286" i="1"/>
  <c r="R285" i="1"/>
  <c r="M285" i="1"/>
  <c r="X284" i="1"/>
  <c r="W284" i="1"/>
  <c r="U284" i="1"/>
  <c r="R284" i="1"/>
  <c r="P284" i="1"/>
  <c r="M284" i="1"/>
  <c r="L284" i="1"/>
  <c r="H284" i="1"/>
  <c r="G284" i="1"/>
  <c r="R283" i="1"/>
  <c r="M283" i="1"/>
  <c r="X282" i="1"/>
  <c r="W282" i="1"/>
  <c r="U282" i="1"/>
  <c r="R282" i="1"/>
  <c r="P282" i="1"/>
  <c r="M282" i="1"/>
  <c r="L282" i="1"/>
  <c r="H282" i="1"/>
  <c r="G282" i="1"/>
  <c r="R281" i="1"/>
  <c r="M281" i="1"/>
  <c r="X280" i="1"/>
  <c r="W280" i="1"/>
  <c r="U280" i="1"/>
  <c r="R280" i="1"/>
  <c r="P280" i="1"/>
  <c r="M280" i="1"/>
  <c r="L280" i="1"/>
  <c r="H280" i="1"/>
  <c r="G280" i="1"/>
  <c r="R279" i="1"/>
  <c r="M279" i="1"/>
  <c r="X278" i="1"/>
  <c r="W278" i="1"/>
  <c r="U278" i="1"/>
  <c r="R278" i="1"/>
  <c r="P278" i="1"/>
  <c r="M278" i="1"/>
  <c r="L278" i="1"/>
  <c r="H278" i="1"/>
  <c r="G278" i="1"/>
  <c r="R277" i="1"/>
  <c r="M277" i="1"/>
  <c r="X276" i="1"/>
  <c r="W276" i="1"/>
  <c r="U276" i="1"/>
  <c r="R276" i="1"/>
  <c r="P276" i="1"/>
  <c r="M276" i="1"/>
  <c r="L276" i="1"/>
  <c r="H276" i="1"/>
  <c r="G276" i="1"/>
  <c r="R275" i="1"/>
  <c r="M275" i="1"/>
  <c r="X274" i="1"/>
  <c r="W274" i="1"/>
  <c r="U274" i="1"/>
  <c r="R274" i="1"/>
  <c r="P274" i="1"/>
  <c r="M274" i="1"/>
  <c r="L274" i="1"/>
  <c r="H274" i="1"/>
  <c r="G274" i="1"/>
  <c r="R273" i="1"/>
  <c r="M273" i="1"/>
  <c r="X272" i="1"/>
  <c r="W272" i="1"/>
  <c r="U272" i="1"/>
  <c r="R272" i="1"/>
  <c r="P272" i="1"/>
  <c r="M272" i="1"/>
  <c r="L272" i="1"/>
  <c r="H272" i="1"/>
  <c r="G272" i="1"/>
  <c r="R271" i="1"/>
  <c r="M271" i="1"/>
  <c r="X270" i="1"/>
  <c r="W270" i="1"/>
  <c r="U270" i="1"/>
  <c r="R270" i="1"/>
  <c r="P270" i="1"/>
  <c r="M270" i="1"/>
  <c r="L270" i="1"/>
  <c r="H270" i="1"/>
  <c r="G270" i="1"/>
  <c r="R269" i="1"/>
  <c r="M269" i="1"/>
  <c r="X268" i="1"/>
  <c r="W268" i="1"/>
  <c r="R268" i="1"/>
  <c r="P268" i="1"/>
  <c r="M268" i="1"/>
  <c r="L268" i="1"/>
  <c r="H268" i="1"/>
  <c r="G268" i="1"/>
  <c r="R267" i="1"/>
  <c r="M267" i="1"/>
  <c r="X266" i="1"/>
  <c r="W266" i="1"/>
  <c r="R266" i="1"/>
  <c r="P266" i="1"/>
  <c r="M266" i="1"/>
  <c r="L266" i="1"/>
  <c r="H266" i="1"/>
  <c r="G266" i="1"/>
  <c r="R265" i="1"/>
  <c r="M265" i="1"/>
  <c r="X264" i="1"/>
  <c r="W264" i="1"/>
  <c r="R264" i="1"/>
  <c r="P264" i="1"/>
  <c r="M264" i="1"/>
  <c r="L264" i="1"/>
  <c r="H264" i="1"/>
  <c r="G264" i="1"/>
  <c r="R263" i="1"/>
  <c r="M263" i="1"/>
  <c r="X262" i="1"/>
  <c r="W262" i="1"/>
  <c r="R262" i="1"/>
  <c r="Q262" i="1"/>
  <c r="P262" i="1"/>
  <c r="M262" i="1"/>
  <c r="L262" i="1"/>
  <c r="H262" i="1"/>
  <c r="G262" i="1"/>
  <c r="R261" i="1"/>
  <c r="M261" i="1"/>
  <c r="X260" i="1"/>
  <c r="W260" i="1"/>
  <c r="R260" i="1"/>
  <c r="Q260" i="1"/>
  <c r="P260" i="1"/>
  <c r="M260" i="1"/>
  <c r="L260" i="1"/>
  <c r="H260" i="1"/>
  <c r="G260" i="1"/>
  <c r="R259" i="1"/>
  <c r="M259" i="1"/>
  <c r="X258" i="1"/>
  <c r="W258" i="1"/>
  <c r="R258" i="1"/>
  <c r="Q258" i="1"/>
  <c r="P258" i="1"/>
  <c r="M258" i="1"/>
  <c r="L258" i="1"/>
  <c r="H258" i="1"/>
  <c r="G258" i="1"/>
  <c r="R257" i="1"/>
  <c r="M257" i="1"/>
  <c r="X256" i="1"/>
  <c r="W256" i="1"/>
  <c r="R256" i="1"/>
  <c r="Q256" i="1"/>
  <c r="P256" i="1"/>
  <c r="M256" i="1"/>
  <c r="L256" i="1"/>
  <c r="H256" i="1"/>
  <c r="G256" i="1"/>
  <c r="R255" i="1"/>
  <c r="M255" i="1"/>
  <c r="X254" i="1"/>
  <c r="W254" i="1"/>
  <c r="R254" i="1"/>
  <c r="Q254" i="1"/>
  <c r="P254" i="1"/>
  <c r="M254" i="1"/>
  <c r="L254" i="1"/>
  <c r="H254" i="1"/>
  <c r="G254" i="1"/>
  <c r="R253" i="1"/>
  <c r="M253" i="1"/>
  <c r="X252" i="1"/>
  <c r="W252" i="1"/>
  <c r="R252" i="1"/>
  <c r="Q252" i="1"/>
  <c r="P252" i="1"/>
  <c r="M252" i="1"/>
  <c r="L252" i="1"/>
  <c r="H252" i="1"/>
  <c r="G252" i="1"/>
  <c r="R251" i="1"/>
  <c r="M251" i="1"/>
  <c r="X250" i="1"/>
  <c r="W250" i="1"/>
  <c r="R250" i="1"/>
  <c r="Q250" i="1"/>
  <c r="P250" i="1"/>
  <c r="M250" i="1"/>
  <c r="L250" i="1"/>
  <c r="H250" i="1"/>
  <c r="G250" i="1"/>
  <c r="R249" i="1"/>
  <c r="M249" i="1"/>
  <c r="X248" i="1"/>
  <c r="W248" i="1"/>
  <c r="R248" i="1"/>
  <c r="Q248" i="1"/>
  <c r="P248" i="1"/>
  <c r="M248" i="1"/>
  <c r="L248" i="1"/>
  <c r="H248" i="1"/>
  <c r="G248" i="1"/>
  <c r="R247" i="1"/>
  <c r="Q247" i="1"/>
  <c r="M247" i="1"/>
  <c r="X246" i="1"/>
  <c r="W246" i="1"/>
  <c r="R246" i="1"/>
  <c r="Q246" i="1"/>
  <c r="P246" i="1"/>
  <c r="M246" i="1"/>
  <c r="L246" i="1"/>
  <c r="H246" i="1"/>
  <c r="G246" i="1"/>
  <c r="R245" i="1"/>
  <c r="Q245" i="1"/>
  <c r="M245" i="1"/>
  <c r="X244" i="1"/>
  <c r="W244" i="1"/>
  <c r="U244" i="1"/>
  <c r="R244" i="1"/>
  <c r="Q244" i="1"/>
  <c r="P244" i="1"/>
  <c r="M244" i="1"/>
  <c r="L244" i="1"/>
  <c r="H244" i="1"/>
  <c r="G244" i="1"/>
  <c r="R243" i="1"/>
  <c r="Q243" i="1"/>
  <c r="M243" i="1"/>
  <c r="X242" i="1"/>
  <c r="W242" i="1"/>
  <c r="U242" i="1"/>
  <c r="R242" i="1"/>
  <c r="Q242" i="1"/>
  <c r="P242" i="1"/>
  <c r="M242" i="1"/>
  <c r="L242" i="1"/>
  <c r="H242" i="1"/>
  <c r="G242" i="1"/>
  <c r="R241" i="1"/>
  <c r="Q241" i="1"/>
  <c r="M241" i="1"/>
  <c r="X240" i="1"/>
  <c r="W240" i="1"/>
  <c r="U240" i="1"/>
  <c r="R240" i="1"/>
  <c r="Q240" i="1"/>
  <c r="P240" i="1"/>
  <c r="M240" i="1"/>
  <c r="L240" i="1"/>
  <c r="H240" i="1"/>
  <c r="G240" i="1"/>
  <c r="R239" i="1"/>
  <c r="Q239" i="1"/>
  <c r="M239" i="1"/>
  <c r="X238" i="1"/>
  <c r="W238" i="1"/>
  <c r="U238" i="1"/>
  <c r="R238" i="1"/>
  <c r="Q238" i="1"/>
  <c r="P238" i="1"/>
  <c r="M238" i="1"/>
  <c r="L238" i="1"/>
  <c r="H238" i="1"/>
  <c r="G238" i="1"/>
  <c r="R237" i="1"/>
  <c r="Q237" i="1"/>
  <c r="M237" i="1"/>
  <c r="X236" i="1"/>
  <c r="W236" i="1"/>
  <c r="U236" i="1"/>
  <c r="R236" i="1"/>
  <c r="Q236" i="1"/>
  <c r="P236" i="1"/>
  <c r="M236" i="1"/>
  <c r="L236" i="1"/>
  <c r="H236" i="1"/>
  <c r="G236" i="1"/>
  <c r="R235" i="1"/>
  <c r="Q235" i="1"/>
  <c r="M235" i="1"/>
  <c r="X234" i="1"/>
  <c r="W234" i="1"/>
  <c r="U234" i="1"/>
  <c r="R234" i="1"/>
  <c r="Q234" i="1"/>
  <c r="P234" i="1"/>
  <c r="M234" i="1"/>
  <c r="L234" i="1"/>
  <c r="H234" i="1"/>
  <c r="G234" i="1"/>
  <c r="R233" i="1"/>
  <c r="Q233" i="1"/>
  <c r="M233" i="1"/>
  <c r="X232" i="1"/>
  <c r="W232" i="1"/>
  <c r="U232" i="1"/>
  <c r="R232" i="1"/>
  <c r="Q232" i="1"/>
  <c r="P232" i="1"/>
  <c r="M232" i="1"/>
  <c r="L232" i="1"/>
  <c r="H232" i="1"/>
  <c r="G232" i="1"/>
  <c r="R231" i="1"/>
  <c r="Q231" i="1"/>
  <c r="M231" i="1"/>
  <c r="X230" i="1"/>
  <c r="W230" i="1"/>
  <c r="U230" i="1"/>
  <c r="R230" i="1"/>
  <c r="Q230" i="1"/>
  <c r="P230" i="1"/>
  <c r="M230" i="1"/>
  <c r="L230" i="1"/>
  <c r="H230" i="1"/>
  <c r="G230" i="1"/>
  <c r="R229" i="1"/>
  <c r="Q229" i="1"/>
  <c r="M229" i="1"/>
  <c r="X228" i="1"/>
  <c r="W228" i="1"/>
  <c r="U228" i="1"/>
  <c r="R228" i="1"/>
  <c r="Q228" i="1"/>
  <c r="P228" i="1"/>
  <c r="M228" i="1"/>
  <c r="L228" i="1"/>
  <c r="H228" i="1"/>
  <c r="G228" i="1"/>
  <c r="R227" i="1"/>
  <c r="Q227" i="1"/>
  <c r="M227" i="1"/>
  <c r="X226" i="1"/>
  <c r="W226" i="1"/>
  <c r="U226" i="1"/>
  <c r="R226" i="1"/>
  <c r="Q226" i="1"/>
  <c r="P226" i="1"/>
  <c r="M226" i="1"/>
  <c r="L226" i="1"/>
  <c r="H226" i="1"/>
  <c r="G226" i="1"/>
  <c r="R225" i="1"/>
  <c r="Q225" i="1"/>
  <c r="M225" i="1"/>
  <c r="X224" i="1"/>
  <c r="W224" i="1"/>
  <c r="U224" i="1"/>
  <c r="R224" i="1"/>
  <c r="Q224" i="1"/>
  <c r="P224" i="1"/>
  <c r="M224" i="1"/>
  <c r="L224" i="1"/>
  <c r="H224" i="1"/>
  <c r="G224" i="1"/>
  <c r="R223" i="1"/>
  <c r="Q223" i="1"/>
  <c r="M223" i="1"/>
  <c r="X222" i="1"/>
  <c r="W222" i="1"/>
  <c r="U222" i="1"/>
  <c r="R222" i="1"/>
  <c r="Q222" i="1"/>
  <c r="P222" i="1"/>
  <c r="M222" i="1"/>
  <c r="L222" i="1"/>
  <c r="H222" i="1"/>
  <c r="G222" i="1"/>
  <c r="R221" i="1"/>
  <c r="Q221" i="1"/>
  <c r="M221" i="1"/>
  <c r="X220" i="1"/>
  <c r="W220" i="1"/>
  <c r="U220" i="1"/>
  <c r="R220" i="1"/>
  <c r="Q220" i="1"/>
  <c r="P220" i="1"/>
  <c r="M220" i="1"/>
  <c r="L220" i="1"/>
  <c r="H220" i="1"/>
  <c r="G220" i="1"/>
  <c r="R219" i="1"/>
  <c r="Q219" i="1"/>
  <c r="M219" i="1"/>
  <c r="X218" i="1"/>
  <c r="W218" i="1"/>
  <c r="U218" i="1"/>
  <c r="R218" i="1"/>
  <c r="Q218" i="1"/>
  <c r="P218" i="1"/>
  <c r="M218" i="1"/>
  <c r="L218" i="1"/>
  <c r="H218" i="1"/>
  <c r="G218" i="1"/>
  <c r="R217" i="1"/>
  <c r="Q217" i="1"/>
  <c r="M217" i="1"/>
  <c r="X216" i="1"/>
  <c r="W216" i="1"/>
  <c r="U216" i="1"/>
  <c r="R216" i="1"/>
  <c r="Q216" i="1"/>
  <c r="P216" i="1"/>
  <c r="M216" i="1"/>
  <c r="L216" i="1"/>
  <c r="H216" i="1"/>
  <c r="G216" i="1"/>
  <c r="R215" i="1"/>
  <c r="Q215" i="1"/>
  <c r="M215" i="1"/>
  <c r="X214" i="1"/>
  <c r="W214" i="1"/>
  <c r="U214" i="1"/>
  <c r="R214" i="1"/>
  <c r="Q214" i="1"/>
  <c r="P214" i="1"/>
  <c r="M214" i="1"/>
  <c r="L214" i="1"/>
  <c r="H214" i="1"/>
  <c r="G214" i="1"/>
  <c r="R213" i="1"/>
  <c r="Q213" i="1"/>
  <c r="M213" i="1"/>
  <c r="X212" i="1"/>
  <c r="W212" i="1"/>
  <c r="U212" i="1"/>
  <c r="R212" i="1"/>
  <c r="Q212" i="1"/>
  <c r="P212" i="1"/>
  <c r="M212" i="1"/>
  <c r="L212" i="1"/>
  <c r="H212" i="1"/>
  <c r="G212" i="1"/>
  <c r="R211" i="1"/>
  <c r="Q211" i="1"/>
  <c r="M211" i="1"/>
  <c r="X210" i="1"/>
  <c r="W210" i="1"/>
  <c r="U210" i="1"/>
  <c r="R210" i="1"/>
  <c r="Q210" i="1"/>
  <c r="P210" i="1"/>
  <c r="M210" i="1"/>
  <c r="L210" i="1"/>
  <c r="H210" i="1"/>
  <c r="G210" i="1"/>
  <c r="R209" i="1"/>
  <c r="Q209" i="1"/>
  <c r="M209" i="1"/>
  <c r="X208" i="1"/>
  <c r="W208" i="1"/>
  <c r="U208" i="1"/>
  <c r="R208" i="1"/>
  <c r="Q208" i="1"/>
  <c r="P208" i="1"/>
  <c r="M208" i="1"/>
  <c r="L208" i="1"/>
  <c r="H208" i="1"/>
  <c r="G208" i="1"/>
  <c r="R207" i="1"/>
  <c r="Q207" i="1"/>
  <c r="M207" i="1"/>
  <c r="X206" i="1"/>
  <c r="W206" i="1"/>
  <c r="U206" i="1"/>
  <c r="R206" i="1"/>
  <c r="Q206" i="1"/>
  <c r="P206" i="1"/>
  <c r="M206" i="1"/>
  <c r="L206" i="1"/>
  <c r="H206" i="1"/>
  <c r="G206" i="1"/>
  <c r="R205" i="1"/>
  <c r="Q205" i="1"/>
  <c r="M205" i="1"/>
  <c r="X204" i="1"/>
  <c r="W204" i="1"/>
  <c r="R204" i="1"/>
  <c r="Q204" i="1"/>
  <c r="P204" i="1"/>
  <c r="M204" i="1"/>
  <c r="L204" i="1"/>
  <c r="H204" i="1"/>
  <c r="G204" i="1"/>
  <c r="R203" i="1"/>
  <c r="Q203" i="1"/>
  <c r="M203" i="1"/>
  <c r="X202" i="1"/>
  <c r="W202" i="1"/>
  <c r="U202" i="1"/>
  <c r="R202" i="1"/>
  <c r="Q202" i="1"/>
  <c r="P202" i="1"/>
  <c r="M202" i="1"/>
  <c r="L202" i="1"/>
  <c r="H202" i="1"/>
  <c r="G202" i="1"/>
  <c r="R201" i="1"/>
  <c r="Q201" i="1"/>
  <c r="M201" i="1"/>
  <c r="X200" i="1"/>
  <c r="W200" i="1"/>
  <c r="U200" i="1"/>
  <c r="R200" i="1"/>
  <c r="Q200" i="1"/>
  <c r="P200" i="1"/>
  <c r="M200" i="1"/>
  <c r="L200" i="1"/>
  <c r="H200" i="1"/>
  <c r="G200" i="1"/>
  <c r="R199" i="1"/>
  <c r="Q199" i="1"/>
  <c r="M199" i="1"/>
  <c r="X198" i="1"/>
  <c r="W198" i="1"/>
  <c r="U198" i="1"/>
  <c r="R198" i="1"/>
  <c r="Q198" i="1"/>
  <c r="P198" i="1"/>
  <c r="M198" i="1"/>
  <c r="L198" i="1"/>
  <c r="H198" i="1"/>
  <c r="G198" i="1"/>
  <c r="R197" i="1"/>
  <c r="Q197" i="1"/>
  <c r="M197" i="1"/>
  <c r="X196" i="1"/>
  <c r="W196" i="1"/>
  <c r="U196" i="1"/>
  <c r="R196" i="1"/>
  <c r="Q196" i="1"/>
  <c r="P196" i="1"/>
  <c r="M196" i="1"/>
  <c r="L196" i="1"/>
  <c r="H196" i="1"/>
  <c r="G196" i="1"/>
  <c r="R195" i="1"/>
  <c r="Q195" i="1"/>
  <c r="M195" i="1"/>
  <c r="X194" i="1"/>
  <c r="W194" i="1"/>
  <c r="U194" i="1"/>
  <c r="R194" i="1"/>
  <c r="Q194" i="1"/>
  <c r="P194" i="1"/>
  <c r="M194" i="1"/>
  <c r="L194" i="1"/>
  <c r="H194" i="1"/>
  <c r="G194" i="1"/>
  <c r="R193" i="1"/>
  <c r="Q193" i="1"/>
  <c r="M193" i="1"/>
  <c r="X192" i="1"/>
  <c r="W192" i="1"/>
  <c r="U192" i="1"/>
  <c r="R192" i="1"/>
  <c r="Q192" i="1"/>
  <c r="P192" i="1"/>
  <c r="M192" i="1"/>
  <c r="L192" i="1"/>
  <c r="H192" i="1"/>
  <c r="G192" i="1"/>
  <c r="R191" i="1"/>
  <c r="Q191" i="1"/>
  <c r="M191" i="1"/>
  <c r="X190" i="1"/>
  <c r="W190" i="1"/>
  <c r="U190" i="1"/>
  <c r="R190" i="1"/>
  <c r="Q190" i="1"/>
  <c r="P190" i="1"/>
  <c r="M190" i="1"/>
  <c r="L190" i="1"/>
  <c r="H190" i="1"/>
  <c r="G190" i="1"/>
  <c r="R189" i="1"/>
  <c r="Q189" i="1"/>
  <c r="M189" i="1"/>
  <c r="X188" i="1"/>
  <c r="W188" i="1"/>
  <c r="U188" i="1"/>
  <c r="R188" i="1"/>
  <c r="Q188" i="1"/>
  <c r="P188" i="1"/>
  <c r="M188" i="1"/>
  <c r="L188" i="1"/>
  <c r="H188" i="1"/>
  <c r="G188" i="1"/>
  <c r="R187" i="1"/>
  <c r="Q187" i="1"/>
  <c r="M187" i="1"/>
  <c r="X186" i="1"/>
  <c r="W186" i="1"/>
  <c r="U186" i="1"/>
  <c r="R186" i="1"/>
  <c r="Q186" i="1"/>
  <c r="P186" i="1"/>
  <c r="M186" i="1"/>
  <c r="L186" i="1"/>
  <c r="H186" i="1"/>
  <c r="G186" i="1"/>
  <c r="R185" i="1"/>
  <c r="Q185" i="1"/>
  <c r="M185" i="1"/>
  <c r="X184" i="1"/>
  <c r="W184" i="1"/>
  <c r="U184" i="1"/>
  <c r="R184" i="1"/>
  <c r="Q184" i="1"/>
  <c r="P184" i="1"/>
  <c r="M184" i="1"/>
  <c r="L184" i="1"/>
  <c r="H184" i="1"/>
  <c r="G184" i="1"/>
  <c r="R183" i="1"/>
  <c r="Q183" i="1"/>
  <c r="M183" i="1"/>
  <c r="X182" i="1"/>
  <c r="W182" i="1"/>
  <c r="U182" i="1"/>
  <c r="R182" i="1"/>
  <c r="Q182" i="1"/>
  <c r="P182" i="1"/>
  <c r="M182" i="1"/>
  <c r="L182" i="1"/>
  <c r="H182" i="1"/>
  <c r="G182" i="1"/>
  <c r="R181" i="1"/>
  <c r="Q181" i="1"/>
  <c r="M181" i="1"/>
  <c r="X180" i="1"/>
  <c r="W180" i="1"/>
  <c r="U180" i="1"/>
  <c r="R180" i="1"/>
  <c r="Q180" i="1"/>
  <c r="P180" i="1"/>
  <c r="M180" i="1"/>
  <c r="L180" i="1"/>
  <c r="H180" i="1"/>
  <c r="G180" i="1"/>
  <c r="R179" i="1"/>
  <c r="Q179" i="1"/>
  <c r="M179" i="1"/>
  <c r="X178" i="1"/>
  <c r="W178" i="1"/>
  <c r="U178" i="1"/>
  <c r="R178" i="1"/>
  <c r="Q178" i="1"/>
  <c r="P178" i="1"/>
  <c r="M178" i="1"/>
  <c r="L178" i="1"/>
  <c r="H178" i="1"/>
  <c r="G178" i="1"/>
  <c r="R177" i="1"/>
  <c r="Q177" i="1"/>
  <c r="M177" i="1"/>
  <c r="X176" i="1"/>
  <c r="W176" i="1"/>
  <c r="U176" i="1"/>
  <c r="R176" i="1"/>
  <c r="Q176" i="1"/>
  <c r="P176" i="1"/>
  <c r="M176" i="1"/>
  <c r="L176" i="1"/>
  <c r="H176" i="1"/>
  <c r="G176" i="1"/>
  <c r="R175" i="1"/>
  <c r="Q175" i="1"/>
  <c r="M175" i="1"/>
  <c r="X174" i="1"/>
  <c r="W174" i="1"/>
  <c r="U174" i="1"/>
  <c r="R174" i="1"/>
  <c r="Q174" i="1"/>
  <c r="P174" i="1"/>
  <c r="M174" i="1"/>
  <c r="L174" i="1"/>
  <c r="H174" i="1"/>
  <c r="G174" i="1"/>
  <c r="R173" i="1"/>
  <c r="Q173" i="1"/>
  <c r="M173" i="1"/>
  <c r="X172" i="1"/>
  <c r="W172" i="1"/>
  <c r="U172" i="1"/>
  <c r="R172" i="1"/>
  <c r="Q172" i="1"/>
  <c r="P172" i="1"/>
  <c r="M172" i="1"/>
  <c r="L172" i="1"/>
  <c r="H172" i="1"/>
  <c r="G172" i="1"/>
  <c r="R171" i="1"/>
  <c r="Q171" i="1"/>
  <c r="M171" i="1"/>
  <c r="X170" i="1"/>
  <c r="W170" i="1"/>
  <c r="U170" i="1"/>
  <c r="R170" i="1"/>
  <c r="Q170" i="1"/>
  <c r="P170" i="1"/>
  <c r="M170" i="1"/>
  <c r="L170" i="1"/>
  <c r="H170" i="1"/>
  <c r="G170" i="1"/>
  <c r="R169" i="1"/>
  <c r="Q169" i="1"/>
  <c r="M169" i="1"/>
  <c r="X168" i="1"/>
  <c r="W168" i="1"/>
  <c r="U168" i="1"/>
  <c r="R168" i="1"/>
  <c r="Q168" i="1"/>
  <c r="P168" i="1"/>
  <c r="M168" i="1"/>
  <c r="L168" i="1"/>
  <c r="H168" i="1"/>
  <c r="G168" i="1"/>
  <c r="R167" i="1"/>
  <c r="Q167" i="1"/>
  <c r="M167" i="1"/>
  <c r="X166" i="1"/>
  <c r="W166" i="1"/>
  <c r="U166" i="1"/>
  <c r="R166" i="1"/>
  <c r="Q166" i="1"/>
  <c r="P166" i="1"/>
  <c r="M166" i="1"/>
  <c r="L166" i="1"/>
  <c r="H166" i="1"/>
  <c r="G166" i="1"/>
  <c r="R165" i="1"/>
  <c r="Q165" i="1"/>
  <c r="M165" i="1"/>
  <c r="X164" i="1"/>
  <c r="W164" i="1"/>
  <c r="U164" i="1"/>
  <c r="R164" i="1"/>
  <c r="Q164" i="1"/>
  <c r="P164" i="1"/>
  <c r="M164" i="1"/>
  <c r="L164" i="1"/>
  <c r="H164" i="1"/>
  <c r="G164" i="1"/>
  <c r="R163" i="1"/>
  <c r="Q163" i="1"/>
  <c r="M163" i="1"/>
  <c r="X162" i="1"/>
  <c r="W162" i="1"/>
  <c r="U162" i="1"/>
  <c r="R162" i="1"/>
  <c r="Q162" i="1"/>
  <c r="P162" i="1"/>
  <c r="M162" i="1"/>
  <c r="L162" i="1"/>
  <c r="H162" i="1"/>
  <c r="G162" i="1"/>
  <c r="R161" i="1"/>
  <c r="Q161" i="1"/>
  <c r="M161" i="1"/>
  <c r="X160" i="1"/>
  <c r="W160" i="1"/>
  <c r="U160" i="1"/>
  <c r="R160" i="1"/>
  <c r="Q160" i="1"/>
  <c r="P160" i="1"/>
  <c r="M160" i="1"/>
  <c r="L160" i="1"/>
  <c r="H160" i="1"/>
  <c r="G160" i="1"/>
  <c r="R159" i="1"/>
  <c r="Q159" i="1"/>
  <c r="M159" i="1"/>
  <c r="X158" i="1"/>
  <c r="W158" i="1"/>
  <c r="U158" i="1"/>
  <c r="R158" i="1"/>
  <c r="Q158" i="1"/>
  <c r="P158" i="1"/>
  <c r="M158" i="1"/>
  <c r="L158" i="1"/>
  <c r="H158" i="1"/>
  <c r="G158" i="1"/>
  <c r="R157" i="1"/>
  <c r="Q157" i="1"/>
  <c r="M157" i="1"/>
  <c r="X156" i="1"/>
  <c r="W156" i="1"/>
  <c r="U156" i="1"/>
  <c r="R156" i="1"/>
  <c r="Q156" i="1"/>
  <c r="P156" i="1"/>
  <c r="M156" i="1"/>
  <c r="L156" i="1"/>
  <c r="H156" i="1"/>
  <c r="G156" i="1"/>
  <c r="R155" i="1"/>
  <c r="Q155" i="1"/>
  <c r="M155" i="1"/>
  <c r="X154" i="1"/>
  <c r="W154" i="1"/>
  <c r="U154" i="1"/>
  <c r="R154" i="1"/>
  <c r="Q154" i="1"/>
  <c r="P154" i="1"/>
  <c r="M154" i="1"/>
  <c r="L154" i="1"/>
  <c r="H154" i="1"/>
  <c r="G154" i="1"/>
  <c r="R153" i="1"/>
  <c r="Q153" i="1"/>
  <c r="M153" i="1"/>
  <c r="X152" i="1"/>
  <c r="W152" i="1"/>
  <c r="U152" i="1"/>
  <c r="R152" i="1"/>
  <c r="Q152" i="1"/>
  <c r="P152" i="1"/>
  <c r="M152" i="1"/>
  <c r="L152" i="1"/>
  <c r="H152" i="1"/>
  <c r="G152" i="1"/>
  <c r="R151" i="1"/>
  <c r="Q151" i="1"/>
  <c r="M151" i="1"/>
  <c r="X150" i="1"/>
  <c r="W150" i="1"/>
  <c r="U150" i="1"/>
  <c r="R150" i="1"/>
  <c r="Q150" i="1"/>
  <c r="P150" i="1"/>
  <c r="M150" i="1"/>
  <c r="L150" i="1"/>
  <c r="H150" i="1"/>
  <c r="G150" i="1"/>
  <c r="R149" i="1"/>
  <c r="Q149" i="1"/>
  <c r="M149" i="1"/>
  <c r="X148" i="1"/>
  <c r="W148" i="1"/>
  <c r="U148" i="1"/>
  <c r="R148" i="1"/>
  <c r="Q148" i="1"/>
  <c r="P148" i="1"/>
  <c r="M148" i="1"/>
  <c r="L148" i="1"/>
  <c r="H148" i="1"/>
  <c r="G148" i="1"/>
  <c r="R147" i="1"/>
  <c r="Q147" i="1"/>
  <c r="M147" i="1"/>
  <c r="X146" i="1"/>
  <c r="W146" i="1"/>
  <c r="U146" i="1"/>
  <c r="R146" i="1"/>
  <c r="Q146" i="1"/>
  <c r="P146" i="1"/>
  <c r="M146" i="1"/>
  <c r="L146" i="1"/>
  <c r="H146" i="1"/>
  <c r="G146" i="1"/>
  <c r="R145" i="1"/>
  <c r="Q145" i="1"/>
  <c r="M145" i="1"/>
  <c r="X144" i="1"/>
  <c r="W144" i="1"/>
  <c r="U144" i="1"/>
  <c r="R144" i="1"/>
  <c r="Q144" i="1"/>
  <c r="P144" i="1"/>
  <c r="M144" i="1"/>
  <c r="L144" i="1"/>
  <c r="H144" i="1"/>
  <c r="G144" i="1"/>
  <c r="R143" i="1"/>
  <c r="Q143" i="1"/>
  <c r="M143" i="1"/>
  <c r="X142" i="1"/>
  <c r="W142" i="1"/>
  <c r="U142" i="1"/>
  <c r="R142" i="1"/>
  <c r="Q142" i="1"/>
  <c r="P142" i="1"/>
  <c r="M142" i="1"/>
  <c r="L142" i="1"/>
  <c r="H142" i="1"/>
  <c r="G142" i="1"/>
  <c r="R141" i="1"/>
  <c r="Q141" i="1"/>
  <c r="M141" i="1"/>
  <c r="X140" i="1"/>
  <c r="W140" i="1"/>
  <c r="U140" i="1"/>
  <c r="R140" i="1"/>
  <c r="Q140" i="1"/>
  <c r="P140" i="1"/>
  <c r="M140" i="1"/>
  <c r="L140" i="1"/>
  <c r="H140" i="1"/>
  <c r="G140" i="1"/>
  <c r="R139" i="1"/>
  <c r="Q139" i="1"/>
  <c r="M139" i="1"/>
  <c r="X138" i="1"/>
  <c r="W138" i="1"/>
  <c r="U138" i="1"/>
  <c r="R138" i="1"/>
  <c r="Q138" i="1"/>
  <c r="P138" i="1"/>
  <c r="M138" i="1"/>
  <c r="L138" i="1"/>
  <c r="H138" i="1"/>
  <c r="G138" i="1"/>
  <c r="R137" i="1"/>
  <c r="Q137" i="1"/>
  <c r="M137" i="1"/>
  <c r="X136" i="1"/>
  <c r="W136" i="1"/>
  <c r="U136" i="1"/>
  <c r="R136" i="1"/>
  <c r="Q136" i="1"/>
  <c r="P136" i="1"/>
  <c r="M136" i="1"/>
  <c r="L136" i="1"/>
  <c r="H136" i="1"/>
  <c r="G136" i="1"/>
  <c r="R135" i="1"/>
  <c r="Q135" i="1"/>
  <c r="M135" i="1"/>
  <c r="X134" i="1"/>
  <c r="W134" i="1"/>
  <c r="U134" i="1"/>
  <c r="R134" i="1"/>
  <c r="Q134" i="1"/>
  <c r="P134" i="1"/>
  <c r="M134" i="1"/>
  <c r="L134" i="1"/>
  <c r="H134" i="1"/>
  <c r="G134" i="1"/>
  <c r="R133" i="1"/>
  <c r="Q133" i="1"/>
  <c r="M133" i="1"/>
  <c r="X132" i="1"/>
  <c r="W132" i="1"/>
  <c r="U132" i="1"/>
  <c r="R132" i="1"/>
  <c r="Q132" i="1"/>
  <c r="P132" i="1"/>
  <c r="M132" i="1"/>
  <c r="L132" i="1"/>
  <c r="H132" i="1"/>
  <c r="G132" i="1"/>
  <c r="R131" i="1"/>
  <c r="Q131" i="1"/>
  <c r="M131" i="1"/>
  <c r="X130" i="1"/>
  <c r="W130" i="1"/>
  <c r="U130" i="1"/>
  <c r="R130" i="1"/>
  <c r="Q130" i="1"/>
  <c r="P130" i="1"/>
  <c r="M130" i="1"/>
  <c r="L130" i="1"/>
  <c r="H130" i="1"/>
  <c r="G130" i="1"/>
  <c r="R129" i="1"/>
  <c r="Q129" i="1"/>
  <c r="M129" i="1"/>
  <c r="X128" i="1"/>
  <c r="W128" i="1"/>
  <c r="U128" i="1"/>
  <c r="R128" i="1"/>
  <c r="Q128" i="1"/>
  <c r="P128" i="1"/>
  <c r="M128" i="1"/>
  <c r="L128" i="1"/>
  <c r="H128" i="1"/>
  <c r="G128" i="1"/>
  <c r="R127" i="1"/>
  <c r="Q127" i="1"/>
  <c r="M127" i="1"/>
  <c r="X126" i="1"/>
  <c r="W126" i="1"/>
  <c r="U126" i="1"/>
  <c r="R126" i="1"/>
  <c r="Q126" i="1"/>
  <c r="P126" i="1"/>
  <c r="M126" i="1"/>
  <c r="L126" i="1"/>
  <c r="H126" i="1"/>
  <c r="G126" i="1"/>
  <c r="R125" i="1"/>
  <c r="Q125" i="1"/>
  <c r="M125" i="1"/>
  <c r="X124" i="1"/>
  <c r="W124" i="1"/>
  <c r="U124" i="1"/>
  <c r="R124" i="1"/>
  <c r="Q124" i="1"/>
  <c r="P124" i="1"/>
  <c r="M124" i="1"/>
  <c r="L124" i="1"/>
  <c r="H124" i="1"/>
  <c r="G124" i="1"/>
  <c r="R123" i="1"/>
  <c r="Q123" i="1"/>
  <c r="M123" i="1"/>
  <c r="X122" i="1"/>
  <c r="W122" i="1"/>
  <c r="U122" i="1"/>
  <c r="R122" i="1"/>
  <c r="Q122" i="1"/>
  <c r="P122" i="1"/>
  <c r="M122" i="1"/>
  <c r="L122" i="1"/>
  <c r="H122" i="1"/>
  <c r="G122" i="1"/>
  <c r="R121" i="1"/>
  <c r="Q121" i="1"/>
  <c r="M121" i="1"/>
  <c r="X120" i="1"/>
  <c r="W120" i="1"/>
  <c r="U120" i="1"/>
  <c r="R120" i="1"/>
  <c r="Q120" i="1"/>
  <c r="P120" i="1"/>
  <c r="M120" i="1"/>
  <c r="L120" i="1"/>
  <c r="H120" i="1"/>
  <c r="G120" i="1"/>
  <c r="R119" i="1"/>
  <c r="Q119" i="1"/>
  <c r="M119" i="1"/>
  <c r="X118" i="1"/>
  <c r="W118" i="1"/>
  <c r="U118" i="1"/>
  <c r="R118" i="1"/>
  <c r="Q118" i="1"/>
  <c r="P118" i="1"/>
  <c r="M118" i="1"/>
  <c r="L118" i="1"/>
  <c r="H118" i="1"/>
  <c r="G118" i="1"/>
  <c r="R117" i="1"/>
  <c r="Q117" i="1"/>
  <c r="M117" i="1"/>
  <c r="X116" i="1"/>
  <c r="W116" i="1"/>
  <c r="U116" i="1"/>
  <c r="R116" i="1"/>
  <c r="Q116" i="1"/>
  <c r="P116" i="1"/>
  <c r="M116" i="1"/>
  <c r="L116" i="1"/>
  <c r="H116" i="1"/>
  <c r="G116" i="1"/>
  <c r="R115" i="1"/>
  <c r="M115" i="1"/>
  <c r="X114" i="1"/>
  <c r="W114" i="1"/>
  <c r="R114" i="1"/>
  <c r="P114" i="1"/>
  <c r="M114" i="1"/>
  <c r="L114" i="1"/>
  <c r="H114" i="1"/>
  <c r="G114" i="1"/>
  <c r="R113" i="1"/>
  <c r="M113" i="1"/>
  <c r="X112" i="1"/>
  <c r="W112" i="1"/>
  <c r="R112" i="1"/>
  <c r="P112" i="1"/>
  <c r="M112" i="1"/>
  <c r="L112" i="1"/>
  <c r="H112" i="1"/>
  <c r="G112" i="1"/>
  <c r="R111" i="1"/>
  <c r="M111" i="1"/>
  <c r="X110" i="1"/>
  <c r="W110" i="1"/>
  <c r="R110" i="1"/>
  <c r="P110" i="1"/>
  <c r="M110" i="1"/>
  <c r="L110" i="1"/>
  <c r="H110" i="1"/>
  <c r="G110" i="1"/>
  <c r="R109" i="1"/>
  <c r="M109" i="1"/>
  <c r="X108" i="1"/>
  <c r="W108" i="1"/>
  <c r="R108" i="1"/>
  <c r="P108" i="1"/>
  <c r="M108" i="1"/>
  <c r="L108" i="1"/>
  <c r="H108" i="1"/>
  <c r="G108" i="1"/>
  <c r="R107" i="1"/>
  <c r="M107" i="1"/>
  <c r="X106" i="1"/>
  <c r="W106" i="1"/>
  <c r="R106" i="1"/>
  <c r="P106" i="1"/>
  <c r="M106" i="1"/>
  <c r="L106" i="1"/>
  <c r="H106" i="1"/>
  <c r="G106" i="1"/>
  <c r="R105" i="1"/>
  <c r="M105" i="1"/>
  <c r="X104" i="1"/>
  <c r="W104" i="1"/>
  <c r="R104" i="1"/>
  <c r="P104" i="1"/>
  <c r="M104" i="1"/>
  <c r="L104" i="1"/>
  <c r="H104" i="1"/>
  <c r="G104" i="1"/>
  <c r="R103" i="1"/>
  <c r="M103" i="1"/>
  <c r="X102" i="1"/>
  <c r="W102" i="1"/>
  <c r="R102" i="1"/>
  <c r="P102" i="1"/>
  <c r="M102" i="1"/>
  <c r="L102" i="1"/>
  <c r="H102" i="1"/>
  <c r="G102" i="1"/>
  <c r="R101" i="1"/>
  <c r="M101" i="1"/>
  <c r="X100" i="1"/>
  <c r="W100" i="1"/>
  <c r="R100" i="1"/>
  <c r="P100" i="1"/>
  <c r="M100" i="1"/>
  <c r="L100" i="1"/>
  <c r="H100" i="1"/>
  <c r="G100" i="1"/>
  <c r="R99" i="1"/>
  <c r="M99" i="1"/>
  <c r="X98" i="1"/>
  <c r="W98" i="1"/>
  <c r="R98" i="1"/>
  <c r="P98" i="1"/>
  <c r="M98" i="1"/>
  <c r="L98" i="1"/>
  <c r="H98" i="1"/>
  <c r="G98" i="1"/>
  <c r="R97" i="1"/>
  <c r="M97" i="1"/>
  <c r="X96" i="1"/>
  <c r="W96" i="1"/>
  <c r="R96" i="1"/>
  <c r="P96" i="1"/>
  <c r="M96" i="1"/>
  <c r="L96" i="1"/>
  <c r="H96" i="1"/>
  <c r="G96" i="1"/>
  <c r="R95" i="1"/>
  <c r="M95" i="1"/>
  <c r="X94" i="1"/>
  <c r="W94" i="1"/>
  <c r="R94" i="1"/>
  <c r="P94" i="1"/>
  <c r="M94" i="1"/>
  <c r="L94" i="1"/>
  <c r="H94" i="1"/>
  <c r="G94" i="1"/>
  <c r="R93" i="1"/>
  <c r="M93" i="1"/>
  <c r="X92" i="1"/>
  <c r="W92" i="1"/>
  <c r="R92" i="1"/>
  <c r="P92" i="1"/>
  <c r="M92" i="1"/>
  <c r="L92" i="1"/>
  <c r="H92" i="1"/>
  <c r="G92" i="1"/>
  <c r="R91" i="1"/>
  <c r="M91" i="1"/>
  <c r="X90" i="1"/>
  <c r="W90" i="1"/>
  <c r="R90" i="1"/>
  <c r="P90" i="1"/>
  <c r="M90" i="1"/>
  <c r="L90" i="1"/>
  <c r="H90" i="1"/>
  <c r="G90" i="1"/>
  <c r="R89" i="1"/>
  <c r="M89" i="1"/>
  <c r="X88" i="1"/>
  <c r="W88" i="1"/>
  <c r="R88" i="1"/>
  <c r="P88" i="1"/>
  <c r="O88" i="1"/>
  <c r="M88" i="1"/>
  <c r="L88" i="1"/>
  <c r="H88" i="1"/>
  <c r="G88" i="1"/>
  <c r="R87" i="1"/>
  <c r="M87" i="1"/>
  <c r="X86" i="1"/>
  <c r="W86" i="1"/>
  <c r="R86" i="1"/>
  <c r="P86" i="1"/>
  <c r="M86" i="1"/>
  <c r="L86" i="1"/>
  <c r="H86" i="1"/>
  <c r="G86" i="1"/>
  <c r="R85" i="1"/>
  <c r="M85" i="1"/>
  <c r="X84" i="1"/>
  <c r="W84" i="1"/>
  <c r="U84" i="1"/>
  <c r="R84" i="1"/>
  <c r="P84" i="1"/>
  <c r="M84" i="1"/>
  <c r="L84" i="1"/>
  <c r="K84" i="1"/>
  <c r="H84" i="1"/>
  <c r="G84" i="1"/>
  <c r="D84" i="1"/>
  <c r="R83" i="1"/>
  <c r="M83" i="1"/>
  <c r="X82" i="1"/>
  <c r="W82" i="1"/>
  <c r="R82" i="1"/>
  <c r="P82" i="1"/>
  <c r="M82" i="1"/>
  <c r="K82" i="1"/>
  <c r="H82" i="1"/>
  <c r="G82" i="1"/>
  <c r="R81" i="1"/>
  <c r="M81" i="1"/>
  <c r="X80" i="1"/>
  <c r="W80" i="1"/>
  <c r="R80" i="1"/>
  <c r="P80" i="1"/>
  <c r="M80" i="1"/>
  <c r="L80" i="1"/>
  <c r="H80" i="1"/>
  <c r="G80" i="1"/>
  <c r="R79" i="1"/>
  <c r="M79" i="1"/>
  <c r="X78" i="1"/>
  <c r="W78" i="1"/>
  <c r="R78" i="1"/>
  <c r="P78" i="1"/>
  <c r="M78" i="1"/>
  <c r="L78" i="1"/>
  <c r="H78" i="1"/>
  <c r="G78" i="1"/>
  <c r="R77" i="1"/>
  <c r="M77" i="1"/>
  <c r="X76" i="1"/>
  <c r="W76" i="1"/>
  <c r="R76" i="1"/>
  <c r="P76" i="1"/>
  <c r="M76" i="1"/>
  <c r="L76" i="1"/>
  <c r="H76" i="1"/>
  <c r="G76" i="1"/>
  <c r="R75" i="1"/>
  <c r="M75" i="1"/>
  <c r="X74" i="1"/>
  <c r="W74" i="1"/>
  <c r="R74" i="1"/>
  <c r="P74" i="1"/>
  <c r="M74" i="1"/>
  <c r="L74" i="1"/>
  <c r="H74" i="1"/>
  <c r="G74" i="1"/>
  <c r="R73" i="1"/>
  <c r="M73" i="1"/>
  <c r="X72" i="1"/>
  <c r="W72" i="1"/>
  <c r="R72" i="1"/>
  <c r="P72" i="1"/>
  <c r="M72" i="1"/>
  <c r="L72" i="1"/>
  <c r="H72" i="1"/>
  <c r="G72" i="1"/>
  <c r="R71" i="1"/>
  <c r="M71" i="1"/>
  <c r="X70" i="1"/>
  <c r="W70" i="1"/>
  <c r="R70" i="1"/>
  <c r="P70" i="1"/>
  <c r="M70" i="1"/>
  <c r="L70" i="1"/>
  <c r="H70" i="1"/>
  <c r="G70" i="1"/>
  <c r="R69" i="1"/>
  <c r="M69" i="1"/>
  <c r="X68" i="1"/>
  <c r="W68" i="1"/>
  <c r="R68" i="1"/>
  <c r="P68" i="1"/>
  <c r="M68" i="1"/>
  <c r="L68" i="1"/>
  <c r="H68" i="1"/>
  <c r="G68" i="1"/>
  <c r="R67" i="1"/>
  <c r="M67" i="1"/>
  <c r="X66" i="1"/>
  <c r="W66" i="1"/>
  <c r="R66" i="1"/>
  <c r="P66" i="1"/>
  <c r="M66" i="1"/>
  <c r="L66" i="1"/>
  <c r="H66" i="1"/>
  <c r="G66" i="1"/>
  <c r="R65" i="1"/>
  <c r="M65" i="1"/>
  <c r="X64" i="1"/>
  <c r="W64" i="1"/>
  <c r="R64" i="1"/>
  <c r="P64" i="1"/>
  <c r="M64" i="1"/>
  <c r="L64" i="1"/>
  <c r="H64" i="1"/>
  <c r="G64" i="1"/>
  <c r="R63" i="1"/>
  <c r="M63" i="1"/>
  <c r="X62" i="1"/>
  <c r="W62" i="1"/>
  <c r="R62" i="1"/>
  <c r="P62" i="1"/>
  <c r="M62" i="1"/>
  <c r="L62" i="1"/>
  <c r="H62" i="1"/>
  <c r="G62" i="1"/>
  <c r="R61" i="1"/>
  <c r="M61" i="1"/>
  <c r="X60" i="1"/>
  <c r="W60" i="1"/>
  <c r="R60" i="1"/>
  <c r="P60" i="1"/>
  <c r="M60" i="1"/>
  <c r="L60" i="1"/>
  <c r="H60" i="1"/>
  <c r="G60" i="1"/>
  <c r="R59" i="1"/>
  <c r="M59" i="1"/>
  <c r="X58" i="1"/>
  <c r="W58" i="1"/>
  <c r="R58" i="1"/>
  <c r="P58" i="1"/>
  <c r="M58" i="1"/>
  <c r="L58" i="1"/>
  <c r="H58" i="1"/>
  <c r="G58" i="1"/>
  <c r="R57" i="1"/>
  <c r="M57" i="1"/>
  <c r="X56" i="1"/>
  <c r="W56" i="1"/>
  <c r="R56" i="1"/>
  <c r="P56" i="1"/>
  <c r="M56" i="1"/>
  <c r="L56" i="1"/>
  <c r="H56" i="1"/>
  <c r="G56" i="1"/>
  <c r="R55" i="1"/>
  <c r="M55" i="1"/>
  <c r="X54" i="1"/>
  <c r="W54" i="1"/>
  <c r="R54" i="1"/>
  <c r="P54" i="1"/>
  <c r="M54" i="1"/>
  <c r="L54" i="1"/>
  <c r="H54" i="1"/>
  <c r="G54" i="1"/>
  <c r="R53" i="1"/>
  <c r="M53" i="1"/>
  <c r="X52" i="1"/>
  <c r="W52" i="1"/>
  <c r="R52" i="1"/>
  <c r="P52" i="1"/>
  <c r="M52" i="1"/>
  <c r="L52" i="1"/>
  <c r="H52" i="1"/>
  <c r="G52" i="1"/>
  <c r="R51" i="1"/>
  <c r="M51" i="1"/>
  <c r="X50" i="1"/>
  <c r="W50" i="1"/>
  <c r="R50" i="1"/>
  <c r="P50" i="1"/>
  <c r="M50" i="1"/>
  <c r="L50" i="1"/>
  <c r="H50" i="1"/>
  <c r="G50" i="1"/>
  <c r="R49" i="1"/>
  <c r="M49" i="1"/>
  <c r="X48" i="1"/>
  <c r="W48" i="1"/>
  <c r="R48" i="1"/>
  <c r="P48" i="1"/>
  <c r="M48" i="1"/>
  <c r="L48" i="1"/>
  <c r="H48" i="1"/>
  <c r="G48" i="1"/>
  <c r="R47" i="1"/>
  <c r="M47" i="1"/>
  <c r="X46" i="1"/>
  <c r="W46" i="1"/>
  <c r="R46" i="1"/>
  <c r="P46" i="1"/>
  <c r="M46" i="1"/>
  <c r="L46" i="1"/>
  <c r="H46" i="1"/>
  <c r="G46" i="1"/>
  <c r="R45" i="1"/>
  <c r="M45" i="1"/>
  <c r="X44" i="1"/>
  <c r="W44" i="1"/>
  <c r="R44" i="1"/>
  <c r="P44" i="1"/>
  <c r="M44" i="1"/>
  <c r="L44" i="1"/>
  <c r="H44" i="1"/>
  <c r="G44" i="1"/>
  <c r="R43" i="1"/>
  <c r="M43" i="1"/>
  <c r="X42" i="1"/>
  <c r="W42" i="1"/>
  <c r="R42" i="1"/>
  <c r="P42" i="1"/>
  <c r="M42" i="1"/>
  <c r="L42" i="1"/>
  <c r="H42" i="1"/>
  <c r="G42" i="1"/>
  <c r="R41" i="1"/>
  <c r="M41" i="1"/>
  <c r="X40" i="1"/>
  <c r="W40" i="1"/>
  <c r="R40" i="1"/>
  <c r="P40" i="1"/>
  <c r="M40" i="1"/>
  <c r="L40" i="1"/>
  <c r="H40" i="1"/>
  <c r="G40" i="1"/>
  <c r="R39" i="1"/>
  <c r="M39" i="1"/>
  <c r="X38" i="1"/>
  <c r="W38" i="1"/>
  <c r="R38" i="1"/>
  <c r="P38" i="1"/>
  <c r="M38" i="1"/>
  <c r="L38" i="1"/>
  <c r="H38" i="1"/>
  <c r="G38" i="1"/>
  <c r="R37" i="1"/>
  <c r="M37" i="1"/>
  <c r="X36" i="1"/>
  <c r="W36" i="1"/>
  <c r="R36" i="1"/>
  <c r="P36" i="1"/>
  <c r="M36" i="1"/>
  <c r="L36" i="1"/>
  <c r="H36" i="1"/>
  <c r="G36" i="1"/>
  <c r="R35" i="1"/>
  <c r="M35" i="1"/>
  <c r="X34" i="1"/>
  <c r="W34" i="1"/>
  <c r="R34" i="1"/>
  <c r="P34" i="1"/>
  <c r="M34" i="1"/>
  <c r="L34" i="1"/>
  <c r="H34" i="1"/>
  <c r="G34" i="1"/>
  <c r="R33" i="1"/>
  <c r="M33" i="1"/>
  <c r="X32" i="1"/>
  <c r="W32" i="1"/>
  <c r="R32" i="1"/>
  <c r="P32" i="1"/>
  <c r="M32" i="1"/>
  <c r="L32" i="1"/>
  <c r="H32" i="1"/>
  <c r="G32" i="1"/>
  <c r="R31" i="1"/>
  <c r="M31" i="1"/>
  <c r="X30" i="1"/>
  <c r="W30" i="1"/>
  <c r="R30" i="1"/>
  <c r="P30" i="1"/>
  <c r="M30" i="1"/>
  <c r="L30" i="1"/>
  <c r="H30" i="1"/>
  <c r="G30" i="1"/>
  <c r="R29" i="1"/>
  <c r="M29" i="1"/>
  <c r="X28" i="1"/>
  <c r="W28" i="1"/>
  <c r="R28" i="1"/>
  <c r="P28" i="1"/>
  <c r="M28" i="1"/>
  <c r="L28" i="1"/>
  <c r="H28" i="1"/>
  <c r="G28" i="1"/>
  <c r="R27" i="1"/>
  <c r="M27" i="1"/>
  <c r="X26" i="1"/>
  <c r="W26" i="1"/>
  <c r="R26" i="1"/>
  <c r="P26" i="1"/>
  <c r="M26" i="1"/>
  <c r="L26" i="1"/>
  <c r="H26" i="1"/>
  <c r="G26" i="1"/>
  <c r="R25" i="1"/>
  <c r="M25" i="1"/>
  <c r="X24" i="1"/>
  <c r="W24" i="1"/>
  <c r="R24" i="1"/>
  <c r="P24" i="1"/>
  <c r="M24" i="1"/>
  <c r="L24" i="1"/>
  <c r="H24" i="1"/>
  <c r="G24" i="1"/>
  <c r="R23" i="1"/>
  <c r="M23" i="1"/>
  <c r="X22" i="1"/>
  <c r="W22" i="1"/>
  <c r="R22" i="1"/>
  <c r="P22" i="1"/>
  <c r="M22" i="1"/>
  <c r="L22" i="1"/>
  <c r="H22" i="1"/>
  <c r="G22" i="1"/>
  <c r="R21" i="1"/>
  <c r="M21" i="1"/>
  <c r="X20" i="1"/>
  <c r="W20" i="1"/>
  <c r="R20" i="1"/>
  <c r="P20" i="1"/>
  <c r="M20" i="1"/>
  <c r="L20" i="1"/>
  <c r="H20" i="1"/>
  <c r="G20" i="1"/>
  <c r="R19" i="1"/>
  <c r="M19" i="1"/>
  <c r="X18" i="1"/>
  <c r="W18" i="1"/>
  <c r="R18" i="1"/>
  <c r="P18" i="1"/>
  <c r="M18" i="1"/>
  <c r="L18" i="1"/>
  <c r="H18" i="1"/>
  <c r="G18" i="1"/>
  <c r="R17" i="1"/>
  <c r="M17" i="1"/>
  <c r="X16" i="1"/>
  <c r="W16" i="1"/>
  <c r="R16" i="1"/>
  <c r="P16" i="1"/>
  <c r="M16" i="1"/>
  <c r="L16" i="1"/>
  <c r="H16" i="1"/>
  <c r="G16" i="1"/>
  <c r="R15" i="1"/>
  <c r="M15" i="1"/>
  <c r="X14" i="1"/>
  <c r="W14" i="1"/>
  <c r="R14" i="1"/>
  <c r="P14" i="1"/>
  <c r="O14" i="1"/>
  <c r="M14" i="1"/>
  <c r="L14" i="1"/>
  <c r="H14" i="1"/>
  <c r="G14" i="1"/>
  <c r="R13" i="1"/>
  <c r="M13" i="1"/>
  <c r="X12" i="1"/>
  <c r="W12" i="1"/>
  <c r="R12" i="1"/>
  <c r="P12" i="1"/>
  <c r="O12" i="1"/>
  <c r="M12" i="1"/>
  <c r="L12" i="1"/>
  <c r="H12" i="1"/>
  <c r="G12" i="1"/>
  <c r="R11" i="1"/>
  <c r="M11" i="1"/>
  <c r="X10" i="1"/>
  <c r="W10" i="1"/>
  <c r="R10" i="1"/>
  <c r="P10" i="1"/>
  <c r="M10" i="1"/>
  <c r="L10" i="1"/>
  <c r="H10" i="1"/>
  <c r="G10" i="1"/>
  <c r="R9" i="1"/>
  <c r="M9" i="1"/>
  <c r="X8" i="1"/>
  <c r="W8" i="1"/>
  <c r="U8" i="1"/>
  <c r="R8" i="1"/>
  <c r="P8" i="1"/>
  <c r="O8" i="1"/>
  <c r="M8" i="1"/>
  <c r="L8" i="1"/>
  <c r="K8" i="1"/>
  <c r="H8" i="1"/>
  <c r="G8" i="1"/>
  <c r="D8" i="1"/>
  <c r="R7" i="1"/>
  <c r="M7" i="1"/>
  <c r="X6" i="1"/>
  <c r="W6" i="1"/>
  <c r="R6" i="1"/>
  <c r="P6" i="1"/>
  <c r="O6" i="1"/>
  <c r="M6" i="1"/>
  <c r="L6" i="1"/>
  <c r="K6" i="1"/>
  <c r="H6" i="1"/>
  <c r="G6" i="1"/>
  <c r="Q295" i="6"/>
  <c r="O286" i="6"/>
  <c r="L285" i="6"/>
  <c r="Q282" i="6"/>
  <c r="P282" i="6"/>
  <c r="U280" i="6"/>
  <c r="U279" i="6"/>
  <c r="U278" i="6"/>
  <c r="U277" i="6"/>
  <c r="Q277" i="6"/>
  <c r="U276" i="6"/>
  <c r="Q276" i="6"/>
  <c r="U275" i="6"/>
  <c r="Q275" i="6"/>
  <c r="U274" i="6"/>
  <c r="Q274" i="6"/>
  <c r="U273" i="6"/>
  <c r="Q273" i="6"/>
  <c r="U272" i="6"/>
  <c r="Q272" i="6"/>
  <c r="U271" i="6"/>
  <c r="Q271" i="6"/>
  <c r="U270" i="6"/>
  <c r="Q270" i="6"/>
  <c r="U269" i="6"/>
  <c r="Q269" i="6"/>
  <c r="U268" i="6"/>
  <c r="Q268" i="6"/>
  <c r="L268" i="6"/>
  <c r="U267" i="6"/>
  <c r="Q267" i="6"/>
  <c r="L267" i="6"/>
  <c r="U266" i="6"/>
  <c r="Q266" i="6"/>
  <c r="L266" i="6"/>
  <c r="V262" i="6"/>
  <c r="W246" i="6"/>
  <c r="V246" i="6"/>
  <c r="N246" i="6"/>
  <c r="K246" i="6"/>
  <c r="I246" i="6"/>
  <c r="W245" i="6"/>
  <c r="V245" i="6"/>
  <c r="Q245" i="6"/>
  <c r="N245" i="6"/>
  <c r="L245" i="6"/>
  <c r="K245" i="6"/>
  <c r="W244" i="6"/>
  <c r="V244" i="6"/>
  <c r="U244" i="6"/>
  <c r="Q244" i="6"/>
  <c r="N244" i="6"/>
  <c r="M244" i="6"/>
  <c r="L244" i="6"/>
  <c r="K244" i="6"/>
  <c r="W243" i="6"/>
  <c r="V243" i="6"/>
  <c r="U243" i="6"/>
  <c r="T243" i="6"/>
  <c r="Q243" i="6"/>
  <c r="P243" i="6"/>
  <c r="N243" i="6"/>
  <c r="L243" i="6"/>
  <c r="K243" i="6"/>
  <c r="I243" i="6"/>
  <c r="F243" i="6"/>
  <c r="W242" i="6"/>
  <c r="V242" i="6"/>
  <c r="U242" i="6"/>
  <c r="T242" i="6"/>
  <c r="Q242" i="6"/>
  <c r="P242" i="6"/>
  <c r="N242" i="6"/>
  <c r="L242" i="6"/>
  <c r="K242" i="6"/>
  <c r="I242" i="6"/>
  <c r="F242" i="6"/>
  <c r="W241" i="6"/>
  <c r="V241" i="6"/>
  <c r="U241" i="6"/>
  <c r="T241" i="6"/>
  <c r="Q241" i="6"/>
  <c r="P241" i="6"/>
  <c r="N241" i="6"/>
  <c r="L241" i="6"/>
  <c r="K241" i="6"/>
  <c r="I241" i="6"/>
  <c r="F241" i="6"/>
  <c r="W240" i="6"/>
  <c r="V240" i="6"/>
  <c r="U240" i="6"/>
  <c r="T240" i="6"/>
  <c r="Q240" i="6"/>
  <c r="P240" i="6"/>
  <c r="N240" i="6"/>
  <c r="L240" i="6"/>
  <c r="K240" i="6"/>
  <c r="I240" i="6"/>
  <c r="F240" i="6"/>
  <c r="W239" i="6"/>
  <c r="V239" i="6"/>
  <c r="U239" i="6"/>
  <c r="T239" i="6"/>
  <c r="Q239" i="6"/>
  <c r="P239" i="6"/>
  <c r="N239" i="6"/>
  <c r="L239" i="6"/>
  <c r="K239" i="6"/>
  <c r="I239" i="6"/>
  <c r="F239" i="6"/>
  <c r="W238" i="6"/>
  <c r="V238" i="6"/>
  <c r="U238" i="6"/>
  <c r="T238" i="6"/>
  <c r="Q238" i="6"/>
  <c r="P238" i="6"/>
  <c r="N238" i="6"/>
  <c r="L238" i="6"/>
  <c r="K238" i="6"/>
  <c r="I238" i="6"/>
  <c r="F238" i="6"/>
  <c r="W237" i="6"/>
  <c r="V237" i="6"/>
  <c r="U237" i="6"/>
  <c r="T237" i="6"/>
  <c r="Q237" i="6"/>
  <c r="P237" i="6"/>
  <c r="N237" i="6"/>
  <c r="L237" i="6"/>
  <c r="K237" i="6"/>
  <c r="I237" i="6"/>
  <c r="F237" i="6"/>
  <c r="W236" i="6"/>
  <c r="V236" i="6"/>
  <c r="U236" i="6"/>
  <c r="T236" i="6"/>
  <c r="Q236" i="6"/>
  <c r="P236" i="6"/>
  <c r="N236" i="6"/>
  <c r="L236" i="6"/>
  <c r="K236" i="6"/>
  <c r="I236" i="6"/>
  <c r="F236" i="6"/>
  <c r="W235" i="6"/>
  <c r="V235" i="6"/>
  <c r="U235" i="6"/>
  <c r="T235" i="6"/>
  <c r="Q235" i="6"/>
  <c r="P235" i="6"/>
  <c r="N235" i="6"/>
  <c r="L235" i="6"/>
  <c r="K235" i="6"/>
  <c r="I235" i="6"/>
  <c r="F235" i="6"/>
  <c r="W234" i="6"/>
  <c r="V234" i="6"/>
  <c r="U234" i="6"/>
  <c r="T234" i="6"/>
  <c r="Q234" i="6"/>
  <c r="P234" i="6"/>
  <c r="N234" i="6"/>
  <c r="L234" i="6"/>
  <c r="K234" i="6"/>
  <c r="I234" i="6"/>
  <c r="F234" i="6"/>
  <c r="W233" i="6"/>
  <c r="V233" i="6"/>
  <c r="U233" i="6"/>
  <c r="T233" i="6"/>
  <c r="Q233" i="6"/>
  <c r="P233" i="6"/>
  <c r="N233" i="6"/>
  <c r="L233" i="6"/>
  <c r="K233" i="6"/>
  <c r="I233" i="6"/>
  <c r="F233" i="6"/>
  <c r="W232" i="6"/>
  <c r="V232" i="6"/>
  <c r="U232" i="6"/>
  <c r="T232" i="6"/>
  <c r="Q232" i="6"/>
  <c r="P232" i="6"/>
  <c r="N232" i="6"/>
  <c r="L232" i="6"/>
  <c r="K232" i="6"/>
  <c r="I232" i="6"/>
  <c r="F232" i="6"/>
  <c r="W231" i="6"/>
  <c r="V231" i="6"/>
  <c r="U231" i="6"/>
  <c r="T231" i="6"/>
  <c r="Q231" i="6"/>
  <c r="P231" i="6"/>
  <c r="N231" i="6"/>
  <c r="L231" i="6"/>
  <c r="K231" i="6"/>
  <c r="I231" i="6"/>
  <c r="F231" i="6"/>
  <c r="W230" i="6"/>
  <c r="V230" i="6"/>
  <c r="U230" i="6"/>
  <c r="T230" i="6"/>
  <c r="Q230" i="6"/>
  <c r="P230" i="6"/>
  <c r="N230" i="6"/>
  <c r="L230" i="6"/>
  <c r="K230" i="6"/>
  <c r="I230" i="6"/>
  <c r="F230" i="6"/>
  <c r="W229" i="6"/>
  <c r="V229" i="6"/>
  <c r="U229" i="6"/>
  <c r="T229" i="6"/>
  <c r="Q229" i="6"/>
  <c r="P229" i="6"/>
  <c r="N229" i="6"/>
  <c r="L229" i="6"/>
  <c r="K229" i="6"/>
  <c r="I229" i="6"/>
  <c r="F229" i="6"/>
  <c r="W228" i="6"/>
  <c r="V228" i="6"/>
  <c r="U228" i="6"/>
  <c r="T228" i="6"/>
  <c r="Q228" i="6"/>
  <c r="P228" i="6"/>
  <c r="N228" i="6"/>
  <c r="L228" i="6"/>
  <c r="K228" i="6"/>
  <c r="I228" i="6"/>
  <c r="F228" i="6"/>
  <c r="W227" i="6"/>
  <c r="V227" i="6"/>
  <c r="U227" i="6"/>
  <c r="T227" i="6"/>
  <c r="Q227" i="6"/>
  <c r="P227" i="6"/>
  <c r="N227" i="6"/>
  <c r="L227" i="6"/>
  <c r="K227" i="6"/>
  <c r="I227" i="6"/>
  <c r="F227" i="6"/>
  <c r="W226" i="6"/>
  <c r="V226" i="6"/>
  <c r="U226" i="6"/>
  <c r="T226" i="6"/>
  <c r="Q226" i="6"/>
  <c r="P226" i="6"/>
  <c r="N226" i="6"/>
  <c r="L226" i="6"/>
  <c r="K226" i="6"/>
  <c r="I226" i="6"/>
  <c r="F226" i="6"/>
  <c r="W225" i="6"/>
  <c r="V225" i="6"/>
  <c r="U225" i="6"/>
  <c r="T225" i="6"/>
  <c r="Q225" i="6"/>
  <c r="P225" i="6"/>
  <c r="N225" i="6"/>
  <c r="L225" i="6"/>
  <c r="K225" i="6"/>
  <c r="I225" i="6"/>
  <c r="F225" i="6"/>
  <c r="W224" i="6"/>
  <c r="V224" i="6"/>
  <c r="U224" i="6"/>
  <c r="T224" i="6"/>
  <c r="Q224" i="6"/>
  <c r="P224" i="6"/>
  <c r="N224" i="6"/>
  <c r="L224" i="6"/>
  <c r="K224" i="6"/>
  <c r="I224" i="6"/>
  <c r="F224" i="6"/>
  <c r="W223" i="6"/>
  <c r="V223" i="6"/>
  <c r="U223" i="6"/>
  <c r="T223" i="6"/>
  <c r="Q223" i="6"/>
  <c r="P223" i="6"/>
  <c r="N223" i="6"/>
  <c r="L223" i="6"/>
  <c r="K223" i="6"/>
  <c r="I223" i="6"/>
  <c r="F223" i="6"/>
  <c r="W222" i="6"/>
  <c r="V222" i="6"/>
  <c r="U222" i="6"/>
  <c r="T222" i="6"/>
  <c r="Q222" i="6"/>
  <c r="P222" i="6"/>
  <c r="N222" i="6"/>
  <c r="L222" i="6"/>
  <c r="K222" i="6"/>
  <c r="I222" i="6"/>
  <c r="F222" i="6"/>
  <c r="W221" i="6"/>
  <c r="V221" i="6"/>
  <c r="U221" i="6"/>
  <c r="T221" i="6"/>
  <c r="Q221" i="6"/>
  <c r="P221" i="6"/>
  <c r="N221" i="6"/>
  <c r="L221" i="6"/>
  <c r="K221" i="6"/>
  <c r="I221" i="6"/>
  <c r="F221" i="6"/>
  <c r="W220" i="6"/>
  <c r="V220" i="6"/>
  <c r="U220" i="6"/>
  <c r="T220" i="6"/>
  <c r="Q220" i="6"/>
  <c r="P220" i="6"/>
  <c r="N220" i="6"/>
  <c r="L220" i="6"/>
  <c r="K220" i="6"/>
  <c r="I220" i="6"/>
  <c r="F220" i="6"/>
  <c r="W219" i="6"/>
  <c r="V219" i="6"/>
  <c r="U219" i="6"/>
  <c r="T219" i="6"/>
  <c r="Q219" i="6"/>
  <c r="P219" i="6"/>
  <c r="N219" i="6"/>
  <c r="L219" i="6"/>
  <c r="K219" i="6"/>
  <c r="I219" i="6"/>
  <c r="F219" i="6"/>
  <c r="W218" i="6"/>
  <c r="V218" i="6"/>
  <c r="U218" i="6"/>
  <c r="T218" i="6"/>
  <c r="Q218" i="6"/>
  <c r="P218" i="6"/>
  <c r="N218" i="6"/>
  <c r="L218" i="6"/>
  <c r="K218" i="6"/>
  <c r="I218" i="6"/>
  <c r="F218" i="6"/>
  <c r="W217" i="6"/>
  <c r="V217" i="6"/>
  <c r="U217" i="6"/>
  <c r="T217" i="6"/>
  <c r="Q217" i="6"/>
  <c r="P217" i="6"/>
  <c r="N217" i="6"/>
  <c r="L217" i="6"/>
  <c r="K217" i="6"/>
  <c r="I217" i="6"/>
  <c r="G217" i="6"/>
  <c r="F217" i="6"/>
  <c r="W216" i="6"/>
  <c r="V216" i="6"/>
  <c r="U216" i="6"/>
  <c r="T216" i="6"/>
  <c r="Q216" i="6"/>
  <c r="P216" i="6"/>
  <c r="N216" i="6"/>
  <c r="L216" i="6"/>
  <c r="K216" i="6"/>
  <c r="I216" i="6"/>
  <c r="F216" i="6"/>
  <c r="W215" i="6"/>
  <c r="V215" i="6"/>
  <c r="U215" i="6"/>
  <c r="T215" i="6"/>
  <c r="Q215" i="6"/>
  <c r="P215" i="6"/>
  <c r="N215" i="6"/>
  <c r="L215" i="6"/>
  <c r="K215" i="6"/>
  <c r="I215" i="6"/>
  <c r="F215" i="6"/>
  <c r="W214" i="6"/>
  <c r="V214" i="6"/>
  <c r="U214" i="6"/>
  <c r="T214" i="6"/>
  <c r="Q214" i="6"/>
  <c r="P214" i="6"/>
  <c r="N214" i="6"/>
  <c r="L214" i="6"/>
  <c r="K214" i="6"/>
  <c r="I214" i="6"/>
  <c r="F214" i="6"/>
  <c r="W213" i="6"/>
  <c r="V213" i="6"/>
  <c r="U213" i="6"/>
  <c r="T213" i="6"/>
  <c r="Q213" i="6"/>
  <c r="P213" i="6"/>
  <c r="N213" i="6"/>
  <c r="L213" i="6"/>
  <c r="K213" i="6"/>
  <c r="I213" i="6"/>
  <c r="F213" i="6"/>
  <c r="W212" i="6"/>
  <c r="V212" i="6"/>
  <c r="U212" i="6"/>
  <c r="T212" i="6"/>
  <c r="Q212" i="6"/>
  <c r="P212" i="6"/>
  <c r="N212" i="6"/>
  <c r="L212" i="6"/>
  <c r="K212" i="6"/>
  <c r="I212" i="6"/>
  <c r="F212" i="6"/>
  <c r="W211" i="6"/>
  <c r="V211" i="6"/>
  <c r="U211" i="6"/>
  <c r="T211" i="6"/>
  <c r="Q211" i="6"/>
  <c r="P211" i="6"/>
  <c r="N211" i="6"/>
  <c r="L211" i="6"/>
  <c r="K211" i="6"/>
  <c r="I211" i="6"/>
  <c r="F211" i="6"/>
  <c r="W210" i="6"/>
  <c r="V210" i="6"/>
  <c r="U210" i="6"/>
  <c r="T210" i="6"/>
  <c r="Q210" i="6"/>
  <c r="P210" i="6"/>
  <c r="N210" i="6"/>
  <c r="L210" i="6"/>
  <c r="K210" i="6"/>
  <c r="I210" i="6"/>
  <c r="F210" i="6"/>
  <c r="W209" i="6"/>
  <c r="V209" i="6"/>
  <c r="U209" i="6"/>
  <c r="T209" i="6"/>
  <c r="Q209" i="6"/>
  <c r="P209" i="6"/>
  <c r="N209" i="6"/>
  <c r="L209" i="6"/>
  <c r="K209" i="6"/>
  <c r="I209" i="6"/>
  <c r="F209" i="6"/>
  <c r="W208" i="6"/>
  <c r="V208" i="6"/>
  <c r="U208" i="6"/>
  <c r="T208" i="6"/>
  <c r="Q208" i="6"/>
  <c r="P208" i="6"/>
  <c r="N208" i="6"/>
  <c r="L208" i="6"/>
  <c r="K208" i="6"/>
  <c r="I208" i="6"/>
  <c r="F208" i="6"/>
  <c r="W207" i="6"/>
  <c r="V207" i="6"/>
  <c r="U207" i="6"/>
  <c r="T207" i="6"/>
  <c r="Q207" i="6"/>
  <c r="P207" i="6"/>
  <c r="N207" i="6"/>
  <c r="L207" i="6"/>
  <c r="K207" i="6"/>
  <c r="I207" i="6"/>
  <c r="F207" i="6"/>
  <c r="W206" i="6"/>
  <c r="V206" i="6"/>
  <c r="U206" i="6"/>
  <c r="T206" i="6"/>
  <c r="Q206" i="6"/>
  <c r="P206" i="6"/>
  <c r="N206" i="6"/>
  <c r="L206" i="6"/>
  <c r="K206" i="6"/>
  <c r="I206" i="6"/>
  <c r="F206" i="6"/>
  <c r="W205" i="6"/>
  <c r="V205" i="6"/>
  <c r="U205" i="6"/>
  <c r="T205" i="6"/>
  <c r="Q205" i="6"/>
  <c r="P205" i="6"/>
  <c r="N205" i="6"/>
  <c r="L205" i="6"/>
  <c r="K205" i="6"/>
  <c r="I205" i="6"/>
  <c r="F205" i="6"/>
  <c r="W204" i="6"/>
  <c r="V204" i="6"/>
  <c r="U204" i="6"/>
  <c r="T204" i="6"/>
  <c r="R204" i="6"/>
  <c r="Q204" i="6"/>
  <c r="P204" i="6"/>
  <c r="N204" i="6"/>
  <c r="L204" i="6"/>
  <c r="K204" i="6"/>
  <c r="I204" i="6"/>
  <c r="F204" i="6"/>
  <c r="W203" i="6"/>
  <c r="V203" i="6"/>
  <c r="U203" i="6"/>
  <c r="T203" i="6"/>
  <c r="Q203" i="6"/>
  <c r="P203" i="6"/>
  <c r="N203" i="6"/>
  <c r="L203" i="6"/>
  <c r="K203" i="6"/>
  <c r="I203" i="6"/>
  <c r="F203" i="6"/>
  <c r="W202" i="6"/>
  <c r="V202" i="6"/>
  <c r="U202" i="6"/>
  <c r="T202" i="6"/>
  <c r="R202" i="6"/>
  <c r="Q202" i="6"/>
  <c r="P202" i="6"/>
  <c r="N202" i="6"/>
  <c r="L202" i="6"/>
  <c r="K202" i="6"/>
  <c r="I202" i="6"/>
  <c r="F202" i="6"/>
  <c r="W201" i="6"/>
  <c r="V201" i="6"/>
  <c r="U201" i="6"/>
  <c r="T201" i="6"/>
  <c r="R201" i="6"/>
  <c r="Q201" i="6"/>
  <c r="P201" i="6"/>
  <c r="N201" i="6"/>
  <c r="L201" i="6"/>
  <c r="K201" i="6"/>
  <c r="I201" i="6"/>
  <c r="F201" i="6"/>
  <c r="W200" i="6"/>
  <c r="V200" i="6"/>
  <c r="U200" i="6"/>
  <c r="T200" i="6"/>
  <c r="R200" i="6"/>
  <c r="Q200" i="6"/>
  <c r="P200" i="6"/>
  <c r="N200" i="6"/>
  <c r="L200" i="6"/>
  <c r="K200" i="6"/>
  <c r="I200" i="6"/>
  <c r="F200" i="6"/>
  <c r="W199" i="6"/>
  <c r="V199" i="6"/>
  <c r="U199" i="6"/>
  <c r="T199" i="6"/>
  <c r="R199" i="6"/>
  <c r="Q199" i="6"/>
  <c r="P199" i="6"/>
  <c r="N199" i="6"/>
  <c r="L199" i="6"/>
  <c r="K199" i="6"/>
  <c r="I199" i="6"/>
  <c r="F199" i="6"/>
  <c r="W198" i="6"/>
  <c r="V198" i="6"/>
  <c r="U198" i="6"/>
  <c r="T198" i="6"/>
  <c r="R198" i="6"/>
  <c r="Q198" i="6"/>
  <c r="P198" i="6"/>
  <c r="N198" i="6"/>
  <c r="L198" i="6"/>
  <c r="K198" i="6"/>
  <c r="I198" i="6"/>
  <c r="F198" i="6"/>
  <c r="W197" i="6"/>
  <c r="V197" i="6"/>
  <c r="U197" i="6"/>
  <c r="T197" i="6"/>
  <c r="R197" i="6"/>
  <c r="Q197" i="6"/>
  <c r="P197" i="6"/>
  <c r="N197" i="6"/>
  <c r="L197" i="6"/>
  <c r="K197" i="6"/>
  <c r="I197" i="6"/>
  <c r="F197" i="6"/>
  <c r="W196" i="6"/>
  <c r="V196" i="6"/>
  <c r="U196" i="6"/>
  <c r="T196" i="6"/>
  <c r="Q196" i="6"/>
  <c r="P196" i="6"/>
  <c r="N196" i="6"/>
  <c r="L196" i="6"/>
  <c r="K196" i="6"/>
  <c r="I196" i="6"/>
  <c r="F196" i="6"/>
  <c r="W195" i="6"/>
  <c r="V195" i="6"/>
  <c r="U195" i="6"/>
  <c r="T195" i="6"/>
  <c r="Q195" i="6"/>
  <c r="P195" i="6"/>
  <c r="N195" i="6"/>
  <c r="L195" i="6"/>
  <c r="K195" i="6"/>
  <c r="I195" i="6"/>
  <c r="F195" i="6"/>
  <c r="W194" i="6"/>
  <c r="V194" i="6"/>
  <c r="U194" i="6"/>
  <c r="T194" i="6"/>
  <c r="Q194" i="6"/>
  <c r="P194" i="6"/>
  <c r="N194" i="6"/>
  <c r="L194" i="6"/>
  <c r="K194" i="6"/>
  <c r="I194" i="6"/>
  <c r="F194" i="6"/>
  <c r="W193" i="6"/>
  <c r="V193" i="6"/>
  <c r="U193" i="6"/>
  <c r="T193" i="6"/>
  <c r="Q193" i="6"/>
  <c r="P193" i="6"/>
  <c r="N193" i="6"/>
  <c r="L193" i="6"/>
  <c r="K193" i="6"/>
  <c r="I193" i="6"/>
  <c r="F193" i="6"/>
  <c r="W192" i="6"/>
  <c r="V192" i="6"/>
  <c r="U192" i="6"/>
  <c r="T192" i="6"/>
  <c r="Q192" i="6"/>
  <c r="P192" i="6"/>
  <c r="N192" i="6"/>
  <c r="L192" i="6"/>
  <c r="K192" i="6"/>
  <c r="I192" i="6"/>
  <c r="F192" i="6"/>
  <c r="W191" i="6"/>
  <c r="V191" i="6"/>
  <c r="U191" i="6"/>
  <c r="T191" i="6"/>
  <c r="Q191" i="6"/>
  <c r="P191" i="6"/>
  <c r="N191" i="6"/>
  <c r="L191" i="6"/>
  <c r="K191" i="6"/>
  <c r="I191" i="6"/>
  <c r="F191" i="6"/>
  <c r="W190" i="6"/>
  <c r="V190" i="6"/>
  <c r="U190" i="6"/>
  <c r="T190" i="6"/>
  <c r="Q190" i="6"/>
  <c r="P190" i="6"/>
  <c r="N190" i="6"/>
  <c r="L190" i="6"/>
  <c r="K190" i="6"/>
  <c r="I190" i="6"/>
  <c r="F190" i="6"/>
  <c r="W189" i="6"/>
  <c r="V189" i="6"/>
  <c r="U189" i="6"/>
  <c r="T189" i="6"/>
  <c r="Q189" i="6"/>
  <c r="P189" i="6"/>
  <c r="N189" i="6"/>
  <c r="L189" i="6"/>
  <c r="K189" i="6"/>
  <c r="I189" i="6"/>
  <c r="F189" i="6"/>
  <c r="W188" i="6"/>
  <c r="V188" i="6"/>
  <c r="U188" i="6"/>
  <c r="T188" i="6"/>
  <c r="Q188" i="6"/>
  <c r="P188" i="6"/>
  <c r="N188" i="6"/>
  <c r="L188" i="6"/>
  <c r="K188" i="6"/>
  <c r="I188" i="6"/>
  <c r="F188" i="6"/>
  <c r="W187" i="6"/>
  <c r="V187" i="6"/>
  <c r="U187" i="6"/>
  <c r="T187" i="6"/>
  <c r="Q187" i="6"/>
  <c r="P187" i="6"/>
  <c r="N187" i="6"/>
  <c r="L187" i="6"/>
  <c r="K187" i="6"/>
  <c r="I187" i="6"/>
  <c r="F187" i="6"/>
  <c r="W186" i="6"/>
  <c r="V186" i="6"/>
  <c r="U186" i="6"/>
  <c r="T186" i="6"/>
  <c r="R186" i="6"/>
  <c r="Q186" i="6"/>
  <c r="P186" i="6"/>
  <c r="N186" i="6"/>
  <c r="L186" i="6"/>
  <c r="K186" i="6"/>
  <c r="I186" i="6"/>
  <c r="F186" i="6"/>
  <c r="W185" i="6"/>
  <c r="V185" i="6"/>
  <c r="U185" i="6"/>
  <c r="T185" i="6"/>
  <c r="R185" i="6"/>
  <c r="Q185" i="6"/>
  <c r="P185" i="6"/>
  <c r="N185" i="6"/>
  <c r="L185" i="6"/>
  <c r="K185" i="6"/>
  <c r="I185" i="6"/>
  <c r="F185" i="6"/>
  <c r="W184" i="6"/>
  <c r="V184" i="6"/>
  <c r="U184" i="6"/>
  <c r="T184" i="6"/>
  <c r="Q184" i="6"/>
  <c r="P184" i="6"/>
  <c r="N184" i="6"/>
  <c r="L184" i="6"/>
  <c r="K184" i="6"/>
  <c r="I184" i="6"/>
  <c r="F184" i="6"/>
  <c r="W183" i="6"/>
  <c r="V183" i="6"/>
  <c r="U183" i="6"/>
  <c r="T183" i="6"/>
  <c r="Q183" i="6"/>
  <c r="P183" i="6"/>
  <c r="N183" i="6"/>
  <c r="L183" i="6"/>
  <c r="K183" i="6"/>
  <c r="I183" i="6"/>
  <c r="F183" i="6"/>
  <c r="W182" i="6"/>
  <c r="V182" i="6"/>
  <c r="U182" i="6"/>
  <c r="T182" i="6"/>
  <c r="Q182" i="6"/>
  <c r="P182" i="6"/>
  <c r="N182" i="6"/>
  <c r="L182" i="6"/>
  <c r="K182" i="6"/>
  <c r="I182" i="6"/>
  <c r="F182" i="6"/>
  <c r="W181" i="6"/>
  <c r="V181" i="6"/>
  <c r="U181" i="6"/>
  <c r="T181" i="6"/>
  <c r="Q181" i="6"/>
  <c r="P181" i="6"/>
  <c r="N181" i="6"/>
  <c r="L181" i="6"/>
  <c r="K181" i="6"/>
  <c r="I181" i="6"/>
  <c r="F181" i="6"/>
  <c r="W180" i="6"/>
  <c r="V180" i="6"/>
  <c r="U180" i="6"/>
  <c r="T180" i="6"/>
  <c r="Q180" i="6"/>
  <c r="P180" i="6"/>
  <c r="N180" i="6"/>
  <c r="L180" i="6"/>
  <c r="K180" i="6"/>
  <c r="I180" i="6"/>
  <c r="F180" i="6"/>
  <c r="W179" i="6"/>
  <c r="V179" i="6"/>
  <c r="U179" i="6"/>
  <c r="T179" i="6"/>
  <c r="Q179" i="6"/>
  <c r="P179" i="6"/>
  <c r="N179" i="6"/>
  <c r="L179" i="6"/>
  <c r="K179" i="6"/>
  <c r="I179" i="6"/>
  <c r="F179" i="6"/>
  <c r="W178" i="6"/>
  <c r="V178" i="6"/>
  <c r="U178" i="6"/>
  <c r="T178" i="6"/>
  <c r="Q178" i="6"/>
  <c r="P178" i="6"/>
  <c r="N178" i="6"/>
  <c r="L178" i="6"/>
  <c r="K178" i="6"/>
  <c r="I178" i="6"/>
  <c r="F178" i="6"/>
  <c r="W177" i="6"/>
  <c r="V177" i="6"/>
  <c r="U177" i="6"/>
  <c r="T177" i="6"/>
  <c r="Q177" i="6"/>
  <c r="P177" i="6"/>
  <c r="N177" i="6"/>
  <c r="L177" i="6"/>
  <c r="K177" i="6"/>
  <c r="I177" i="6"/>
  <c r="F177" i="6"/>
  <c r="W176" i="6"/>
  <c r="V176" i="6"/>
  <c r="U176" i="6"/>
  <c r="T176" i="6"/>
  <c r="Q176" i="6"/>
  <c r="P176" i="6"/>
  <c r="N176" i="6"/>
  <c r="L176" i="6"/>
  <c r="K176" i="6"/>
  <c r="I176" i="6"/>
  <c r="F176" i="6"/>
  <c r="W175" i="6"/>
  <c r="V175" i="6"/>
  <c r="U175" i="6"/>
  <c r="T175" i="6"/>
  <c r="Q175" i="6"/>
  <c r="P175" i="6"/>
  <c r="N175" i="6"/>
  <c r="L175" i="6"/>
  <c r="K175" i="6"/>
  <c r="I175" i="6"/>
  <c r="F175" i="6"/>
  <c r="W174" i="6"/>
  <c r="V174" i="6"/>
  <c r="U174" i="6"/>
  <c r="T174" i="6"/>
  <c r="Q174" i="6"/>
  <c r="P174" i="6"/>
  <c r="N174" i="6"/>
  <c r="L174" i="6"/>
  <c r="K174" i="6"/>
  <c r="I174" i="6"/>
  <c r="F174" i="6"/>
  <c r="W173" i="6"/>
  <c r="V173" i="6"/>
  <c r="U173" i="6"/>
  <c r="T173" i="6"/>
  <c r="Q173" i="6"/>
  <c r="P173" i="6"/>
  <c r="N173" i="6"/>
  <c r="L173" i="6"/>
  <c r="K173" i="6"/>
  <c r="I173" i="6"/>
  <c r="F173" i="6"/>
  <c r="W172" i="6"/>
  <c r="V172" i="6"/>
  <c r="U172" i="6"/>
  <c r="T172" i="6"/>
  <c r="Q172" i="6"/>
  <c r="P172" i="6"/>
  <c r="N172" i="6"/>
  <c r="L172" i="6"/>
  <c r="K172" i="6"/>
  <c r="I172" i="6"/>
  <c r="F172" i="6"/>
  <c r="W171" i="6"/>
  <c r="V171" i="6"/>
  <c r="U171" i="6"/>
  <c r="T171" i="6"/>
  <c r="Q171" i="6"/>
  <c r="P171" i="6"/>
  <c r="N171" i="6"/>
  <c r="L171" i="6"/>
  <c r="K171" i="6"/>
  <c r="I171" i="6"/>
  <c r="F171" i="6"/>
  <c r="W170" i="6"/>
  <c r="V170" i="6"/>
  <c r="U170" i="6"/>
  <c r="T170" i="6"/>
  <c r="Q170" i="6"/>
  <c r="P170" i="6"/>
  <c r="N170" i="6"/>
  <c r="L170" i="6"/>
  <c r="K170" i="6"/>
  <c r="I170" i="6"/>
  <c r="F170" i="6"/>
  <c r="W169" i="6"/>
  <c r="V169" i="6"/>
  <c r="U169" i="6"/>
  <c r="T169" i="6"/>
  <c r="Q169" i="6"/>
  <c r="P169" i="6"/>
  <c r="N169" i="6"/>
  <c r="L169" i="6"/>
  <c r="K169" i="6"/>
  <c r="I169" i="6"/>
  <c r="F169" i="6"/>
  <c r="W168" i="6"/>
  <c r="V168" i="6"/>
  <c r="U168" i="6"/>
  <c r="T168" i="6"/>
  <c r="Q168" i="6"/>
  <c r="P168" i="6"/>
  <c r="N168" i="6"/>
  <c r="L168" i="6"/>
  <c r="K168" i="6"/>
  <c r="I168" i="6"/>
  <c r="F168" i="6"/>
  <c r="W167" i="6"/>
  <c r="V167" i="6"/>
  <c r="U167" i="6"/>
  <c r="T167" i="6"/>
  <c r="Q167" i="6"/>
  <c r="P167" i="6"/>
  <c r="N167" i="6"/>
  <c r="L167" i="6"/>
  <c r="K167" i="6"/>
  <c r="I167" i="6"/>
  <c r="F167" i="6"/>
  <c r="W166" i="6"/>
  <c r="V166" i="6"/>
  <c r="U166" i="6"/>
  <c r="T166" i="6"/>
  <c r="Q166" i="6"/>
  <c r="P166" i="6"/>
  <c r="N166" i="6"/>
  <c r="L166" i="6"/>
  <c r="K166" i="6"/>
  <c r="I166" i="6"/>
  <c r="F166" i="6"/>
  <c r="W165" i="6"/>
  <c r="V165" i="6"/>
  <c r="U165" i="6"/>
  <c r="T165" i="6"/>
  <c r="Q165" i="6"/>
  <c r="P165" i="6"/>
  <c r="N165" i="6"/>
  <c r="L165" i="6"/>
  <c r="K165" i="6"/>
  <c r="I165" i="6"/>
  <c r="F165" i="6"/>
  <c r="W164" i="6"/>
  <c r="V164" i="6"/>
  <c r="U164" i="6"/>
  <c r="T164" i="6"/>
  <c r="Q164" i="6"/>
  <c r="P164" i="6"/>
  <c r="N164" i="6"/>
  <c r="L164" i="6"/>
  <c r="K164" i="6"/>
  <c r="I164" i="6"/>
  <c r="F164" i="6"/>
  <c r="W163" i="6"/>
  <c r="V163" i="6"/>
  <c r="U163" i="6"/>
  <c r="T163" i="6"/>
  <c r="Q163" i="6"/>
  <c r="P163" i="6"/>
  <c r="N163" i="6"/>
  <c r="L163" i="6"/>
  <c r="K163" i="6"/>
  <c r="I163" i="6"/>
  <c r="F163" i="6"/>
  <c r="W162" i="6"/>
  <c r="V162" i="6"/>
  <c r="U162" i="6"/>
  <c r="T162" i="6"/>
  <c r="Q162" i="6"/>
  <c r="P162" i="6"/>
  <c r="N162" i="6"/>
  <c r="L162" i="6"/>
  <c r="K162" i="6"/>
  <c r="I162" i="6"/>
  <c r="F162" i="6"/>
  <c r="W161" i="6"/>
  <c r="V161" i="6"/>
  <c r="U161" i="6"/>
  <c r="T161" i="6"/>
  <c r="Q161" i="6"/>
  <c r="P161" i="6"/>
  <c r="N161" i="6"/>
  <c r="L161" i="6"/>
  <c r="K161" i="6"/>
  <c r="I161" i="6"/>
  <c r="F161" i="6"/>
  <c r="W160" i="6"/>
  <c r="V160" i="6"/>
  <c r="U160" i="6"/>
  <c r="T160" i="6"/>
  <c r="Q160" i="6"/>
  <c r="P160" i="6"/>
  <c r="N160" i="6"/>
  <c r="L160" i="6"/>
  <c r="K160" i="6"/>
  <c r="I160" i="6"/>
  <c r="F160" i="6"/>
  <c r="W159" i="6"/>
  <c r="V159" i="6"/>
  <c r="U159" i="6"/>
  <c r="T159" i="6"/>
  <c r="Q159" i="6"/>
  <c r="P159" i="6"/>
  <c r="N159" i="6"/>
  <c r="L159" i="6"/>
  <c r="K159" i="6"/>
  <c r="I159" i="6"/>
  <c r="F159" i="6"/>
  <c r="W158" i="6"/>
  <c r="V158" i="6"/>
  <c r="U158" i="6"/>
  <c r="T158" i="6"/>
  <c r="Q158" i="6"/>
  <c r="P158" i="6"/>
  <c r="N158" i="6"/>
  <c r="L158" i="6"/>
  <c r="K158" i="6"/>
  <c r="I158" i="6"/>
  <c r="F158" i="6"/>
  <c r="W157" i="6"/>
  <c r="V157" i="6"/>
  <c r="U157" i="6"/>
  <c r="T157" i="6"/>
  <c r="Q157" i="6"/>
  <c r="P157" i="6"/>
  <c r="N157" i="6"/>
  <c r="L157" i="6"/>
  <c r="K157" i="6"/>
  <c r="I157" i="6"/>
  <c r="F157" i="6"/>
  <c r="W156" i="6"/>
  <c r="V156" i="6"/>
  <c r="U156" i="6"/>
  <c r="T156" i="6"/>
  <c r="Q156" i="6"/>
  <c r="P156" i="6"/>
  <c r="N156" i="6"/>
  <c r="L156" i="6"/>
  <c r="K156" i="6"/>
  <c r="I156" i="6"/>
  <c r="F156" i="6"/>
  <c r="W155" i="6"/>
  <c r="V155" i="6"/>
  <c r="U155" i="6"/>
  <c r="T155" i="6"/>
  <c r="Q155" i="6"/>
  <c r="P155" i="6"/>
  <c r="N155" i="6"/>
  <c r="L155" i="6"/>
  <c r="K155" i="6"/>
  <c r="I155" i="6"/>
  <c r="F155" i="6"/>
  <c r="W154" i="6"/>
  <c r="V154" i="6"/>
  <c r="U154" i="6"/>
  <c r="T154" i="6"/>
  <c r="Q154" i="6"/>
  <c r="P154" i="6"/>
  <c r="N154" i="6"/>
  <c r="L154" i="6"/>
  <c r="K154" i="6"/>
  <c r="I154" i="6"/>
  <c r="F154" i="6"/>
  <c r="W153" i="6"/>
  <c r="V153" i="6"/>
  <c r="U153" i="6"/>
  <c r="T153" i="6"/>
  <c r="Q153" i="6"/>
  <c r="P153" i="6"/>
  <c r="N153" i="6"/>
  <c r="L153" i="6"/>
  <c r="K153" i="6"/>
  <c r="I153" i="6"/>
  <c r="F153" i="6"/>
  <c r="W152" i="6"/>
  <c r="V152" i="6"/>
  <c r="U152" i="6"/>
  <c r="T152" i="6"/>
  <c r="Q152" i="6"/>
  <c r="P152" i="6"/>
  <c r="N152" i="6"/>
  <c r="L152" i="6"/>
  <c r="K152" i="6"/>
  <c r="I152" i="6"/>
  <c r="F152" i="6"/>
  <c r="W151" i="6"/>
  <c r="V151" i="6"/>
  <c r="U151" i="6"/>
  <c r="T151" i="6"/>
  <c r="Q151" i="6"/>
  <c r="P151" i="6"/>
  <c r="N151" i="6"/>
  <c r="L151" i="6"/>
  <c r="K151" i="6"/>
  <c r="I151" i="6"/>
  <c r="F151" i="6"/>
  <c r="W150" i="6"/>
  <c r="V150" i="6"/>
  <c r="U150" i="6"/>
  <c r="T150" i="6"/>
  <c r="Q150" i="6"/>
  <c r="P150" i="6"/>
  <c r="N150" i="6"/>
  <c r="L150" i="6"/>
  <c r="K150" i="6"/>
  <c r="I150" i="6"/>
  <c r="F150" i="6"/>
  <c r="W149" i="6"/>
  <c r="V149" i="6"/>
  <c r="U149" i="6"/>
  <c r="T149" i="6"/>
  <c r="Q149" i="6"/>
  <c r="P149" i="6"/>
  <c r="N149" i="6"/>
  <c r="L149" i="6"/>
  <c r="K149" i="6"/>
  <c r="I149" i="6"/>
  <c r="F149" i="6"/>
  <c r="W148" i="6"/>
  <c r="V148" i="6"/>
  <c r="U148" i="6"/>
  <c r="T148" i="6"/>
  <c r="Q148" i="6"/>
  <c r="P148" i="6"/>
  <c r="N148" i="6"/>
  <c r="L148" i="6"/>
  <c r="K148" i="6"/>
  <c r="I148" i="6"/>
  <c r="F148" i="6"/>
  <c r="W147" i="6"/>
  <c r="V147" i="6"/>
  <c r="U147" i="6"/>
  <c r="T147" i="6"/>
  <c r="Q147" i="6"/>
  <c r="P147" i="6"/>
  <c r="N147" i="6"/>
  <c r="L147" i="6"/>
  <c r="K147" i="6"/>
  <c r="I147" i="6"/>
  <c r="F147" i="6"/>
  <c r="W146" i="6"/>
  <c r="V146" i="6"/>
  <c r="U146" i="6"/>
  <c r="T146" i="6"/>
  <c r="R146" i="6"/>
  <c r="Q146" i="6"/>
  <c r="P146" i="6"/>
  <c r="N146" i="6"/>
  <c r="L146" i="6"/>
  <c r="K146" i="6"/>
  <c r="I146" i="6"/>
  <c r="F146" i="6"/>
  <c r="W145" i="6"/>
  <c r="V145" i="6"/>
  <c r="U145" i="6"/>
  <c r="T145" i="6"/>
  <c r="R145" i="6"/>
  <c r="Q145" i="6"/>
  <c r="P145" i="6"/>
  <c r="N145" i="6"/>
  <c r="L145" i="6"/>
  <c r="K145" i="6"/>
  <c r="I145" i="6"/>
  <c r="F145" i="6"/>
  <c r="W144" i="6"/>
  <c r="V144" i="6"/>
  <c r="U144" i="6"/>
  <c r="T144" i="6"/>
  <c r="R144" i="6"/>
  <c r="Q144" i="6"/>
  <c r="P144" i="6"/>
  <c r="N144" i="6"/>
  <c r="L144" i="6"/>
  <c r="K144" i="6"/>
  <c r="I144" i="6"/>
  <c r="F144" i="6"/>
  <c r="W143" i="6"/>
  <c r="V143" i="6"/>
  <c r="U143" i="6"/>
  <c r="T143" i="6"/>
  <c r="R143" i="6"/>
  <c r="Q143" i="6"/>
  <c r="P143" i="6"/>
  <c r="N143" i="6"/>
  <c r="L143" i="6"/>
  <c r="K143" i="6"/>
  <c r="I143" i="6"/>
  <c r="F143" i="6"/>
  <c r="W142" i="6"/>
  <c r="V142" i="6"/>
  <c r="U142" i="6"/>
  <c r="T142" i="6"/>
  <c r="R142" i="6"/>
  <c r="Q142" i="6"/>
  <c r="P142" i="6"/>
  <c r="N142" i="6"/>
  <c r="L142" i="6"/>
  <c r="K142" i="6"/>
  <c r="I142" i="6"/>
  <c r="F142" i="6"/>
  <c r="W141" i="6"/>
  <c r="V141" i="6"/>
  <c r="U141" i="6"/>
  <c r="T141" i="6"/>
  <c r="R141" i="6"/>
  <c r="Q141" i="6"/>
  <c r="P141" i="6"/>
  <c r="N141" i="6"/>
  <c r="L141" i="6"/>
  <c r="K141" i="6"/>
  <c r="I141" i="6"/>
  <c r="F141" i="6"/>
  <c r="W140" i="6"/>
  <c r="V140" i="6"/>
  <c r="U140" i="6"/>
  <c r="T140" i="6"/>
  <c r="R140" i="6"/>
  <c r="Q140" i="6"/>
  <c r="P140" i="6"/>
  <c r="N140" i="6"/>
  <c r="L140" i="6"/>
  <c r="K140" i="6"/>
  <c r="I140" i="6"/>
  <c r="F140" i="6"/>
  <c r="W139" i="6"/>
  <c r="V139" i="6"/>
  <c r="U139" i="6"/>
  <c r="T139" i="6"/>
  <c r="R139" i="6"/>
  <c r="Q139" i="6"/>
  <c r="P139" i="6"/>
  <c r="N139" i="6"/>
  <c r="L139" i="6"/>
  <c r="K139" i="6"/>
  <c r="I139" i="6"/>
  <c r="F139" i="6"/>
  <c r="W138" i="6"/>
  <c r="V138" i="6"/>
  <c r="U138" i="6"/>
  <c r="T138" i="6"/>
  <c r="R138" i="6"/>
  <c r="Q138" i="6"/>
  <c r="P138" i="6"/>
  <c r="N138" i="6"/>
  <c r="L138" i="6"/>
  <c r="K138" i="6"/>
  <c r="I138" i="6"/>
  <c r="F138" i="6"/>
  <c r="W137" i="6"/>
  <c r="V137" i="6"/>
  <c r="U137" i="6"/>
  <c r="T137" i="6"/>
  <c r="R137" i="6"/>
  <c r="Q137" i="6"/>
  <c r="P137" i="6"/>
  <c r="N137" i="6"/>
  <c r="L137" i="6"/>
  <c r="K137" i="6"/>
  <c r="I137" i="6"/>
  <c r="F137" i="6"/>
  <c r="W136" i="6"/>
  <c r="V136" i="6"/>
  <c r="U136" i="6"/>
  <c r="T136" i="6"/>
  <c r="R136" i="6"/>
  <c r="Q136" i="6"/>
  <c r="P136" i="6"/>
  <c r="N136" i="6"/>
  <c r="L136" i="6"/>
  <c r="K136" i="6"/>
  <c r="I136" i="6"/>
  <c r="F136" i="6"/>
  <c r="W135" i="6"/>
  <c r="V135" i="6"/>
  <c r="U135" i="6"/>
  <c r="T135" i="6"/>
  <c r="Q135" i="6"/>
  <c r="P135" i="6"/>
  <c r="N135" i="6"/>
  <c r="L135" i="6"/>
  <c r="K135" i="6"/>
  <c r="I135" i="6"/>
  <c r="F135" i="6"/>
  <c r="W134" i="6"/>
  <c r="V134" i="6"/>
  <c r="U134" i="6"/>
  <c r="T134" i="6"/>
  <c r="Q134" i="6"/>
  <c r="P134" i="6"/>
  <c r="N134" i="6"/>
  <c r="L134" i="6"/>
  <c r="K134" i="6"/>
  <c r="I134" i="6"/>
  <c r="F134" i="6"/>
  <c r="W133" i="6"/>
  <c r="V133" i="6"/>
  <c r="U133" i="6"/>
  <c r="T133" i="6"/>
  <c r="Q133" i="6"/>
  <c r="P133" i="6"/>
  <c r="N133" i="6"/>
  <c r="L133" i="6"/>
  <c r="K133" i="6"/>
  <c r="I133" i="6"/>
  <c r="F133" i="6"/>
  <c r="W132" i="6"/>
  <c r="V132" i="6"/>
  <c r="U132" i="6"/>
  <c r="T132" i="6"/>
  <c r="Q132" i="6"/>
  <c r="P132" i="6"/>
  <c r="O132" i="6"/>
  <c r="N132" i="6"/>
  <c r="L132" i="6"/>
  <c r="K132" i="6"/>
  <c r="I132" i="6"/>
  <c r="F132" i="6"/>
  <c r="W131" i="6"/>
  <c r="V131" i="6"/>
  <c r="U131" i="6"/>
  <c r="T131" i="6"/>
  <c r="Q131" i="6"/>
  <c r="P131" i="6"/>
  <c r="O131" i="6"/>
  <c r="N131" i="6"/>
  <c r="L131" i="6"/>
  <c r="K131" i="6"/>
  <c r="I131" i="6"/>
  <c r="F131" i="6"/>
  <c r="W130" i="6"/>
  <c r="V130" i="6"/>
  <c r="U130" i="6"/>
  <c r="T130" i="6"/>
  <c r="Q130" i="6"/>
  <c r="P130" i="6"/>
  <c r="N130" i="6"/>
  <c r="L130" i="6"/>
  <c r="K130" i="6"/>
  <c r="I130" i="6"/>
  <c r="F130" i="6"/>
  <c r="W129" i="6"/>
  <c r="V129" i="6"/>
  <c r="U129" i="6"/>
  <c r="T129" i="6"/>
  <c r="Q129" i="6"/>
  <c r="P129" i="6"/>
  <c r="O129" i="6"/>
  <c r="N129" i="6"/>
  <c r="L129" i="6"/>
  <c r="K129" i="6"/>
  <c r="I129" i="6"/>
  <c r="F129" i="6"/>
  <c r="W128" i="6"/>
  <c r="V128" i="6"/>
  <c r="U128" i="6"/>
  <c r="T128" i="6"/>
  <c r="Q128" i="6"/>
  <c r="P128" i="6"/>
  <c r="O128" i="6"/>
  <c r="N128" i="6"/>
  <c r="L128" i="6"/>
  <c r="K128" i="6"/>
  <c r="I128" i="6"/>
  <c r="F128" i="6"/>
  <c r="W127" i="6"/>
  <c r="V127" i="6"/>
  <c r="U127" i="6"/>
  <c r="T127" i="6"/>
  <c r="Q127" i="6"/>
  <c r="P127" i="6"/>
  <c r="N127" i="6"/>
  <c r="L127" i="6"/>
  <c r="K127" i="6"/>
  <c r="I127" i="6"/>
  <c r="F127" i="6"/>
  <c r="W126" i="6"/>
  <c r="V126" i="6"/>
  <c r="U126" i="6"/>
  <c r="T126" i="6"/>
  <c r="Q126" i="6"/>
  <c r="P126" i="6"/>
  <c r="N126" i="6"/>
  <c r="L126" i="6"/>
  <c r="K126" i="6"/>
  <c r="I126" i="6"/>
  <c r="F126" i="6"/>
  <c r="W125" i="6"/>
  <c r="V125" i="6"/>
  <c r="U125" i="6"/>
  <c r="T125" i="6"/>
  <c r="Q125" i="6"/>
  <c r="P125" i="6"/>
  <c r="N125" i="6"/>
  <c r="L125" i="6"/>
  <c r="K125" i="6"/>
  <c r="I125" i="6"/>
  <c r="F125" i="6"/>
  <c r="W124" i="6"/>
  <c r="V124" i="6"/>
  <c r="U124" i="6"/>
  <c r="T124" i="6"/>
  <c r="Q124" i="6"/>
  <c r="P124" i="6"/>
  <c r="N124" i="6"/>
  <c r="L124" i="6"/>
  <c r="K124" i="6"/>
  <c r="I124" i="6"/>
  <c r="F124" i="6"/>
  <c r="W123" i="6"/>
  <c r="V123" i="6"/>
  <c r="U123" i="6"/>
  <c r="T123" i="6"/>
  <c r="R123" i="6"/>
  <c r="Q123" i="6"/>
  <c r="P123" i="6"/>
  <c r="O123" i="6"/>
  <c r="N123" i="6"/>
  <c r="L123" i="6"/>
  <c r="K123" i="6"/>
  <c r="I123" i="6"/>
  <c r="F123" i="6"/>
  <c r="W122" i="6"/>
  <c r="V122" i="6"/>
  <c r="U122" i="6"/>
  <c r="T122" i="6"/>
  <c r="R122" i="6"/>
  <c r="Q122" i="6"/>
  <c r="P122" i="6"/>
  <c r="O122" i="6"/>
  <c r="N122" i="6"/>
  <c r="L122" i="6"/>
  <c r="K122" i="6"/>
  <c r="I122" i="6"/>
  <c r="F122" i="6"/>
  <c r="W121" i="6"/>
  <c r="V121" i="6"/>
  <c r="U121" i="6"/>
  <c r="T121" i="6"/>
  <c r="R121" i="6"/>
  <c r="Q121" i="6"/>
  <c r="P121" i="6"/>
  <c r="O121" i="6"/>
  <c r="N121" i="6"/>
  <c r="L121" i="6"/>
  <c r="K121" i="6"/>
  <c r="I121" i="6"/>
  <c r="F121" i="6"/>
  <c r="W120" i="6"/>
  <c r="V120" i="6"/>
  <c r="U120" i="6"/>
  <c r="T120" i="6"/>
  <c r="R120" i="6"/>
  <c r="Q120" i="6"/>
  <c r="P120" i="6"/>
  <c r="O120" i="6"/>
  <c r="N120" i="6"/>
  <c r="L120" i="6"/>
  <c r="K120" i="6"/>
  <c r="I120" i="6"/>
  <c r="F120" i="6"/>
  <c r="W119" i="6"/>
  <c r="V119" i="6"/>
  <c r="U119" i="6"/>
  <c r="T119" i="6"/>
  <c r="R119" i="6"/>
  <c r="Q119" i="6"/>
  <c r="P119" i="6"/>
  <c r="O119" i="6"/>
  <c r="N119" i="6"/>
  <c r="L119" i="6"/>
  <c r="K119" i="6"/>
  <c r="I119" i="6"/>
  <c r="F119" i="6"/>
  <c r="W118" i="6"/>
  <c r="V118" i="6"/>
  <c r="U118" i="6"/>
  <c r="T118" i="6"/>
  <c r="R118" i="6"/>
  <c r="Q118" i="6"/>
  <c r="P118" i="6"/>
  <c r="O118" i="6"/>
  <c r="N118" i="6"/>
  <c r="L118" i="6"/>
  <c r="K118" i="6"/>
  <c r="I118" i="6"/>
  <c r="F118" i="6"/>
  <c r="W117" i="6"/>
  <c r="V117" i="6"/>
  <c r="U117" i="6"/>
  <c r="T117" i="6"/>
  <c r="R117" i="6"/>
  <c r="Q117" i="6"/>
  <c r="P117" i="6"/>
  <c r="O117" i="6"/>
  <c r="N117" i="6"/>
  <c r="L117" i="6"/>
  <c r="K117" i="6"/>
  <c r="I117" i="6"/>
  <c r="F117" i="6"/>
  <c r="W116" i="6"/>
  <c r="V116" i="6"/>
  <c r="U116" i="6"/>
  <c r="T116" i="6"/>
  <c r="R116" i="6"/>
  <c r="Q116" i="6"/>
  <c r="P116" i="6"/>
  <c r="O116" i="6"/>
  <c r="N116" i="6"/>
  <c r="L116" i="6"/>
  <c r="K116" i="6"/>
  <c r="I116" i="6"/>
  <c r="F116" i="6"/>
  <c r="W115" i="6"/>
  <c r="V115" i="6"/>
  <c r="U115" i="6"/>
  <c r="T115" i="6"/>
  <c r="R115" i="6"/>
  <c r="Q115" i="6"/>
  <c r="P115" i="6"/>
  <c r="O115" i="6"/>
  <c r="N115" i="6"/>
  <c r="L115" i="6"/>
  <c r="K115" i="6"/>
  <c r="I115" i="6"/>
  <c r="F115" i="6"/>
  <c r="W114" i="6"/>
  <c r="V114" i="6"/>
  <c r="U114" i="6"/>
  <c r="T114" i="6"/>
  <c r="R114" i="6"/>
  <c r="Q114" i="6"/>
  <c r="P114" i="6"/>
  <c r="O114" i="6"/>
  <c r="N114" i="6"/>
  <c r="L114" i="6"/>
  <c r="K114" i="6"/>
  <c r="I114" i="6"/>
  <c r="F114" i="6"/>
  <c r="W113" i="6"/>
  <c r="V113" i="6"/>
  <c r="U113" i="6"/>
  <c r="T113" i="6"/>
  <c r="R113" i="6"/>
  <c r="Q113" i="6"/>
  <c r="P113" i="6"/>
  <c r="O113" i="6"/>
  <c r="N113" i="6"/>
  <c r="L113" i="6"/>
  <c r="K113" i="6"/>
  <c r="I113" i="6"/>
  <c r="F113" i="6"/>
  <c r="W112" i="6"/>
  <c r="V112" i="6"/>
  <c r="U112" i="6"/>
  <c r="T112" i="6"/>
  <c r="R112" i="6"/>
  <c r="Q112" i="6"/>
  <c r="P112" i="6"/>
  <c r="O112" i="6"/>
  <c r="N112" i="6"/>
  <c r="L112" i="6"/>
  <c r="K112" i="6"/>
  <c r="I112" i="6"/>
  <c r="F112" i="6"/>
  <c r="W111" i="6"/>
  <c r="V111" i="6"/>
  <c r="U111" i="6"/>
  <c r="T111" i="6"/>
  <c r="R111" i="6"/>
  <c r="Q111" i="6"/>
  <c r="P111" i="6"/>
  <c r="O111" i="6"/>
  <c r="N111" i="6"/>
  <c r="L111" i="6"/>
  <c r="K111" i="6"/>
  <c r="I111" i="6"/>
  <c r="F111" i="6"/>
  <c r="W110" i="6"/>
  <c r="V110" i="6"/>
  <c r="U110" i="6"/>
  <c r="T110" i="6"/>
  <c r="R110" i="6"/>
  <c r="Q110" i="6"/>
  <c r="P110" i="6"/>
  <c r="O110" i="6"/>
  <c r="N110" i="6"/>
  <c r="L110" i="6"/>
  <c r="K110" i="6"/>
  <c r="I110" i="6"/>
  <c r="F110" i="6"/>
  <c r="W109" i="6"/>
  <c r="V109" i="6"/>
  <c r="U109" i="6"/>
  <c r="T109" i="6"/>
  <c r="R109" i="6"/>
  <c r="Q109" i="6"/>
  <c r="P109" i="6"/>
  <c r="O109" i="6"/>
  <c r="N109" i="6"/>
  <c r="L109" i="6"/>
  <c r="K109" i="6"/>
  <c r="I109" i="6"/>
  <c r="F109" i="6"/>
  <c r="W108" i="6"/>
  <c r="V108" i="6"/>
  <c r="U108" i="6"/>
  <c r="T108" i="6"/>
  <c r="R108" i="6"/>
  <c r="Q108" i="6"/>
  <c r="P108" i="6"/>
  <c r="O108" i="6"/>
  <c r="N108" i="6"/>
  <c r="L108" i="6"/>
  <c r="K108" i="6"/>
  <c r="I108" i="6"/>
  <c r="F108" i="6"/>
  <c r="W107" i="6"/>
  <c r="V107" i="6"/>
  <c r="U107" i="6"/>
  <c r="T107" i="6"/>
  <c r="R107" i="6"/>
  <c r="Q107" i="6"/>
  <c r="P107" i="6"/>
  <c r="O107" i="6"/>
  <c r="N107" i="6"/>
  <c r="L107" i="6"/>
  <c r="K107" i="6"/>
  <c r="I107" i="6"/>
  <c r="F107" i="6"/>
  <c r="W106" i="6"/>
  <c r="V106" i="6"/>
  <c r="U106" i="6"/>
  <c r="T106" i="6"/>
  <c r="R106" i="6"/>
  <c r="Q106" i="6"/>
  <c r="P106" i="6"/>
  <c r="O106" i="6"/>
  <c r="N106" i="6"/>
  <c r="L106" i="6"/>
  <c r="K106" i="6"/>
  <c r="I106" i="6"/>
  <c r="F106" i="6"/>
  <c r="W105" i="6"/>
  <c r="V105" i="6"/>
  <c r="U105" i="6"/>
  <c r="T105" i="6"/>
  <c r="R105" i="6"/>
  <c r="Q105" i="6"/>
  <c r="P105" i="6"/>
  <c r="O105" i="6"/>
  <c r="N105" i="6"/>
  <c r="L105" i="6"/>
  <c r="K105" i="6"/>
  <c r="I105" i="6"/>
  <c r="F105" i="6"/>
  <c r="W104" i="6"/>
  <c r="V104" i="6"/>
  <c r="U104" i="6"/>
  <c r="T104" i="6"/>
  <c r="R104" i="6"/>
  <c r="Q104" i="6"/>
  <c r="P104" i="6"/>
  <c r="O104" i="6"/>
  <c r="N104" i="6"/>
  <c r="L104" i="6"/>
  <c r="K104" i="6"/>
  <c r="I104" i="6"/>
  <c r="F104" i="6"/>
  <c r="W103" i="6"/>
  <c r="V103" i="6"/>
  <c r="U103" i="6"/>
  <c r="T103" i="6"/>
  <c r="Q103" i="6"/>
  <c r="P103" i="6"/>
  <c r="O103" i="6"/>
  <c r="N103" i="6"/>
  <c r="L103" i="6"/>
  <c r="K103" i="6"/>
  <c r="I103" i="6"/>
  <c r="F103" i="6"/>
  <c r="W102" i="6"/>
  <c r="V102" i="6"/>
  <c r="U102" i="6"/>
  <c r="T102" i="6"/>
  <c r="R102" i="6"/>
  <c r="Q102" i="6"/>
  <c r="P102" i="6"/>
  <c r="O102" i="6"/>
  <c r="N102" i="6"/>
  <c r="L102" i="6"/>
  <c r="K102" i="6"/>
  <c r="I102" i="6"/>
  <c r="F102" i="6"/>
  <c r="W101" i="6"/>
  <c r="V101" i="6"/>
  <c r="U101" i="6"/>
  <c r="T101" i="6"/>
  <c r="R101" i="6"/>
  <c r="Q101" i="6"/>
  <c r="P101" i="6"/>
  <c r="O101" i="6"/>
  <c r="N101" i="6"/>
  <c r="L101" i="6"/>
  <c r="K101" i="6"/>
  <c r="I101" i="6"/>
  <c r="F101" i="6"/>
  <c r="W100" i="6"/>
  <c r="V100" i="6"/>
  <c r="U100" i="6"/>
  <c r="T100" i="6"/>
  <c r="R100" i="6"/>
  <c r="Q100" i="6"/>
  <c r="P100" i="6"/>
  <c r="O100" i="6"/>
  <c r="N100" i="6"/>
  <c r="L100" i="6"/>
  <c r="K100" i="6"/>
  <c r="I100" i="6"/>
  <c r="F100" i="6"/>
  <c r="W99" i="6"/>
  <c r="V99" i="6"/>
  <c r="U99" i="6"/>
  <c r="T99" i="6"/>
  <c r="R99" i="6"/>
  <c r="Q99" i="6"/>
  <c r="P99" i="6"/>
  <c r="O99" i="6"/>
  <c r="N99" i="6"/>
  <c r="L99" i="6"/>
  <c r="K99" i="6"/>
  <c r="I99" i="6"/>
  <c r="F99" i="6"/>
  <c r="W98" i="6"/>
  <c r="V98" i="6"/>
  <c r="U98" i="6"/>
  <c r="T98" i="6"/>
  <c r="R98" i="6"/>
  <c r="Q98" i="6"/>
  <c r="P98" i="6"/>
  <c r="O98" i="6"/>
  <c r="N98" i="6"/>
  <c r="L98" i="6"/>
  <c r="K98" i="6"/>
  <c r="I98" i="6"/>
  <c r="F98" i="6"/>
  <c r="W97" i="6"/>
  <c r="V97" i="6"/>
  <c r="U97" i="6"/>
  <c r="T97" i="6"/>
  <c r="R97" i="6"/>
  <c r="Q97" i="6"/>
  <c r="P97" i="6"/>
  <c r="O97" i="6"/>
  <c r="N97" i="6"/>
  <c r="L97" i="6"/>
  <c r="K97" i="6"/>
  <c r="I97" i="6"/>
  <c r="F97" i="6"/>
  <c r="W96" i="6"/>
  <c r="V96" i="6"/>
  <c r="U96" i="6"/>
  <c r="T96" i="6"/>
  <c r="R96" i="6"/>
  <c r="Q96" i="6"/>
  <c r="P96" i="6"/>
  <c r="O96" i="6"/>
  <c r="N96" i="6"/>
  <c r="L96" i="6"/>
  <c r="K96" i="6"/>
  <c r="I96" i="6"/>
  <c r="F96" i="6"/>
  <c r="W95" i="6"/>
  <c r="V95" i="6"/>
  <c r="U95" i="6"/>
  <c r="T95" i="6"/>
  <c r="R95" i="6"/>
  <c r="Q95" i="6"/>
  <c r="P95" i="6"/>
  <c r="O95" i="6"/>
  <c r="N95" i="6"/>
  <c r="L95" i="6"/>
  <c r="K95" i="6"/>
  <c r="I95" i="6"/>
  <c r="F95" i="6"/>
  <c r="W94" i="6"/>
  <c r="V94" i="6"/>
  <c r="U94" i="6"/>
  <c r="T94" i="6"/>
  <c r="R94" i="6"/>
  <c r="Q94" i="6"/>
  <c r="P94" i="6"/>
  <c r="O94" i="6"/>
  <c r="N94" i="6"/>
  <c r="L94" i="6"/>
  <c r="K94" i="6"/>
  <c r="I94" i="6"/>
  <c r="F94" i="6"/>
  <c r="W93" i="6"/>
  <c r="V93" i="6"/>
  <c r="U93" i="6"/>
  <c r="T93" i="6"/>
  <c r="R93" i="6"/>
  <c r="Q93" i="6"/>
  <c r="P93" i="6"/>
  <c r="O93" i="6"/>
  <c r="N93" i="6"/>
  <c r="L93" i="6"/>
  <c r="K93" i="6"/>
  <c r="I93" i="6"/>
  <c r="F93" i="6"/>
  <c r="W92" i="6"/>
  <c r="V92" i="6"/>
  <c r="U92" i="6"/>
  <c r="T92" i="6"/>
  <c r="R92" i="6"/>
  <c r="Q92" i="6"/>
  <c r="P92" i="6"/>
  <c r="O92" i="6"/>
  <c r="N92" i="6"/>
  <c r="L92" i="6"/>
  <c r="K92" i="6"/>
  <c r="I92" i="6"/>
  <c r="F92" i="6"/>
  <c r="W91" i="6"/>
  <c r="V91" i="6"/>
  <c r="U91" i="6"/>
  <c r="T91" i="6"/>
  <c r="R91" i="6"/>
  <c r="Q91" i="6"/>
  <c r="P91" i="6"/>
  <c r="O91" i="6"/>
  <c r="N91" i="6"/>
  <c r="L91" i="6"/>
  <c r="K91" i="6"/>
  <c r="I91" i="6"/>
  <c r="F91" i="6"/>
  <c r="W90" i="6"/>
  <c r="V90" i="6"/>
  <c r="U90" i="6"/>
  <c r="T90" i="6"/>
  <c r="R90" i="6"/>
  <c r="Q90" i="6"/>
  <c r="P90" i="6"/>
  <c r="O90" i="6"/>
  <c r="N90" i="6"/>
  <c r="L90" i="6"/>
  <c r="K90" i="6"/>
  <c r="I90" i="6"/>
  <c r="F90" i="6"/>
  <c r="W89" i="6"/>
  <c r="V89" i="6"/>
  <c r="U89" i="6"/>
  <c r="T89" i="6"/>
  <c r="R89" i="6"/>
  <c r="Q89" i="6"/>
  <c r="P89" i="6"/>
  <c r="O89" i="6"/>
  <c r="N89" i="6"/>
  <c r="L89" i="6"/>
  <c r="K89" i="6"/>
  <c r="I89" i="6"/>
  <c r="F89" i="6"/>
  <c r="W88" i="6"/>
  <c r="V88" i="6"/>
  <c r="U88" i="6"/>
  <c r="T88" i="6"/>
  <c r="R88" i="6"/>
  <c r="Q88" i="6"/>
  <c r="P88" i="6"/>
  <c r="O88" i="6"/>
  <c r="N88" i="6"/>
  <c r="L88" i="6"/>
  <c r="K88" i="6"/>
  <c r="I88" i="6"/>
  <c r="F88" i="6"/>
  <c r="W87" i="6"/>
  <c r="V87" i="6"/>
  <c r="U87" i="6"/>
  <c r="T87" i="6"/>
  <c r="R87" i="6"/>
  <c r="Q87" i="6"/>
  <c r="P87" i="6"/>
  <c r="O87" i="6"/>
  <c r="N87" i="6"/>
  <c r="L87" i="6"/>
  <c r="K87" i="6"/>
  <c r="I87" i="6"/>
  <c r="F87" i="6"/>
  <c r="W86" i="6"/>
  <c r="V86" i="6"/>
  <c r="U86" i="6"/>
  <c r="T86" i="6"/>
  <c r="R86" i="6"/>
  <c r="Q86" i="6"/>
  <c r="P86" i="6"/>
  <c r="O86" i="6"/>
  <c r="N86" i="6"/>
  <c r="L86" i="6"/>
  <c r="K86" i="6"/>
  <c r="I86" i="6"/>
  <c r="F86" i="6"/>
  <c r="W85" i="6"/>
  <c r="V85" i="6"/>
  <c r="U85" i="6"/>
  <c r="T85" i="6"/>
  <c r="R85" i="6"/>
  <c r="Q85" i="6"/>
  <c r="P85" i="6"/>
  <c r="O85" i="6"/>
  <c r="N85" i="6"/>
  <c r="L85" i="6"/>
  <c r="K85" i="6"/>
  <c r="I85" i="6"/>
  <c r="F85" i="6"/>
  <c r="W84" i="6"/>
  <c r="V84" i="6"/>
  <c r="U84" i="6"/>
  <c r="T84" i="6"/>
  <c r="R84" i="6"/>
  <c r="Q84" i="6"/>
  <c r="P84" i="6"/>
  <c r="O84" i="6"/>
  <c r="N84" i="6"/>
  <c r="L84" i="6"/>
  <c r="K84" i="6"/>
  <c r="I84" i="6"/>
  <c r="F84" i="6"/>
  <c r="W83" i="6"/>
  <c r="V83" i="6"/>
  <c r="U83" i="6"/>
  <c r="T83" i="6"/>
  <c r="R83" i="6"/>
  <c r="Q83" i="6"/>
  <c r="P83" i="6"/>
  <c r="O83" i="6"/>
  <c r="N83" i="6"/>
  <c r="L83" i="6"/>
  <c r="K83" i="6"/>
  <c r="I83" i="6"/>
  <c r="F83" i="6"/>
  <c r="W82" i="6"/>
  <c r="V82" i="6"/>
  <c r="U82" i="6"/>
  <c r="T82" i="6"/>
  <c r="R82" i="6"/>
  <c r="Q82" i="6"/>
  <c r="P82" i="6"/>
  <c r="O82" i="6"/>
  <c r="N82" i="6"/>
  <c r="L82" i="6"/>
  <c r="K82" i="6"/>
  <c r="I82" i="6"/>
  <c r="F82" i="6"/>
  <c r="W81" i="6"/>
  <c r="V81" i="6"/>
  <c r="U81" i="6"/>
  <c r="T81" i="6"/>
  <c r="R81" i="6"/>
  <c r="Q81" i="6"/>
  <c r="P81" i="6"/>
  <c r="O81" i="6"/>
  <c r="N81" i="6"/>
  <c r="L81" i="6"/>
  <c r="K81" i="6"/>
  <c r="I81" i="6"/>
  <c r="F81" i="6"/>
  <c r="W80" i="6"/>
  <c r="V80" i="6"/>
  <c r="U80" i="6"/>
  <c r="T80" i="6"/>
  <c r="R80" i="6"/>
  <c r="Q80" i="6"/>
  <c r="P80" i="6"/>
  <c r="O80" i="6"/>
  <c r="N80" i="6"/>
  <c r="L80" i="6"/>
  <c r="K80" i="6"/>
  <c r="I80" i="6"/>
  <c r="F80" i="6"/>
  <c r="W79" i="6"/>
  <c r="V79" i="6"/>
  <c r="U79" i="6"/>
  <c r="T79" i="6"/>
  <c r="R79" i="6"/>
  <c r="Q79" i="6"/>
  <c r="P79" i="6"/>
  <c r="O79" i="6"/>
  <c r="N79" i="6"/>
  <c r="L79" i="6"/>
  <c r="K79" i="6"/>
  <c r="I79" i="6"/>
  <c r="F79" i="6"/>
  <c r="W78" i="6"/>
  <c r="V78" i="6"/>
  <c r="U78" i="6"/>
  <c r="T78" i="6"/>
  <c r="R78" i="6"/>
  <c r="Q78" i="6"/>
  <c r="P78" i="6"/>
  <c r="O78" i="6"/>
  <c r="N78" i="6"/>
  <c r="L78" i="6"/>
  <c r="K78" i="6"/>
  <c r="I78" i="6"/>
  <c r="F78" i="6"/>
  <c r="W77" i="6"/>
  <c r="V77" i="6"/>
  <c r="U77" i="6"/>
  <c r="T77" i="6"/>
  <c r="R77" i="6"/>
  <c r="Q77" i="6"/>
  <c r="P77" i="6"/>
  <c r="O77" i="6"/>
  <c r="N77" i="6"/>
  <c r="L77" i="6"/>
  <c r="K77" i="6"/>
  <c r="I77" i="6"/>
  <c r="F77" i="6"/>
  <c r="W76" i="6"/>
  <c r="V76" i="6"/>
  <c r="U76" i="6"/>
  <c r="T76" i="6"/>
  <c r="R76" i="6"/>
  <c r="Q76" i="6"/>
  <c r="P76" i="6"/>
  <c r="O76" i="6"/>
  <c r="N76" i="6"/>
  <c r="L76" i="6"/>
  <c r="K76" i="6"/>
  <c r="I76" i="6"/>
  <c r="F76" i="6"/>
  <c r="W75" i="6"/>
  <c r="V75" i="6"/>
  <c r="U75" i="6"/>
  <c r="T75" i="6"/>
  <c r="R75" i="6"/>
  <c r="Q75" i="6"/>
  <c r="P75" i="6"/>
  <c r="O75" i="6"/>
  <c r="N75" i="6"/>
  <c r="L75" i="6"/>
  <c r="K75" i="6"/>
  <c r="I75" i="6"/>
  <c r="F75" i="6"/>
  <c r="W74" i="6"/>
  <c r="V74" i="6"/>
  <c r="U74" i="6"/>
  <c r="T74" i="6"/>
  <c r="R74" i="6"/>
  <c r="Q74" i="6"/>
  <c r="P74" i="6"/>
  <c r="O74" i="6"/>
  <c r="N74" i="6"/>
  <c r="L74" i="6"/>
  <c r="K74" i="6"/>
  <c r="I74" i="6"/>
  <c r="F74" i="6"/>
  <c r="W73" i="6"/>
  <c r="V73" i="6"/>
  <c r="U73" i="6"/>
  <c r="T73" i="6"/>
  <c r="R73" i="6"/>
  <c r="Q73" i="6"/>
  <c r="P73" i="6"/>
  <c r="O73" i="6"/>
  <c r="N73" i="6"/>
  <c r="L73" i="6"/>
  <c r="K73" i="6"/>
  <c r="I73" i="6"/>
  <c r="F73" i="6"/>
  <c r="W72" i="6"/>
  <c r="V72" i="6"/>
  <c r="U72" i="6"/>
  <c r="T72" i="6"/>
  <c r="R72" i="6"/>
  <c r="Q72" i="6"/>
  <c r="P72" i="6"/>
  <c r="O72" i="6"/>
  <c r="N72" i="6"/>
  <c r="L72" i="6"/>
  <c r="K72" i="6"/>
  <c r="I72" i="6"/>
  <c r="F72" i="6"/>
  <c r="W71" i="6"/>
  <c r="V71" i="6"/>
  <c r="U71" i="6"/>
  <c r="T71" i="6"/>
  <c r="R71" i="6"/>
  <c r="Q71" i="6"/>
  <c r="P71" i="6"/>
  <c r="O71" i="6"/>
  <c r="N71" i="6"/>
  <c r="L71" i="6"/>
  <c r="K71" i="6"/>
  <c r="I71" i="6"/>
  <c r="F71" i="6"/>
  <c r="W70" i="6"/>
  <c r="V70" i="6"/>
  <c r="U70" i="6"/>
  <c r="T70" i="6"/>
  <c r="R70" i="6"/>
  <c r="Q70" i="6"/>
  <c r="P70" i="6"/>
  <c r="O70" i="6"/>
  <c r="N70" i="6"/>
  <c r="L70" i="6"/>
  <c r="K70" i="6"/>
  <c r="I70" i="6"/>
  <c r="F70" i="6"/>
  <c r="W69" i="6"/>
  <c r="V69" i="6"/>
  <c r="U69" i="6"/>
  <c r="T69" i="6"/>
  <c r="R69" i="6"/>
  <c r="Q69" i="6"/>
  <c r="P69" i="6"/>
  <c r="O69" i="6"/>
  <c r="N69" i="6"/>
  <c r="L69" i="6"/>
  <c r="K69" i="6"/>
  <c r="I69" i="6"/>
  <c r="F69" i="6"/>
  <c r="W68" i="6"/>
  <c r="V68" i="6"/>
  <c r="U68" i="6"/>
  <c r="T68" i="6"/>
  <c r="R68" i="6"/>
  <c r="Q68" i="6"/>
  <c r="P68" i="6"/>
  <c r="O68" i="6"/>
  <c r="N68" i="6"/>
  <c r="L68" i="6"/>
  <c r="K68" i="6"/>
  <c r="I68" i="6"/>
  <c r="F68" i="6"/>
  <c r="W67" i="6"/>
  <c r="V67" i="6"/>
  <c r="U67" i="6"/>
  <c r="T67" i="6"/>
  <c r="R67" i="6"/>
  <c r="Q67" i="6"/>
  <c r="P67" i="6"/>
  <c r="O67" i="6"/>
  <c r="N67" i="6"/>
  <c r="L67" i="6"/>
  <c r="K67" i="6"/>
  <c r="I67" i="6"/>
  <c r="F67" i="6"/>
  <c r="W66" i="6"/>
  <c r="V66" i="6"/>
  <c r="U66" i="6"/>
  <c r="T66" i="6"/>
  <c r="R66" i="6"/>
  <c r="Q66" i="6"/>
  <c r="P66" i="6"/>
  <c r="O66" i="6"/>
  <c r="N66" i="6"/>
  <c r="L66" i="6"/>
  <c r="K66" i="6"/>
  <c r="I66" i="6"/>
  <c r="F66" i="6"/>
  <c r="W65" i="6"/>
  <c r="V65" i="6"/>
  <c r="U65" i="6"/>
  <c r="T65" i="6"/>
  <c r="R65" i="6"/>
  <c r="Q65" i="6"/>
  <c r="P65" i="6"/>
  <c r="O65" i="6"/>
  <c r="N65" i="6"/>
  <c r="L65" i="6"/>
  <c r="K65" i="6"/>
  <c r="I65" i="6"/>
  <c r="F65" i="6"/>
  <c r="W64" i="6"/>
  <c r="V64" i="6"/>
  <c r="U64" i="6"/>
  <c r="T64" i="6"/>
  <c r="R64" i="6"/>
  <c r="Q64" i="6"/>
  <c r="P64" i="6"/>
  <c r="O64" i="6"/>
  <c r="N64" i="6"/>
  <c r="L64" i="6"/>
  <c r="K64" i="6"/>
  <c r="I64" i="6"/>
  <c r="F64" i="6"/>
  <c r="W63" i="6"/>
  <c r="V63" i="6"/>
  <c r="U63" i="6"/>
  <c r="T63" i="6"/>
  <c r="R63" i="6"/>
  <c r="Q63" i="6"/>
  <c r="P63" i="6"/>
  <c r="O63" i="6"/>
  <c r="N63" i="6"/>
  <c r="L63" i="6"/>
  <c r="K63" i="6"/>
  <c r="I63" i="6"/>
  <c r="F63" i="6"/>
  <c r="W62" i="6"/>
  <c r="V62" i="6"/>
  <c r="U62" i="6"/>
  <c r="T62" i="6"/>
  <c r="R62" i="6"/>
  <c r="Q62" i="6"/>
  <c r="P62" i="6"/>
  <c r="O62" i="6"/>
  <c r="N62" i="6"/>
  <c r="L62" i="6"/>
  <c r="K62" i="6"/>
  <c r="I62" i="6"/>
  <c r="F62" i="6"/>
  <c r="W61" i="6"/>
  <c r="V61" i="6"/>
  <c r="U61" i="6"/>
  <c r="T61" i="6"/>
  <c r="R61" i="6"/>
  <c r="Q61" i="6"/>
  <c r="P61" i="6"/>
  <c r="O61" i="6"/>
  <c r="N61" i="6"/>
  <c r="L61" i="6"/>
  <c r="K61" i="6"/>
  <c r="I61" i="6"/>
  <c r="F61" i="6"/>
  <c r="W60" i="6"/>
  <c r="V60" i="6"/>
  <c r="U60" i="6"/>
  <c r="T60" i="6"/>
  <c r="R60" i="6"/>
  <c r="Q60" i="6"/>
  <c r="P60" i="6"/>
  <c r="O60" i="6"/>
  <c r="N60" i="6"/>
  <c r="L60" i="6"/>
  <c r="K60" i="6"/>
  <c r="I60" i="6"/>
  <c r="F60" i="6"/>
  <c r="W59" i="6"/>
  <c r="V59" i="6"/>
  <c r="U59" i="6"/>
  <c r="T59" i="6"/>
  <c r="R59" i="6"/>
  <c r="Q59" i="6"/>
  <c r="P59" i="6"/>
  <c r="O59" i="6"/>
  <c r="N59" i="6"/>
  <c r="L59" i="6"/>
  <c r="K59" i="6"/>
  <c r="I59" i="6"/>
  <c r="F59" i="6"/>
  <c r="W58" i="6"/>
  <c r="V58" i="6"/>
  <c r="U58" i="6"/>
  <c r="T58" i="6"/>
  <c r="Q58" i="6"/>
  <c r="P58" i="6"/>
  <c r="N58" i="6"/>
  <c r="L58" i="6"/>
  <c r="K58" i="6"/>
  <c r="I58" i="6"/>
  <c r="F58" i="6"/>
  <c r="W57" i="6"/>
  <c r="V57" i="6"/>
  <c r="U57" i="6"/>
  <c r="T57" i="6"/>
  <c r="Q57" i="6"/>
  <c r="P57" i="6"/>
  <c r="N57" i="6"/>
  <c r="L57" i="6"/>
  <c r="K57" i="6"/>
  <c r="I57" i="6"/>
  <c r="F57" i="6"/>
  <c r="W56" i="6"/>
  <c r="V56" i="6"/>
  <c r="U56" i="6"/>
  <c r="T56" i="6"/>
  <c r="Q56" i="6"/>
  <c r="P56" i="6"/>
  <c r="N56" i="6"/>
  <c r="L56" i="6"/>
  <c r="K56" i="6"/>
  <c r="I56" i="6"/>
  <c r="F56" i="6"/>
  <c r="W55" i="6"/>
  <c r="V55" i="6"/>
  <c r="U55" i="6"/>
  <c r="T55" i="6"/>
  <c r="Q55" i="6"/>
  <c r="P55" i="6"/>
  <c r="N55" i="6"/>
  <c r="L55" i="6"/>
  <c r="K55" i="6"/>
  <c r="I55" i="6"/>
  <c r="F55" i="6"/>
  <c r="W54" i="6"/>
  <c r="V54" i="6"/>
  <c r="U54" i="6"/>
  <c r="T54" i="6"/>
  <c r="Q54" i="6"/>
  <c r="P54" i="6"/>
  <c r="N54" i="6"/>
  <c r="L54" i="6"/>
  <c r="K54" i="6"/>
  <c r="I54" i="6"/>
  <c r="F54" i="6"/>
  <c r="W53" i="6"/>
  <c r="V53" i="6"/>
  <c r="U53" i="6"/>
  <c r="T53" i="6"/>
  <c r="Q53" i="6"/>
  <c r="P53" i="6"/>
  <c r="N53" i="6"/>
  <c r="L53" i="6"/>
  <c r="K53" i="6"/>
  <c r="I53" i="6"/>
  <c r="F53" i="6"/>
  <c r="W52" i="6"/>
  <c r="V52" i="6"/>
  <c r="U52" i="6"/>
  <c r="T52" i="6"/>
  <c r="Q52" i="6"/>
  <c r="P52" i="6"/>
  <c r="N52" i="6"/>
  <c r="L52" i="6"/>
  <c r="K52" i="6"/>
  <c r="I52" i="6"/>
  <c r="F52" i="6"/>
  <c r="W51" i="6"/>
  <c r="V51" i="6"/>
  <c r="U51" i="6"/>
  <c r="T51" i="6"/>
  <c r="Q51" i="6"/>
  <c r="P51" i="6"/>
  <c r="N51" i="6"/>
  <c r="L51" i="6"/>
  <c r="K51" i="6"/>
  <c r="I51" i="6"/>
  <c r="F51" i="6"/>
  <c r="W50" i="6"/>
  <c r="V50" i="6"/>
  <c r="U50" i="6"/>
  <c r="T50" i="6"/>
  <c r="Q50" i="6"/>
  <c r="P50" i="6"/>
  <c r="N50" i="6"/>
  <c r="L50" i="6"/>
  <c r="K50" i="6"/>
  <c r="I50" i="6"/>
  <c r="F50" i="6"/>
  <c r="W49" i="6"/>
  <c r="V49" i="6"/>
  <c r="U49" i="6"/>
  <c r="T49" i="6"/>
  <c r="Q49" i="6"/>
  <c r="P49" i="6"/>
  <c r="N49" i="6"/>
  <c r="L49" i="6"/>
  <c r="K49" i="6"/>
  <c r="I49" i="6"/>
  <c r="F49" i="6"/>
  <c r="W48" i="6"/>
  <c r="V48" i="6"/>
  <c r="U48" i="6"/>
  <c r="T48" i="6"/>
  <c r="Q48" i="6"/>
  <c r="P48" i="6"/>
  <c r="N48" i="6"/>
  <c r="L48" i="6"/>
  <c r="K48" i="6"/>
  <c r="I48" i="6"/>
  <c r="F48" i="6"/>
  <c r="W47" i="6"/>
  <c r="V47" i="6"/>
  <c r="U47" i="6"/>
  <c r="T47" i="6"/>
  <c r="Q47" i="6"/>
  <c r="P47" i="6"/>
  <c r="N47" i="6"/>
  <c r="L47" i="6"/>
  <c r="K47" i="6"/>
  <c r="I47" i="6"/>
  <c r="F47" i="6"/>
  <c r="W46" i="6"/>
  <c r="V46" i="6"/>
  <c r="U46" i="6"/>
  <c r="T46" i="6"/>
  <c r="Q46" i="6"/>
  <c r="P46" i="6"/>
  <c r="N46" i="6"/>
  <c r="L46" i="6"/>
  <c r="K46" i="6"/>
  <c r="I46" i="6"/>
  <c r="F46" i="6"/>
  <c r="W45" i="6"/>
  <c r="V45" i="6"/>
  <c r="U45" i="6"/>
  <c r="T45" i="6"/>
  <c r="Q45" i="6"/>
  <c r="N45" i="6"/>
  <c r="M45" i="6"/>
  <c r="L45" i="6"/>
  <c r="K45" i="6"/>
  <c r="I45" i="6"/>
  <c r="F45" i="6"/>
  <c r="W44" i="6"/>
  <c r="V44" i="6"/>
  <c r="U44" i="6"/>
  <c r="T44" i="6"/>
  <c r="Q44" i="6"/>
  <c r="N44" i="6"/>
  <c r="L44" i="6"/>
  <c r="K44" i="6"/>
  <c r="I44" i="6"/>
  <c r="F44" i="6"/>
  <c r="W43" i="6"/>
  <c r="V43" i="6"/>
  <c r="U43" i="6"/>
  <c r="T43" i="6"/>
  <c r="R43" i="6"/>
  <c r="Q43" i="6"/>
  <c r="N43" i="6"/>
  <c r="L43" i="6"/>
  <c r="K43" i="6"/>
  <c r="I43" i="6"/>
  <c r="G43" i="6"/>
  <c r="F43" i="6"/>
  <c r="W42" i="6"/>
  <c r="V42" i="6"/>
  <c r="U42" i="6"/>
  <c r="T42" i="6"/>
  <c r="Q42" i="6"/>
  <c r="N42" i="6"/>
  <c r="L42" i="6"/>
  <c r="K42" i="6"/>
  <c r="I42" i="6"/>
  <c r="F42" i="6"/>
  <c r="W41" i="6"/>
  <c r="V41" i="6"/>
  <c r="U41" i="6"/>
  <c r="T41" i="6"/>
  <c r="Q41" i="6"/>
  <c r="P41" i="6"/>
  <c r="N41" i="6"/>
  <c r="L41" i="6"/>
  <c r="K41" i="6"/>
  <c r="I41" i="6"/>
  <c r="F41" i="6"/>
  <c r="W40" i="6"/>
  <c r="V40" i="6"/>
  <c r="U40" i="6"/>
  <c r="T40" i="6"/>
  <c r="Q40" i="6"/>
  <c r="P40" i="6"/>
  <c r="N40" i="6"/>
  <c r="L40" i="6"/>
  <c r="K40" i="6"/>
  <c r="I40" i="6"/>
  <c r="F40" i="6"/>
  <c r="W39" i="6"/>
  <c r="V39" i="6"/>
  <c r="U39" i="6"/>
  <c r="T39" i="6"/>
  <c r="Q39" i="6"/>
  <c r="P39" i="6"/>
  <c r="N39" i="6"/>
  <c r="L39" i="6"/>
  <c r="K39" i="6"/>
  <c r="I39" i="6"/>
  <c r="F39" i="6"/>
  <c r="W38" i="6"/>
  <c r="V38" i="6"/>
  <c r="U38" i="6"/>
  <c r="T38" i="6"/>
  <c r="Q38" i="6"/>
  <c r="P38" i="6"/>
  <c r="N38" i="6"/>
  <c r="L38" i="6"/>
  <c r="K38" i="6"/>
  <c r="I38" i="6"/>
  <c r="F38" i="6"/>
  <c r="W37" i="6"/>
  <c r="V37" i="6"/>
  <c r="U37" i="6"/>
  <c r="T37" i="6"/>
  <c r="Q37" i="6"/>
  <c r="P37" i="6"/>
  <c r="N37" i="6"/>
  <c r="L37" i="6"/>
  <c r="K37" i="6"/>
  <c r="I37" i="6"/>
  <c r="F37" i="6"/>
  <c r="W36" i="6"/>
  <c r="V36" i="6"/>
  <c r="U36" i="6"/>
  <c r="T36" i="6"/>
  <c r="Q36" i="6"/>
  <c r="P36" i="6"/>
  <c r="N36" i="6"/>
  <c r="L36" i="6"/>
  <c r="K36" i="6"/>
  <c r="I36" i="6"/>
  <c r="F36" i="6"/>
  <c r="W35" i="6"/>
  <c r="V35" i="6"/>
  <c r="U35" i="6"/>
  <c r="T35" i="6"/>
  <c r="Q35" i="6"/>
  <c r="P35" i="6"/>
  <c r="N35" i="6"/>
  <c r="L35" i="6"/>
  <c r="K35" i="6"/>
  <c r="I35" i="6"/>
  <c r="F35" i="6"/>
  <c r="W34" i="6"/>
  <c r="V34" i="6"/>
  <c r="U34" i="6"/>
  <c r="T34" i="6"/>
  <c r="Q34" i="6"/>
  <c r="P34" i="6"/>
  <c r="N34" i="6"/>
  <c r="L34" i="6"/>
  <c r="K34" i="6"/>
  <c r="I34" i="6"/>
  <c r="F34" i="6"/>
  <c r="W33" i="6"/>
  <c r="V33" i="6"/>
  <c r="U33" i="6"/>
  <c r="T33" i="6"/>
  <c r="Q33" i="6"/>
  <c r="P33" i="6"/>
  <c r="N33" i="6"/>
  <c r="L33" i="6"/>
  <c r="K33" i="6"/>
  <c r="I33" i="6"/>
  <c r="F33" i="6"/>
  <c r="W32" i="6"/>
  <c r="V32" i="6"/>
  <c r="U32" i="6"/>
  <c r="T32" i="6"/>
  <c r="Q32" i="6"/>
  <c r="P32" i="6"/>
  <c r="N32" i="6"/>
  <c r="L32" i="6"/>
  <c r="K32" i="6"/>
  <c r="I32" i="6"/>
  <c r="F32" i="6"/>
  <c r="W31" i="6"/>
  <c r="V31" i="6"/>
  <c r="U31" i="6"/>
  <c r="T31" i="6"/>
  <c r="Q31" i="6"/>
  <c r="P31" i="6"/>
  <c r="N31" i="6"/>
  <c r="L31" i="6"/>
  <c r="K31" i="6"/>
  <c r="I31" i="6"/>
  <c r="F31" i="6"/>
  <c r="W30" i="6"/>
  <c r="V30" i="6"/>
  <c r="U30" i="6"/>
  <c r="T30" i="6"/>
  <c r="Q30" i="6"/>
  <c r="P30" i="6"/>
  <c r="N30" i="6"/>
  <c r="L30" i="6"/>
  <c r="K30" i="6"/>
  <c r="I30" i="6"/>
  <c r="F30" i="6"/>
  <c r="W29" i="6"/>
  <c r="V29" i="6"/>
  <c r="U29" i="6"/>
  <c r="T29" i="6"/>
  <c r="Q29" i="6"/>
  <c r="P29" i="6"/>
  <c r="N29" i="6"/>
  <c r="L29" i="6"/>
  <c r="K29" i="6"/>
  <c r="I29" i="6"/>
  <c r="F29" i="6"/>
  <c r="W28" i="6"/>
  <c r="V28" i="6"/>
  <c r="U28" i="6"/>
  <c r="T28" i="6"/>
  <c r="Q28" i="6"/>
  <c r="P28" i="6"/>
  <c r="N28" i="6"/>
  <c r="L28" i="6"/>
  <c r="K28" i="6"/>
  <c r="I28" i="6"/>
  <c r="F28" i="6"/>
  <c r="W27" i="6"/>
  <c r="V27" i="6"/>
  <c r="U27" i="6"/>
  <c r="T27" i="6"/>
  <c r="Q27" i="6"/>
  <c r="P27" i="6"/>
  <c r="N27" i="6"/>
  <c r="L27" i="6"/>
  <c r="K27" i="6"/>
  <c r="I27" i="6"/>
  <c r="F27" i="6"/>
  <c r="W26" i="6"/>
  <c r="V26" i="6"/>
  <c r="U26" i="6"/>
  <c r="T26" i="6"/>
  <c r="Q26" i="6"/>
  <c r="P26" i="6"/>
  <c r="N26" i="6"/>
  <c r="L26" i="6"/>
  <c r="K26" i="6"/>
  <c r="I26" i="6"/>
  <c r="F26" i="6"/>
  <c r="W25" i="6"/>
  <c r="V25" i="6"/>
  <c r="U25" i="6"/>
  <c r="T25" i="6"/>
  <c r="Q25" i="6"/>
  <c r="P25" i="6"/>
  <c r="N25" i="6"/>
  <c r="L25" i="6"/>
  <c r="K25" i="6"/>
  <c r="I25" i="6"/>
  <c r="F25" i="6"/>
  <c r="W24" i="6"/>
  <c r="V24" i="6"/>
  <c r="U24" i="6"/>
  <c r="T24" i="6"/>
  <c r="Q24" i="6"/>
  <c r="P24" i="6"/>
  <c r="N24" i="6"/>
  <c r="L24" i="6"/>
  <c r="K24" i="6"/>
  <c r="I24" i="6"/>
  <c r="F24" i="6"/>
  <c r="W23" i="6"/>
  <c r="V23" i="6"/>
  <c r="U23" i="6"/>
  <c r="T23" i="6"/>
  <c r="Q23" i="6"/>
  <c r="P23" i="6"/>
  <c r="N23" i="6"/>
  <c r="L23" i="6"/>
  <c r="K23" i="6"/>
  <c r="I23" i="6"/>
  <c r="F23" i="6"/>
  <c r="W22" i="6"/>
  <c r="V22" i="6"/>
  <c r="U22" i="6"/>
  <c r="T22" i="6"/>
  <c r="Q22" i="6"/>
  <c r="P22" i="6"/>
  <c r="N22" i="6"/>
  <c r="L22" i="6"/>
  <c r="K22" i="6"/>
  <c r="I22" i="6"/>
  <c r="F22" i="6"/>
  <c r="W21" i="6"/>
  <c r="V21" i="6"/>
  <c r="U21" i="6"/>
  <c r="T21" i="6"/>
  <c r="Q21" i="6"/>
  <c r="P21" i="6"/>
  <c r="N21" i="6"/>
  <c r="L21" i="6"/>
  <c r="K21" i="6"/>
  <c r="I21" i="6"/>
  <c r="F21" i="6"/>
  <c r="W20" i="6"/>
  <c r="V20" i="6"/>
  <c r="U20" i="6"/>
  <c r="T20" i="6"/>
  <c r="Q20" i="6"/>
  <c r="P20" i="6"/>
  <c r="N20" i="6"/>
  <c r="L20" i="6"/>
  <c r="K20" i="6"/>
  <c r="I20" i="6"/>
  <c r="F20" i="6"/>
  <c r="W19" i="6"/>
  <c r="V19" i="6"/>
  <c r="U19" i="6"/>
  <c r="T19" i="6"/>
  <c r="Q19" i="6"/>
  <c r="P19" i="6"/>
  <c r="N19" i="6"/>
  <c r="L19" i="6"/>
  <c r="K19" i="6"/>
  <c r="I19" i="6"/>
  <c r="F19" i="6"/>
  <c r="W18" i="6"/>
  <c r="V18" i="6"/>
  <c r="U18" i="6"/>
  <c r="T18" i="6"/>
  <c r="Q18" i="6"/>
  <c r="P18" i="6"/>
  <c r="N18" i="6"/>
  <c r="L18" i="6"/>
  <c r="K18" i="6"/>
  <c r="I18" i="6"/>
  <c r="F18" i="6"/>
  <c r="W17" i="6"/>
  <c r="V17" i="6"/>
  <c r="U17" i="6"/>
  <c r="T17" i="6"/>
  <c r="Q17" i="6"/>
  <c r="P17" i="6"/>
  <c r="N17" i="6"/>
  <c r="L17" i="6"/>
  <c r="K17" i="6"/>
  <c r="I17" i="6"/>
  <c r="F17" i="6"/>
  <c r="W16" i="6"/>
  <c r="V16" i="6"/>
  <c r="U16" i="6"/>
  <c r="T16" i="6"/>
  <c r="Q16" i="6"/>
  <c r="P16" i="6"/>
  <c r="N16" i="6"/>
  <c r="L16" i="6"/>
  <c r="K16" i="6"/>
  <c r="I16" i="6"/>
  <c r="F16" i="6"/>
  <c r="W15" i="6"/>
  <c r="V15" i="6"/>
  <c r="U15" i="6"/>
  <c r="T15" i="6"/>
  <c r="Q15" i="6"/>
  <c r="P15" i="6"/>
  <c r="N15" i="6"/>
  <c r="L15" i="6"/>
  <c r="K15" i="6"/>
  <c r="I15" i="6"/>
  <c r="F15" i="6"/>
  <c r="W14" i="6"/>
  <c r="V14" i="6"/>
  <c r="U14" i="6"/>
  <c r="T14" i="6"/>
  <c r="Q14" i="6"/>
  <c r="P14" i="6"/>
  <c r="N14" i="6"/>
  <c r="L14" i="6"/>
  <c r="K14" i="6"/>
  <c r="I14" i="6"/>
  <c r="F14" i="6"/>
  <c r="W13" i="6"/>
  <c r="V13" i="6"/>
  <c r="U13" i="6"/>
  <c r="T13" i="6"/>
  <c r="Q13" i="6"/>
  <c r="P13" i="6"/>
  <c r="N13" i="6"/>
  <c r="L13" i="6"/>
  <c r="K13" i="6"/>
  <c r="I13" i="6"/>
  <c r="F13" i="6"/>
  <c r="W12" i="6"/>
  <c r="V12" i="6"/>
  <c r="U12" i="6"/>
  <c r="T12" i="6"/>
  <c r="Q12" i="6"/>
  <c r="P12" i="6"/>
  <c r="N12" i="6"/>
  <c r="L12" i="6"/>
  <c r="K12" i="6"/>
  <c r="I12" i="6"/>
  <c r="F12" i="6"/>
  <c r="W11" i="6"/>
  <c r="V11" i="6"/>
  <c r="U11" i="6"/>
  <c r="T11" i="6"/>
  <c r="Q11" i="6"/>
  <c r="P11" i="6"/>
  <c r="N11" i="6"/>
  <c r="L11" i="6"/>
  <c r="K11" i="6"/>
  <c r="I11" i="6"/>
  <c r="F11" i="6"/>
  <c r="W10" i="6"/>
  <c r="V10" i="6"/>
  <c r="U10" i="6"/>
  <c r="T10" i="6"/>
  <c r="Q10" i="6"/>
  <c r="P10" i="6"/>
  <c r="N10" i="6"/>
  <c r="L10" i="6"/>
  <c r="K10" i="6"/>
  <c r="I10" i="6"/>
  <c r="F10" i="6"/>
  <c r="W9" i="6"/>
  <c r="V9" i="6"/>
  <c r="U9" i="6"/>
  <c r="T9" i="6"/>
  <c r="Q9" i="6"/>
  <c r="P9" i="6"/>
  <c r="N9" i="6"/>
  <c r="L9" i="6"/>
  <c r="K9" i="6"/>
  <c r="I9" i="6"/>
  <c r="F9" i="6"/>
  <c r="W8" i="6"/>
  <c r="V8" i="6"/>
  <c r="U8" i="6"/>
  <c r="T8" i="6"/>
  <c r="Q8" i="6"/>
  <c r="P8" i="6"/>
  <c r="N8" i="6"/>
  <c r="M8" i="6"/>
  <c r="L8" i="6"/>
  <c r="K8" i="6"/>
  <c r="I8" i="6"/>
  <c r="F8" i="6"/>
  <c r="W7" i="6"/>
  <c r="V7" i="6"/>
  <c r="U7" i="6"/>
  <c r="T7" i="6"/>
  <c r="Q7" i="6"/>
  <c r="P7" i="6"/>
  <c r="N7" i="6"/>
  <c r="M7" i="6"/>
  <c r="L7" i="6"/>
  <c r="K7" i="6"/>
  <c r="I7" i="6"/>
  <c r="F7" i="6"/>
  <c r="W6" i="6"/>
  <c r="V6" i="6"/>
  <c r="U6" i="6"/>
  <c r="T6" i="6"/>
  <c r="Q6" i="6"/>
  <c r="P6" i="6"/>
  <c r="N6" i="6"/>
  <c r="L6" i="6"/>
  <c r="K6" i="6"/>
  <c r="I6" i="6"/>
  <c r="F6" i="6"/>
  <c r="W5" i="6"/>
  <c r="V5" i="6"/>
  <c r="U5" i="6"/>
  <c r="T5" i="6"/>
  <c r="R5" i="6"/>
  <c r="Q5" i="6"/>
  <c r="P5" i="6"/>
  <c r="N5" i="6"/>
  <c r="M5" i="6"/>
  <c r="L5" i="6"/>
  <c r="K5" i="6"/>
  <c r="I5" i="6"/>
  <c r="G5" i="6"/>
  <c r="F5" i="6"/>
  <c r="W4" i="6"/>
  <c r="V4" i="6"/>
  <c r="U4" i="6"/>
  <c r="T4" i="6"/>
  <c r="Q4" i="6"/>
  <c r="P4" i="6"/>
  <c r="N4" i="6"/>
  <c r="M4" i="6"/>
  <c r="L4" i="6"/>
  <c r="K4" i="6"/>
  <c r="I4" i="6"/>
  <c r="F4" i="6"/>
  <c r="L507" i="5"/>
  <c r="L506" i="5"/>
  <c r="L505" i="5"/>
  <c r="L504" i="5"/>
  <c r="L503" i="5"/>
  <c r="L502" i="5"/>
  <c r="L501" i="5"/>
  <c r="L500" i="5"/>
  <c r="L499" i="5"/>
  <c r="L498" i="5"/>
  <c r="L497" i="5"/>
  <c r="L496" i="5"/>
  <c r="AF495" i="5"/>
  <c r="L495" i="5"/>
  <c r="AF494" i="5"/>
  <c r="L494" i="5"/>
  <c r="AF493" i="5"/>
  <c r="L493" i="5"/>
  <c r="AI492" i="5"/>
  <c r="AH492" i="5"/>
  <c r="AF492" i="5"/>
  <c r="U492" i="5"/>
  <c r="L492" i="5"/>
  <c r="AI489" i="5"/>
  <c r="AI483" i="5"/>
  <c r="AF483" i="5"/>
  <c r="U483" i="5"/>
  <c r="N483" i="5"/>
  <c r="M483" i="5"/>
  <c r="L483" i="5"/>
  <c r="K483" i="5"/>
  <c r="H483" i="5"/>
  <c r="G483" i="5"/>
  <c r="AI481" i="5"/>
  <c r="AF481" i="5"/>
  <c r="U481" i="5"/>
  <c r="N481" i="5"/>
  <c r="M481" i="5"/>
  <c r="L481" i="5"/>
  <c r="K481" i="5"/>
  <c r="H481" i="5"/>
  <c r="G481" i="5"/>
  <c r="AI479" i="5"/>
  <c r="AF479" i="5"/>
  <c r="U479" i="5"/>
  <c r="N479" i="5"/>
  <c r="M479" i="5"/>
  <c r="L479" i="5"/>
  <c r="K479" i="5"/>
  <c r="H479" i="5"/>
  <c r="G479" i="5"/>
  <c r="AI477" i="5"/>
  <c r="AF477" i="5"/>
  <c r="U477" i="5"/>
  <c r="N477" i="5"/>
  <c r="M477" i="5"/>
  <c r="L477" i="5"/>
  <c r="K477" i="5"/>
  <c r="H477" i="5"/>
  <c r="G477" i="5"/>
  <c r="AI475" i="5"/>
  <c r="AF475" i="5"/>
  <c r="U475" i="5"/>
  <c r="N475" i="5"/>
  <c r="M475" i="5"/>
  <c r="L475" i="5"/>
  <c r="K475" i="5"/>
  <c r="H475" i="5"/>
  <c r="G475" i="5"/>
  <c r="AI473" i="5"/>
  <c r="AF473" i="5"/>
  <c r="U473" i="5"/>
  <c r="N473" i="5"/>
  <c r="M473" i="5"/>
  <c r="L473" i="5"/>
  <c r="K473" i="5"/>
  <c r="H473" i="5"/>
  <c r="G473" i="5"/>
  <c r="AI471" i="5"/>
  <c r="AF471" i="5"/>
  <c r="U471" i="5"/>
  <c r="N471" i="5"/>
  <c r="M471" i="5"/>
  <c r="L471" i="5"/>
  <c r="K471" i="5"/>
  <c r="H471" i="5"/>
  <c r="G471" i="5"/>
  <c r="AI469" i="5"/>
  <c r="AF469" i="5"/>
  <c r="U469" i="5"/>
  <c r="N469" i="5"/>
  <c r="M469" i="5"/>
  <c r="L469" i="5"/>
  <c r="K469" i="5"/>
  <c r="H469" i="5"/>
  <c r="G469" i="5"/>
  <c r="AI467" i="5"/>
  <c r="AF467" i="5"/>
  <c r="U467" i="5"/>
  <c r="O467" i="5"/>
  <c r="N467" i="5"/>
  <c r="M467" i="5"/>
  <c r="L467" i="5"/>
  <c r="K467" i="5"/>
  <c r="H467" i="5"/>
  <c r="G467" i="5"/>
  <c r="AI465" i="5"/>
  <c r="AF465" i="5"/>
  <c r="U465" i="5"/>
  <c r="N465" i="5"/>
  <c r="M465" i="5"/>
  <c r="L465" i="5"/>
  <c r="K465" i="5"/>
  <c r="H465" i="5"/>
  <c r="G465" i="5"/>
  <c r="AI463" i="5"/>
  <c r="AF463" i="5"/>
  <c r="U463" i="5"/>
  <c r="N463" i="5"/>
  <c r="M463" i="5"/>
  <c r="L463" i="5"/>
  <c r="K463" i="5"/>
  <c r="H463" i="5"/>
  <c r="G463" i="5"/>
  <c r="AI461" i="5"/>
  <c r="AF461" i="5"/>
  <c r="U461" i="5"/>
  <c r="N461" i="5"/>
  <c r="M461" i="5"/>
  <c r="L461" i="5"/>
  <c r="K461" i="5"/>
  <c r="H461" i="5"/>
  <c r="G461" i="5"/>
  <c r="AI459" i="5"/>
  <c r="AF459" i="5"/>
  <c r="U459" i="5"/>
  <c r="O459" i="5"/>
  <c r="N459" i="5"/>
  <c r="M459" i="5"/>
  <c r="L459" i="5"/>
  <c r="K459" i="5"/>
  <c r="H459" i="5"/>
  <c r="G459" i="5"/>
  <c r="AI457" i="5"/>
  <c r="AF457" i="5"/>
  <c r="U457" i="5"/>
  <c r="N457" i="5"/>
  <c r="M457" i="5"/>
  <c r="L457" i="5"/>
  <c r="K457" i="5"/>
  <c r="H457" i="5"/>
  <c r="G457" i="5"/>
  <c r="AI455" i="5"/>
  <c r="AF455" i="5"/>
  <c r="U455" i="5"/>
  <c r="N455" i="5"/>
  <c r="M455" i="5"/>
  <c r="L455" i="5"/>
  <c r="K455" i="5"/>
  <c r="H455" i="5"/>
  <c r="G455" i="5"/>
  <c r="AI453" i="5"/>
  <c r="AF453" i="5"/>
  <c r="U453" i="5"/>
  <c r="N453" i="5"/>
  <c r="M453" i="5"/>
  <c r="L453" i="5"/>
  <c r="K453" i="5"/>
  <c r="H453" i="5"/>
  <c r="G453" i="5"/>
  <c r="AI451" i="5"/>
  <c r="AF451" i="5"/>
  <c r="U451" i="5"/>
  <c r="N451" i="5"/>
  <c r="M451" i="5"/>
  <c r="L451" i="5"/>
  <c r="K451" i="5"/>
  <c r="H451" i="5"/>
  <c r="G451" i="5"/>
  <c r="AI449" i="5"/>
  <c r="AF449" i="5"/>
  <c r="U449" i="5"/>
  <c r="N449" i="5"/>
  <c r="M449" i="5"/>
  <c r="L449" i="5"/>
  <c r="K449" i="5"/>
  <c r="H449" i="5"/>
  <c r="G449" i="5"/>
  <c r="AI447" i="5"/>
  <c r="AF447" i="5"/>
  <c r="U447" i="5"/>
  <c r="N447" i="5"/>
  <c r="M447" i="5"/>
  <c r="L447" i="5"/>
  <c r="K447" i="5"/>
  <c r="H447" i="5"/>
  <c r="G447" i="5"/>
  <c r="AI445" i="5"/>
  <c r="AF445" i="5"/>
  <c r="U445" i="5"/>
  <c r="O445" i="5"/>
  <c r="N445" i="5"/>
  <c r="M445" i="5"/>
  <c r="L445" i="5"/>
  <c r="K445" i="5"/>
  <c r="H445" i="5"/>
  <c r="G445" i="5"/>
  <c r="AI443" i="5"/>
  <c r="AF443" i="5"/>
  <c r="U443" i="5"/>
  <c r="N443" i="5"/>
  <c r="M443" i="5"/>
  <c r="L443" i="5"/>
  <c r="K443" i="5"/>
  <c r="H443" i="5"/>
  <c r="G443" i="5"/>
  <c r="AI441" i="5"/>
  <c r="AF441" i="5"/>
  <c r="U441" i="5"/>
  <c r="N441" i="5"/>
  <c r="M441" i="5"/>
  <c r="L441" i="5"/>
  <c r="K441" i="5"/>
  <c r="H441" i="5"/>
  <c r="G441" i="5"/>
  <c r="AI439" i="5"/>
  <c r="AF439" i="5"/>
  <c r="U439" i="5"/>
  <c r="N439" i="5"/>
  <c r="M439" i="5"/>
  <c r="L439" i="5"/>
  <c r="K439" i="5"/>
  <c r="H439" i="5"/>
  <c r="G439" i="5"/>
  <c r="AI437" i="5"/>
  <c r="AF437" i="5"/>
  <c r="U437" i="5"/>
  <c r="O437" i="5"/>
  <c r="N437" i="5"/>
  <c r="M437" i="5"/>
  <c r="L437" i="5"/>
  <c r="K437" i="5"/>
  <c r="H437" i="5"/>
  <c r="G437" i="5"/>
  <c r="AI435" i="5"/>
  <c r="AF435" i="5"/>
  <c r="U435" i="5"/>
  <c r="N435" i="5"/>
  <c r="M435" i="5"/>
  <c r="L435" i="5"/>
  <c r="K435" i="5"/>
  <c r="H435" i="5"/>
  <c r="G435" i="5"/>
  <c r="AI433" i="5"/>
  <c r="AF433" i="5"/>
  <c r="U433" i="5"/>
  <c r="O433" i="5"/>
  <c r="N433" i="5"/>
  <c r="M433" i="5"/>
  <c r="L433" i="5"/>
  <c r="K433" i="5"/>
  <c r="H433" i="5"/>
  <c r="G433" i="5"/>
  <c r="AI431" i="5"/>
  <c r="AF431" i="5"/>
  <c r="U431" i="5"/>
  <c r="N431" i="5"/>
  <c r="M431" i="5"/>
  <c r="L431" i="5"/>
  <c r="K431" i="5"/>
  <c r="H431" i="5"/>
  <c r="G431" i="5"/>
  <c r="D431" i="5"/>
  <c r="AI429" i="5"/>
  <c r="AF429" i="5"/>
  <c r="U429" i="5"/>
  <c r="N429" i="5"/>
  <c r="M429" i="5"/>
  <c r="L429" i="5"/>
  <c r="K429" i="5"/>
  <c r="H429" i="5"/>
  <c r="G429" i="5"/>
  <c r="AI427" i="5"/>
  <c r="AF427" i="5"/>
  <c r="U427" i="5"/>
  <c r="N427" i="5"/>
  <c r="M427" i="5"/>
  <c r="L427" i="5"/>
  <c r="K427" i="5"/>
  <c r="H427" i="5"/>
  <c r="G427" i="5"/>
  <c r="AI425" i="5"/>
  <c r="AF425" i="5"/>
  <c r="U425" i="5"/>
  <c r="N425" i="5"/>
  <c r="M425" i="5"/>
  <c r="L425" i="5"/>
  <c r="K425" i="5"/>
  <c r="H425" i="5"/>
  <c r="G425" i="5"/>
  <c r="AI423" i="5"/>
  <c r="AF423" i="5"/>
  <c r="U423" i="5"/>
  <c r="O423" i="5"/>
  <c r="N423" i="5"/>
  <c r="M423" i="5"/>
  <c r="L423" i="5"/>
  <c r="K423" i="5"/>
  <c r="H423" i="5"/>
  <c r="G423" i="5"/>
  <c r="AI421" i="5"/>
  <c r="AF421" i="5"/>
  <c r="U421" i="5"/>
  <c r="O421" i="5"/>
  <c r="N421" i="5"/>
  <c r="M421" i="5"/>
  <c r="L421" i="5"/>
  <c r="K421" i="5"/>
  <c r="H421" i="5"/>
  <c r="G421" i="5"/>
  <c r="AI419" i="5"/>
  <c r="AF419" i="5"/>
  <c r="U419" i="5"/>
  <c r="N419" i="5"/>
  <c r="M419" i="5"/>
  <c r="L419" i="5"/>
  <c r="K419" i="5"/>
  <c r="H419" i="5"/>
  <c r="G419" i="5"/>
  <c r="AI417" i="5"/>
  <c r="AF417" i="5"/>
  <c r="U417" i="5"/>
  <c r="N417" i="5"/>
  <c r="M417" i="5"/>
  <c r="L417" i="5"/>
  <c r="K417" i="5"/>
  <c r="H417" i="5"/>
  <c r="G417" i="5"/>
  <c r="AI415" i="5"/>
  <c r="AF415" i="5"/>
  <c r="U415" i="5"/>
  <c r="N415" i="5"/>
  <c r="M415" i="5"/>
  <c r="L415" i="5"/>
  <c r="K415" i="5"/>
  <c r="H415" i="5"/>
  <c r="G415" i="5"/>
  <c r="AI413" i="5"/>
  <c r="AF413" i="5"/>
  <c r="U413" i="5"/>
  <c r="N413" i="5"/>
  <c r="M413" i="5"/>
  <c r="L413" i="5"/>
  <c r="K413" i="5"/>
  <c r="H413" i="5"/>
  <c r="G413" i="5"/>
  <c r="AI411" i="5"/>
  <c r="AF411" i="5"/>
  <c r="U411" i="5"/>
  <c r="N411" i="5"/>
  <c r="M411" i="5"/>
  <c r="L411" i="5"/>
  <c r="K411" i="5"/>
  <c r="H411" i="5"/>
  <c r="G411" i="5"/>
  <c r="AI409" i="5"/>
  <c r="AF409" i="5"/>
  <c r="U409" i="5"/>
  <c r="N409" i="5"/>
  <c r="M409" i="5"/>
  <c r="L409" i="5"/>
  <c r="K409" i="5"/>
  <c r="H409" i="5"/>
  <c r="G409" i="5"/>
  <c r="AI407" i="5"/>
  <c r="AF407" i="5"/>
  <c r="U407" i="5"/>
  <c r="O407" i="5"/>
  <c r="N407" i="5"/>
  <c r="M407" i="5"/>
  <c r="L407" i="5"/>
  <c r="K407" i="5"/>
  <c r="H407" i="5"/>
  <c r="G407" i="5"/>
  <c r="AI405" i="5"/>
  <c r="AF405" i="5"/>
  <c r="U405" i="5"/>
  <c r="N405" i="5"/>
  <c r="M405" i="5"/>
  <c r="L405" i="5"/>
  <c r="K405" i="5"/>
  <c r="I405" i="5"/>
  <c r="H405" i="5"/>
  <c r="G405" i="5"/>
  <c r="AI403" i="5"/>
  <c r="AF403" i="5"/>
  <c r="U403" i="5"/>
  <c r="N403" i="5"/>
  <c r="M403" i="5"/>
  <c r="L403" i="5"/>
  <c r="K403" i="5"/>
  <c r="H403" i="5"/>
  <c r="G403" i="5"/>
  <c r="AI401" i="5"/>
  <c r="AF401" i="5"/>
  <c r="U401" i="5"/>
  <c r="N401" i="5"/>
  <c r="M401" i="5"/>
  <c r="L401" i="5"/>
  <c r="K401" i="5"/>
  <c r="I401" i="5"/>
  <c r="H401" i="5"/>
  <c r="G401" i="5"/>
  <c r="AI399" i="5"/>
  <c r="AF399" i="5"/>
  <c r="U399" i="5"/>
  <c r="N399" i="5"/>
  <c r="M399" i="5"/>
  <c r="L399" i="5"/>
  <c r="K399" i="5"/>
  <c r="I399" i="5"/>
  <c r="H399" i="5"/>
  <c r="G399" i="5"/>
  <c r="AI397" i="5"/>
  <c r="AF397" i="5"/>
  <c r="U397" i="5"/>
  <c r="N397" i="5"/>
  <c r="M397" i="5"/>
  <c r="L397" i="5"/>
  <c r="K397" i="5"/>
  <c r="I397" i="5"/>
  <c r="H397" i="5"/>
  <c r="G397" i="5"/>
  <c r="AI395" i="5"/>
  <c r="AF395" i="5"/>
  <c r="U395" i="5"/>
  <c r="N395" i="5"/>
  <c r="M395" i="5"/>
  <c r="L395" i="5"/>
  <c r="K395" i="5"/>
  <c r="I395" i="5"/>
  <c r="H395" i="5"/>
  <c r="G395" i="5"/>
  <c r="AI393" i="5"/>
  <c r="AF393" i="5"/>
  <c r="U393" i="5"/>
  <c r="N393" i="5"/>
  <c r="M393" i="5"/>
  <c r="L393" i="5"/>
  <c r="K393" i="5"/>
  <c r="I393" i="5"/>
  <c r="H393" i="5"/>
  <c r="G393" i="5"/>
  <c r="AI391" i="5"/>
  <c r="AF391" i="5"/>
  <c r="U391" i="5"/>
  <c r="N391" i="5"/>
  <c r="M391" i="5"/>
  <c r="L391" i="5"/>
  <c r="K391" i="5"/>
  <c r="I391" i="5"/>
  <c r="H391" i="5"/>
  <c r="G391" i="5"/>
  <c r="AI389" i="5"/>
  <c r="AF389" i="5"/>
  <c r="U389" i="5"/>
  <c r="O389" i="5"/>
  <c r="N389" i="5"/>
  <c r="M389" i="5"/>
  <c r="L389" i="5"/>
  <c r="K389" i="5"/>
  <c r="H389" i="5"/>
  <c r="G389" i="5"/>
  <c r="AI387" i="5"/>
  <c r="AF387" i="5"/>
  <c r="U387" i="5"/>
  <c r="O387" i="5"/>
  <c r="N387" i="5"/>
  <c r="M387" i="5"/>
  <c r="L387" i="5"/>
  <c r="K387" i="5"/>
  <c r="H387" i="5"/>
  <c r="G387" i="5"/>
  <c r="AI385" i="5"/>
  <c r="AF385" i="5"/>
  <c r="U385" i="5"/>
  <c r="O385" i="5"/>
  <c r="N385" i="5"/>
  <c r="M385" i="5"/>
  <c r="L385" i="5"/>
  <c r="K385" i="5"/>
  <c r="H385" i="5"/>
  <c r="G385" i="5"/>
  <c r="AI383" i="5"/>
  <c r="AF383" i="5"/>
  <c r="U383" i="5"/>
  <c r="O383" i="5"/>
  <c r="N383" i="5"/>
  <c r="M383" i="5"/>
  <c r="L383" i="5"/>
  <c r="K383" i="5"/>
  <c r="H383" i="5"/>
  <c r="G383" i="5"/>
  <c r="AI381" i="5"/>
  <c r="AF381" i="5"/>
  <c r="U381" i="5"/>
  <c r="O381" i="5"/>
  <c r="N381" i="5"/>
  <c r="M381" i="5"/>
  <c r="L381" i="5"/>
  <c r="K381" i="5"/>
  <c r="H381" i="5"/>
  <c r="G381" i="5"/>
  <c r="AI379" i="5"/>
  <c r="AF379" i="5"/>
  <c r="U379" i="5"/>
  <c r="N379" i="5"/>
  <c r="M379" i="5"/>
  <c r="L379" i="5"/>
  <c r="K379" i="5"/>
  <c r="H379" i="5"/>
  <c r="G379" i="5"/>
  <c r="AI377" i="5"/>
  <c r="AF377" i="5"/>
  <c r="U377" i="5"/>
  <c r="N377" i="5"/>
  <c r="M377" i="5"/>
  <c r="L377" i="5"/>
  <c r="K377" i="5"/>
  <c r="H377" i="5"/>
  <c r="G377" i="5"/>
  <c r="AI375" i="5"/>
  <c r="AF375" i="5"/>
  <c r="U375" i="5"/>
  <c r="N375" i="5"/>
  <c r="M375" i="5"/>
  <c r="L375" i="5"/>
  <c r="K375" i="5"/>
  <c r="H375" i="5"/>
  <c r="G375" i="5"/>
  <c r="AI373" i="5"/>
  <c r="AF373" i="5"/>
  <c r="U373" i="5"/>
  <c r="N373" i="5"/>
  <c r="M373" i="5"/>
  <c r="L373" i="5"/>
  <c r="K373" i="5"/>
  <c r="H373" i="5"/>
  <c r="G373" i="5"/>
  <c r="AI371" i="5"/>
  <c r="AF371" i="5"/>
  <c r="U371" i="5"/>
  <c r="O371" i="5"/>
  <c r="N371" i="5"/>
  <c r="M371" i="5"/>
  <c r="L371" i="5"/>
  <c r="K371" i="5"/>
  <c r="H371" i="5"/>
  <c r="G371" i="5"/>
  <c r="AI369" i="5"/>
  <c r="AF369" i="5"/>
  <c r="U369" i="5"/>
  <c r="N369" i="5"/>
  <c r="M369" i="5"/>
  <c r="L369" i="5"/>
  <c r="K369" i="5"/>
  <c r="I369" i="5"/>
  <c r="H369" i="5"/>
  <c r="G369" i="5"/>
  <c r="AI367" i="5"/>
  <c r="AF367" i="5"/>
  <c r="U367" i="5"/>
  <c r="N367" i="5"/>
  <c r="M367" i="5"/>
  <c r="L367" i="5"/>
  <c r="K367" i="5"/>
  <c r="I367" i="5"/>
  <c r="H367" i="5"/>
  <c r="G367" i="5"/>
  <c r="AI365" i="5"/>
  <c r="AF365" i="5"/>
  <c r="U365" i="5"/>
  <c r="N365" i="5"/>
  <c r="M365" i="5"/>
  <c r="L365" i="5"/>
  <c r="K365" i="5"/>
  <c r="H365" i="5"/>
  <c r="G365" i="5"/>
  <c r="AI363" i="5"/>
  <c r="AF363" i="5"/>
  <c r="U363" i="5"/>
  <c r="O363" i="5"/>
  <c r="N363" i="5"/>
  <c r="M363" i="5"/>
  <c r="L363" i="5"/>
  <c r="K363" i="5"/>
  <c r="H363" i="5"/>
  <c r="G363" i="5"/>
  <c r="AI361" i="5"/>
  <c r="AF361" i="5"/>
  <c r="U361" i="5"/>
  <c r="N361" i="5"/>
  <c r="M361" i="5"/>
  <c r="L361" i="5"/>
  <c r="K361" i="5"/>
  <c r="H361" i="5"/>
  <c r="G361" i="5"/>
  <c r="AI359" i="5"/>
  <c r="AF359" i="5"/>
  <c r="U359" i="5"/>
  <c r="O359" i="5"/>
  <c r="N359" i="5"/>
  <c r="M359" i="5"/>
  <c r="L359" i="5"/>
  <c r="K359" i="5"/>
  <c r="H359" i="5"/>
  <c r="G359" i="5"/>
  <c r="AI357" i="5"/>
  <c r="AF357" i="5"/>
  <c r="U357" i="5"/>
  <c r="N357" i="5"/>
  <c r="M357" i="5"/>
  <c r="L357" i="5"/>
  <c r="K357" i="5"/>
  <c r="H357" i="5"/>
  <c r="G357" i="5"/>
  <c r="AI355" i="5"/>
  <c r="AF355" i="5"/>
  <c r="U355" i="5"/>
  <c r="O355" i="5"/>
  <c r="N355" i="5"/>
  <c r="M355" i="5"/>
  <c r="L355" i="5"/>
  <c r="K355" i="5"/>
  <c r="H355" i="5"/>
  <c r="G355" i="5"/>
  <c r="AI353" i="5"/>
  <c r="AF353" i="5"/>
  <c r="U353" i="5"/>
  <c r="N353" i="5"/>
  <c r="M353" i="5"/>
  <c r="L353" i="5"/>
  <c r="K353" i="5"/>
  <c r="H353" i="5"/>
  <c r="G353" i="5"/>
  <c r="AI351" i="5"/>
  <c r="AF351" i="5"/>
  <c r="U351" i="5"/>
  <c r="N351" i="5"/>
  <c r="M351" i="5"/>
  <c r="L351" i="5"/>
  <c r="K351" i="5"/>
  <c r="H351" i="5"/>
  <c r="G351" i="5"/>
  <c r="AI349" i="5"/>
  <c r="AF349" i="5"/>
  <c r="U349" i="5"/>
  <c r="O349" i="5"/>
  <c r="N349" i="5"/>
  <c r="M349" i="5"/>
  <c r="L349" i="5"/>
  <c r="K349" i="5"/>
  <c r="H349" i="5"/>
  <c r="G349" i="5"/>
  <c r="AI347" i="5"/>
  <c r="AF347" i="5"/>
  <c r="U347" i="5"/>
  <c r="O347" i="5"/>
  <c r="N347" i="5"/>
  <c r="M347" i="5"/>
  <c r="L347" i="5"/>
  <c r="K347" i="5"/>
  <c r="H347" i="5"/>
  <c r="G347" i="5"/>
  <c r="AI345" i="5"/>
  <c r="AF345" i="5"/>
  <c r="U345" i="5"/>
  <c r="N345" i="5"/>
  <c r="M345" i="5"/>
  <c r="L345" i="5"/>
  <c r="K345" i="5"/>
  <c r="H345" i="5"/>
  <c r="G345" i="5"/>
  <c r="AI343" i="5"/>
  <c r="AF343" i="5"/>
  <c r="U343" i="5"/>
  <c r="O343" i="5"/>
  <c r="N343" i="5"/>
  <c r="M343" i="5"/>
  <c r="L343" i="5"/>
  <c r="K343" i="5"/>
  <c r="H343" i="5"/>
  <c r="G343" i="5"/>
  <c r="AI341" i="5"/>
  <c r="AF341" i="5"/>
  <c r="U341" i="5"/>
  <c r="N341" i="5"/>
  <c r="M341" i="5"/>
  <c r="L341" i="5"/>
  <c r="K341" i="5"/>
  <c r="H341" i="5"/>
  <c r="G341" i="5"/>
  <c r="AI339" i="5"/>
  <c r="AF339" i="5"/>
  <c r="U339" i="5"/>
  <c r="N339" i="5"/>
  <c r="M339" i="5"/>
  <c r="L339" i="5"/>
  <c r="K339" i="5"/>
  <c r="H339" i="5"/>
  <c r="G339" i="5"/>
  <c r="AI337" i="5"/>
  <c r="AF337" i="5"/>
  <c r="U337" i="5"/>
  <c r="O337" i="5"/>
  <c r="N337" i="5"/>
  <c r="M337" i="5"/>
  <c r="L337" i="5"/>
  <c r="K337" i="5"/>
  <c r="H337" i="5"/>
  <c r="G337" i="5"/>
  <c r="AI335" i="5"/>
  <c r="AF335" i="5"/>
  <c r="U335" i="5"/>
  <c r="N335" i="5"/>
  <c r="M335" i="5"/>
  <c r="L335" i="5"/>
  <c r="K335" i="5"/>
  <c r="H335" i="5"/>
  <c r="G335" i="5"/>
  <c r="AI333" i="5"/>
  <c r="AF333" i="5"/>
  <c r="U333" i="5"/>
  <c r="O333" i="5"/>
  <c r="N333" i="5"/>
  <c r="M333" i="5"/>
  <c r="L333" i="5"/>
  <c r="K333" i="5"/>
  <c r="H333" i="5"/>
  <c r="G333" i="5"/>
  <c r="AI331" i="5"/>
  <c r="AF331" i="5"/>
  <c r="U331" i="5"/>
  <c r="O331" i="5"/>
  <c r="N331" i="5"/>
  <c r="M331" i="5"/>
  <c r="L331" i="5"/>
  <c r="K331" i="5"/>
  <c r="H331" i="5"/>
  <c r="G331" i="5"/>
  <c r="AI329" i="5"/>
  <c r="AF329" i="5"/>
  <c r="U329" i="5"/>
  <c r="N329" i="5"/>
  <c r="M329" i="5"/>
  <c r="L329" i="5"/>
  <c r="K329" i="5"/>
  <c r="H329" i="5"/>
  <c r="G329" i="5"/>
  <c r="AI327" i="5"/>
  <c r="AF327" i="5"/>
  <c r="U327" i="5"/>
  <c r="N327" i="5"/>
  <c r="M327" i="5"/>
  <c r="L327" i="5"/>
  <c r="K327" i="5"/>
  <c r="H327" i="5"/>
  <c r="G327" i="5"/>
  <c r="AI325" i="5"/>
  <c r="AF325" i="5"/>
  <c r="U325" i="5"/>
  <c r="N325" i="5"/>
  <c r="M325" i="5"/>
  <c r="L325" i="5"/>
  <c r="K325" i="5"/>
  <c r="H325" i="5"/>
  <c r="G325" i="5"/>
  <c r="AI323" i="5"/>
  <c r="AF323" i="5"/>
  <c r="U323" i="5"/>
  <c r="O323" i="5"/>
  <c r="N323" i="5"/>
  <c r="M323" i="5"/>
  <c r="L323" i="5"/>
  <c r="K323" i="5"/>
  <c r="H323" i="5"/>
  <c r="G323" i="5"/>
  <c r="AI321" i="5"/>
  <c r="AF321" i="5"/>
  <c r="U321" i="5"/>
  <c r="O321" i="5"/>
  <c r="N321" i="5"/>
  <c r="M321" i="5"/>
  <c r="L321" i="5"/>
  <c r="K321" i="5"/>
  <c r="H321" i="5"/>
  <c r="G321" i="5"/>
  <c r="AI319" i="5"/>
  <c r="AF319" i="5"/>
  <c r="U319" i="5"/>
  <c r="N319" i="5"/>
  <c r="M319" i="5"/>
  <c r="L319" i="5"/>
  <c r="K319" i="5"/>
  <c r="H319" i="5"/>
  <c r="G319" i="5"/>
  <c r="AI317" i="5"/>
  <c r="AF317" i="5"/>
  <c r="U317" i="5"/>
  <c r="O317" i="5"/>
  <c r="N317" i="5"/>
  <c r="M317" i="5"/>
  <c r="L317" i="5"/>
  <c r="K317" i="5"/>
  <c r="H317" i="5"/>
  <c r="G317" i="5"/>
  <c r="AI315" i="5"/>
  <c r="AF315" i="5"/>
  <c r="U315" i="5"/>
  <c r="O315" i="5"/>
  <c r="N315" i="5"/>
  <c r="M315" i="5"/>
  <c r="L315" i="5"/>
  <c r="K315" i="5"/>
  <c r="H315" i="5"/>
  <c r="G315" i="5"/>
  <c r="AI313" i="5"/>
  <c r="AF313" i="5"/>
  <c r="U313" i="5"/>
  <c r="N313" i="5"/>
  <c r="M313" i="5"/>
  <c r="L313" i="5"/>
  <c r="K313" i="5"/>
  <c r="H313" i="5"/>
  <c r="G313" i="5"/>
  <c r="AI311" i="5"/>
  <c r="AF311" i="5"/>
  <c r="U311" i="5"/>
  <c r="O311" i="5"/>
  <c r="N311" i="5"/>
  <c r="M311" i="5"/>
  <c r="L311" i="5"/>
  <c r="K311" i="5"/>
  <c r="H311" i="5"/>
  <c r="G311" i="5"/>
  <c r="AI309" i="5"/>
  <c r="AF309" i="5"/>
  <c r="U309" i="5"/>
  <c r="N309" i="5"/>
  <c r="M309" i="5"/>
  <c r="L309" i="5"/>
  <c r="K309" i="5"/>
  <c r="H309" i="5"/>
  <c r="G309" i="5"/>
  <c r="AI307" i="5"/>
  <c r="AF307" i="5"/>
  <c r="U307" i="5"/>
  <c r="O307" i="5"/>
  <c r="N307" i="5"/>
  <c r="M307" i="5"/>
  <c r="L307" i="5"/>
  <c r="K307" i="5"/>
  <c r="H307" i="5"/>
  <c r="G307" i="5"/>
  <c r="AI305" i="5"/>
  <c r="AF305" i="5"/>
  <c r="U305" i="5"/>
  <c r="O305" i="5"/>
  <c r="N305" i="5"/>
  <c r="M305" i="5"/>
  <c r="L305" i="5"/>
  <c r="K305" i="5"/>
  <c r="H305" i="5"/>
  <c r="G305" i="5"/>
  <c r="AI303" i="5"/>
  <c r="AF303" i="5"/>
  <c r="U303" i="5"/>
  <c r="O303" i="5"/>
  <c r="N303" i="5"/>
  <c r="M303" i="5"/>
  <c r="L303" i="5"/>
  <c r="K303" i="5"/>
  <c r="H303" i="5"/>
  <c r="G303" i="5"/>
  <c r="AI301" i="5"/>
  <c r="AF301" i="5"/>
  <c r="U301" i="5"/>
  <c r="N301" i="5"/>
  <c r="M301" i="5"/>
  <c r="L301" i="5"/>
  <c r="K301" i="5"/>
  <c r="H301" i="5"/>
  <c r="G301" i="5"/>
  <c r="AI299" i="5"/>
  <c r="AF299" i="5"/>
  <c r="U299" i="5"/>
  <c r="N299" i="5"/>
  <c r="M299" i="5"/>
  <c r="L299" i="5"/>
  <c r="K299" i="5"/>
  <c r="H299" i="5"/>
  <c r="G299" i="5"/>
  <c r="AI297" i="5"/>
  <c r="AF297" i="5"/>
  <c r="U297" i="5"/>
  <c r="N297" i="5"/>
  <c r="M297" i="5"/>
  <c r="L297" i="5"/>
  <c r="K297" i="5"/>
  <c r="H297" i="5"/>
  <c r="G297" i="5"/>
  <c r="AI295" i="5"/>
  <c r="AF295" i="5"/>
  <c r="U295" i="5"/>
  <c r="N295" i="5"/>
  <c r="M295" i="5"/>
  <c r="L295" i="5"/>
  <c r="K295" i="5"/>
  <c r="H295" i="5"/>
  <c r="G295" i="5"/>
  <c r="AI293" i="5"/>
  <c r="AF293" i="5"/>
  <c r="U293" i="5"/>
  <c r="N293" i="5"/>
  <c r="M293" i="5"/>
  <c r="L293" i="5"/>
  <c r="K293" i="5"/>
  <c r="H293" i="5"/>
  <c r="G293" i="5"/>
  <c r="AI291" i="5"/>
  <c r="AF291" i="5"/>
  <c r="U291" i="5"/>
  <c r="O291" i="5"/>
  <c r="M291" i="5"/>
  <c r="L291" i="5"/>
  <c r="K291" i="5"/>
  <c r="H291" i="5"/>
  <c r="G291" i="5"/>
  <c r="AI289" i="5"/>
  <c r="AF289" i="5"/>
  <c r="U289" i="5"/>
  <c r="N289" i="5"/>
  <c r="M289" i="5"/>
  <c r="L289" i="5"/>
  <c r="K289" i="5"/>
  <c r="I289" i="5"/>
  <c r="H289" i="5"/>
  <c r="G289" i="5"/>
  <c r="AI287" i="5"/>
  <c r="AF287" i="5"/>
  <c r="U287" i="5"/>
  <c r="N287" i="5"/>
  <c r="M287" i="5"/>
  <c r="L287" i="5"/>
  <c r="K287" i="5"/>
  <c r="I287" i="5"/>
  <c r="H287" i="5"/>
  <c r="G287" i="5"/>
  <c r="AI285" i="5"/>
  <c r="AF285" i="5"/>
  <c r="U285" i="5"/>
  <c r="N285" i="5"/>
  <c r="M285" i="5"/>
  <c r="L285" i="5"/>
  <c r="K285" i="5"/>
  <c r="I285" i="5"/>
  <c r="H285" i="5"/>
  <c r="G285" i="5"/>
  <c r="AI283" i="5"/>
  <c r="AF283" i="5"/>
  <c r="U283" i="5"/>
  <c r="N283" i="5"/>
  <c r="M283" i="5"/>
  <c r="L283" i="5"/>
  <c r="K283" i="5"/>
  <c r="I283" i="5"/>
  <c r="H283" i="5"/>
  <c r="G283" i="5"/>
  <c r="AI281" i="5"/>
  <c r="AF281" i="5"/>
  <c r="U281" i="5"/>
  <c r="N281" i="5"/>
  <c r="M281" i="5"/>
  <c r="L281" i="5"/>
  <c r="K281" i="5"/>
  <c r="I281" i="5"/>
  <c r="H281" i="5"/>
  <c r="G281" i="5"/>
  <c r="AI279" i="5"/>
  <c r="AF279" i="5"/>
  <c r="U279" i="5"/>
  <c r="N279" i="5"/>
  <c r="M279" i="5"/>
  <c r="L279" i="5"/>
  <c r="K279" i="5"/>
  <c r="I279" i="5"/>
  <c r="H279" i="5"/>
  <c r="G279" i="5"/>
  <c r="AI277" i="5"/>
  <c r="AF277" i="5"/>
  <c r="U277" i="5"/>
  <c r="N277" i="5"/>
  <c r="M277" i="5"/>
  <c r="L277" i="5"/>
  <c r="K277" i="5"/>
  <c r="I277" i="5"/>
  <c r="H277" i="5"/>
  <c r="G277" i="5"/>
  <c r="AI275" i="5"/>
  <c r="AF275" i="5"/>
  <c r="U275" i="5"/>
  <c r="N275" i="5"/>
  <c r="M275" i="5"/>
  <c r="L275" i="5"/>
  <c r="K275" i="5"/>
  <c r="I275" i="5"/>
  <c r="H275" i="5"/>
  <c r="G275" i="5"/>
  <c r="AI273" i="5"/>
  <c r="AF273" i="5"/>
  <c r="U273" i="5"/>
  <c r="N273" i="5"/>
  <c r="M273" i="5"/>
  <c r="L273" i="5"/>
  <c r="K273" i="5"/>
  <c r="I273" i="5"/>
  <c r="H273" i="5"/>
  <c r="G273" i="5"/>
  <c r="AI271" i="5"/>
  <c r="AF271" i="5"/>
  <c r="U271" i="5"/>
  <c r="N271" i="5"/>
  <c r="M271" i="5"/>
  <c r="L271" i="5"/>
  <c r="K271" i="5"/>
  <c r="I271" i="5"/>
  <c r="H271" i="5"/>
  <c r="G271" i="5"/>
  <c r="AI269" i="5"/>
  <c r="AF269" i="5"/>
  <c r="U269" i="5"/>
  <c r="N269" i="5"/>
  <c r="M269" i="5"/>
  <c r="L269" i="5"/>
  <c r="K269" i="5"/>
  <c r="I269" i="5"/>
  <c r="H269" i="5"/>
  <c r="G269" i="5"/>
  <c r="AI267" i="5"/>
  <c r="AF267" i="5"/>
  <c r="U267" i="5"/>
  <c r="N267" i="5"/>
  <c r="M267" i="5"/>
  <c r="L267" i="5"/>
  <c r="K267" i="5"/>
  <c r="H267" i="5"/>
  <c r="G267" i="5"/>
  <c r="AI265" i="5"/>
  <c r="AF265" i="5"/>
  <c r="U265" i="5"/>
  <c r="N265" i="5"/>
  <c r="M265" i="5"/>
  <c r="L265" i="5"/>
  <c r="K265" i="5"/>
  <c r="H265" i="5"/>
  <c r="G265" i="5"/>
  <c r="AI263" i="5"/>
  <c r="AF263" i="5"/>
  <c r="U263" i="5"/>
  <c r="N263" i="5"/>
  <c r="M263" i="5"/>
  <c r="L263" i="5"/>
  <c r="K263" i="5"/>
  <c r="H263" i="5"/>
  <c r="G263" i="5"/>
  <c r="AI261" i="5"/>
  <c r="AF261" i="5"/>
  <c r="U261" i="5"/>
  <c r="N261" i="5"/>
  <c r="M261" i="5"/>
  <c r="L261" i="5"/>
  <c r="K261" i="5"/>
  <c r="H261" i="5"/>
  <c r="G261" i="5"/>
  <c r="AI259" i="5"/>
  <c r="AF259" i="5"/>
  <c r="U259" i="5"/>
  <c r="N259" i="5"/>
  <c r="M259" i="5"/>
  <c r="L259" i="5"/>
  <c r="K259" i="5"/>
  <c r="H259" i="5"/>
  <c r="G259" i="5"/>
  <c r="AI257" i="5"/>
  <c r="AF257" i="5"/>
  <c r="U257" i="5"/>
  <c r="N257" i="5"/>
  <c r="M257" i="5"/>
  <c r="L257" i="5"/>
  <c r="K257" i="5"/>
  <c r="H257" i="5"/>
  <c r="G257" i="5"/>
  <c r="AI255" i="5"/>
  <c r="AF255" i="5"/>
  <c r="U255" i="5"/>
  <c r="N255" i="5"/>
  <c r="M255" i="5"/>
  <c r="L255" i="5"/>
  <c r="K255" i="5"/>
  <c r="H255" i="5"/>
  <c r="G255" i="5"/>
  <c r="AI253" i="5"/>
  <c r="AF253" i="5"/>
  <c r="U253" i="5"/>
  <c r="N253" i="5"/>
  <c r="M253" i="5"/>
  <c r="L253" i="5"/>
  <c r="K253" i="5"/>
  <c r="H253" i="5"/>
  <c r="G253" i="5"/>
  <c r="AI251" i="5"/>
  <c r="AF251" i="5"/>
  <c r="U251" i="5"/>
  <c r="N251" i="5"/>
  <c r="M251" i="5"/>
  <c r="L251" i="5"/>
  <c r="K251" i="5"/>
  <c r="H251" i="5"/>
  <c r="G251" i="5"/>
  <c r="AI249" i="5"/>
  <c r="AF249" i="5"/>
  <c r="U249" i="5"/>
  <c r="N249" i="5"/>
  <c r="M249" i="5"/>
  <c r="L249" i="5"/>
  <c r="K249" i="5"/>
  <c r="H249" i="5"/>
  <c r="G249" i="5"/>
  <c r="AI247" i="5"/>
  <c r="AF247" i="5"/>
  <c r="U247" i="5"/>
  <c r="N247" i="5"/>
  <c r="M247" i="5"/>
  <c r="L247" i="5"/>
  <c r="K247" i="5"/>
  <c r="H247" i="5"/>
  <c r="G247" i="5"/>
  <c r="AI245" i="5"/>
  <c r="AF245" i="5"/>
  <c r="U245" i="5"/>
  <c r="N245" i="5"/>
  <c r="M245" i="5"/>
  <c r="L245" i="5"/>
  <c r="K245" i="5"/>
  <c r="H245" i="5"/>
  <c r="G245" i="5"/>
  <c r="AI243" i="5"/>
  <c r="AF243" i="5"/>
  <c r="U243" i="5"/>
  <c r="N243" i="5"/>
  <c r="M243" i="5"/>
  <c r="L243" i="5"/>
  <c r="K243" i="5"/>
  <c r="I243" i="5"/>
  <c r="H243" i="5"/>
  <c r="G243" i="5"/>
  <c r="AI241" i="5"/>
  <c r="AF241" i="5"/>
  <c r="U241" i="5"/>
  <c r="N241" i="5"/>
  <c r="M241" i="5"/>
  <c r="L241" i="5"/>
  <c r="K241" i="5"/>
  <c r="I241" i="5"/>
  <c r="H241" i="5"/>
  <c r="G241" i="5"/>
  <c r="AI239" i="5"/>
  <c r="AF239" i="5"/>
  <c r="U239" i="5"/>
  <c r="N239" i="5"/>
  <c r="M239" i="5"/>
  <c r="L239" i="5"/>
  <c r="K239" i="5"/>
  <c r="I239" i="5"/>
  <c r="H239" i="5"/>
  <c r="G239" i="5"/>
  <c r="AI237" i="5"/>
  <c r="AF237" i="5"/>
  <c r="U237" i="5"/>
  <c r="N237" i="5"/>
  <c r="M237" i="5"/>
  <c r="L237" i="5"/>
  <c r="K237" i="5"/>
  <c r="I237" i="5"/>
  <c r="H237" i="5"/>
  <c r="G237" i="5"/>
  <c r="AI235" i="5"/>
  <c r="AF235" i="5"/>
  <c r="U235" i="5"/>
  <c r="N235" i="5"/>
  <c r="M235" i="5"/>
  <c r="L235" i="5"/>
  <c r="K235" i="5"/>
  <c r="I235" i="5"/>
  <c r="H235" i="5"/>
  <c r="G235" i="5"/>
  <c r="AI233" i="5"/>
  <c r="AF233" i="5"/>
  <c r="U233" i="5"/>
  <c r="N233" i="5"/>
  <c r="M233" i="5"/>
  <c r="L233" i="5"/>
  <c r="K233" i="5"/>
  <c r="I233" i="5"/>
  <c r="H233" i="5"/>
  <c r="G233" i="5"/>
  <c r="AI231" i="5"/>
  <c r="AF231" i="5"/>
  <c r="U231" i="5"/>
  <c r="N231" i="5"/>
  <c r="M231" i="5"/>
  <c r="L231" i="5"/>
  <c r="K231" i="5"/>
  <c r="I231" i="5"/>
  <c r="H231" i="5"/>
  <c r="G231" i="5"/>
  <c r="AI229" i="5"/>
  <c r="AF229" i="5"/>
  <c r="U229" i="5"/>
  <c r="N229" i="5"/>
  <c r="M229" i="5"/>
  <c r="L229" i="5"/>
  <c r="K229" i="5"/>
  <c r="I229" i="5"/>
  <c r="H229" i="5"/>
  <c r="G229" i="5"/>
  <c r="AI227" i="5"/>
  <c r="AF227" i="5"/>
  <c r="U227" i="5"/>
  <c r="N227" i="5"/>
  <c r="M227" i="5"/>
  <c r="L227" i="5"/>
  <c r="K227" i="5"/>
  <c r="I227" i="5"/>
  <c r="H227" i="5"/>
  <c r="G227" i="5"/>
  <c r="AI225" i="5"/>
  <c r="AF225" i="5"/>
  <c r="U225" i="5"/>
  <c r="N225" i="5"/>
  <c r="M225" i="5"/>
  <c r="L225" i="5"/>
  <c r="K225" i="5"/>
  <c r="I225" i="5"/>
  <c r="H225" i="5"/>
  <c r="G225" i="5"/>
  <c r="AI223" i="5"/>
  <c r="AF223" i="5"/>
  <c r="U223" i="5"/>
  <c r="N223" i="5"/>
  <c r="M223" i="5"/>
  <c r="L223" i="5"/>
  <c r="K223" i="5"/>
  <c r="I223" i="5"/>
  <c r="H223" i="5"/>
  <c r="G223" i="5"/>
  <c r="AI221" i="5"/>
  <c r="AF221" i="5"/>
  <c r="U221" i="5"/>
  <c r="N221" i="5"/>
  <c r="M221" i="5"/>
  <c r="L221" i="5"/>
  <c r="K221" i="5"/>
  <c r="I221" i="5"/>
  <c r="H221" i="5"/>
  <c r="G221" i="5"/>
  <c r="AI219" i="5"/>
  <c r="AF219" i="5"/>
  <c r="U219" i="5"/>
  <c r="N219" i="5"/>
  <c r="M219" i="5"/>
  <c r="L219" i="5"/>
  <c r="K219" i="5"/>
  <c r="I219" i="5"/>
  <c r="H219" i="5"/>
  <c r="G219" i="5"/>
  <c r="AI217" i="5"/>
  <c r="AF217" i="5"/>
  <c r="U217" i="5"/>
  <c r="N217" i="5"/>
  <c r="M217" i="5"/>
  <c r="L217" i="5"/>
  <c r="K217" i="5"/>
  <c r="I217" i="5"/>
  <c r="H217" i="5"/>
  <c r="G217" i="5"/>
  <c r="AI215" i="5"/>
  <c r="AF215" i="5"/>
  <c r="U215" i="5"/>
  <c r="N215" i="5"/>
  <c r="M215" i="5"/>
  <c r="L215" i="5"/>
  <c r="K215" i="5"/>
  <c r="I215" i="5"/>
  <c r="H215" i="5"/>
  <c r="G215" i="5"/>
  <c r="AI213" i="5"/>
  <c r="AF213" i="5"/>
  <c r="U213" i="5"/>
  <c r="N213" i="5"/>
  <c r="M213" i="5"/>
  <c r="L213" i="5"/>
  <c r="K213" i="5"/>
  <c r="I213" i="5"/>
  <c r="H213" i="5"/>
  <c r="G213" i="5"/>
  <c r="AI211" i="5"/>
  <c r="AF211" i="5"/>
  <c r="U211" i="5"/>
  <c r="N211" i="5"/>
  <c r="M211" i="5"/>
  <c r="L211" i="5"/>
  <c r="K211" i="5"/>
  <c r="I211" i="5"/>
  <c r="H211" i="5"/>
  <c r="G211" i="5"/>
  <c r="AI209" i="5"/>
  <c r="AF209" i="5"/>
  <c r="U209" i="5"/>
  <c r="N209" i="5"/>
  <c r="M209" i="5"/>
  <c r="L209" i="5"/>
  <c r="K209" i="5"/>
  <c r="I209" i="5"/>
  <c r="H209" i="5"/>
  <c r="G209" i="5"/>
  <c r="AI207" i="5"/>
  <c r="AF207" i="5"/>
  <c r="U207" i="5"/>
  <c r="N207" i="5"/>
  <c r="M207" i="5"/>
  <c r="L207" i="5"/>
  <c r="K207" i="5"/>
  <c r="I207" i="5"/>
  <c r="H207" i="5"/>
  <c r="G207" i="5"/>
  <c r="AI205" i="5"/>
  <c r="AF205" i="5"/>
  <c r="U205" i="5"/>
  <c r="N205" i="5"/>
  <c r="M205" i="5"/>
  <c r="L205" i="5"/>
  <c r="K205" i="5"/>
  <c r="I205" i="5"/>
  <c r="H205" i="5"/>
  <c r="G205" i="5"/>
  <c r="AI203" i="5"/>
  <c r="AF203" i="5"/>
  <c r="U203" i="5"/>
  <c r="O203" i="5"/>
  <c r="N203" i="5"/>
  <c r="M203" i="5"/>
  <c r="L203" i="5"/>
  <c r="K203" i="5"/>
  <c r="H203" i="5"/>
  <c r="G203" i="5"/>
  <c r="AI201" i="5"/>
  <c r="AF201" i="5"/>
  <c r="U201" i="5"/>
  <c r="N201" i="5"/>
  <c r="M201" i="5"/>
  <c r="L201" i="5"/>
  <c r="K201" i="5"/>
  <c r="I201" i="5"/>
  <c r="H201" i="5"/>
  <c r="G201" i="5"/>
  <c r="AI199" i="5"/>
  <c r="AF199" i="5"/>
  <c r="U199" i="5"/>
  <c r="N199" i="5"/>
  <c r="M199" i="5"/>
  <c r="L199" i="5"/>
  <c r="K199" i="5"/>
  <c r="I199" i="5"/>
  <c r="H199" i="5"/>
  <c r="G199" i="5"/>
  <c r="AI197" i="5"/>
  <c r="AF197" i="5"/>
  <c r="U197" i="5"/>
  <c r="N197" i="5"/>
  <c r="M197" i="5"/>
  <c r="L197" i="5"/>
  <c r="K197" i="5"/>
  <c r="I197" i="5"/>
  <c r="H197" i="5"/>
  <c r="G197" i="5"/>
  <c r="AI195" i="5"/>
  <c r="AF195" i="5"/>
  <c r="U195" i="5"/>
  <c r="N195" i="5"/>
  <c r="M195" i="5"/>
  <c r="L195" i="5"/>
  <c r="K195" i="5"/>
  <c r="I195" i="5"/>
  <c r="H195" i="5"/>
  <c r="G195" i="5"/>
  <c r="AI193" i="5"/>
  <c r="AF193" i="5"/>
  <c r="U193" i="5"/>
  <c r="N193" i="5"/>
  <c r="M193" i="5"/>
  <c r="L193" i="5"/>
  <c r="K193" i="5"/>
  <c r="I193" i="5"/>
  <c r="H193" i="5"/>
  <c r="G193" i="5"/>
  <c r="AI191" i="5"/>
  <c r="AF191" i="5"/>
  <c r="U191" i="5"/>
  <c r="N191" i="5"/>
  <c r="M191" i="5"/>
  <c r="L191" i="5"/>
  <c r="K191" i="5"/>
  <c r="I191" i="5"/>
  <c r="H191" i="5"/>
  <c r="G191" i="5"/>
  <c r="AI189" i="5"/>
  <c r="AF189" i="5"/>
  <c r="U189" i="5"/>
  <c r="N189" i="5"/>
  <c r="M189" i="5"/>
  <c r="L189" i="5"/>
  <c r="K189" i="5"/>
  <c r="I189" i="5"/>
  <c r="H189" i="5"/>
  <c r="G189" i="5"/>
  <c r="AI187" i="5"/>
  <c r="AF187" i="5"/>
  <c r="U187" i="5"/>
  <c r="N187" i="5"/>
  <c r="M187" i="5"/>
  <c r="L187" i="5"/>
  <c r="K187" i="5"/>
  <c r="I187" i="5"/>
  <c r="H187" i="5"/>
  <c r="G187" i="5"/>
  <c r="AI185" i="5"/>
  <c r="AF185" i="5"/>
  <c r="U185" i="5"/>
  <c r="N185" i="5"/>
  <c r="M185" i="5"/>
  <c r="L185" i="5"/>
  <c r="K185" i="5"/>
  <c r="I185" i="5"/>
  <c r="H185" i="5"/>
  <c r="G185" i="5"/>
  <c r="AI183" i="5"/>
  <c r="AF183" i="5"/>
  <c r="U183" i="5"/>
  <c r="N183" i="5"/>
  <c r="M183" i="5"/>
  <c r="L183" i="5"/>
  <c r="K183" i="5"/>
  <c r="I183" i="5"/>
  <c r="H183" i="5"/>
  <c r="G183" i="5"/>
  <c r="AI181" i="5"/>
  <c r="AF181" i="5"/>
  <c r="U181" i="5"/>
  <c r="N181" i="5"/>
  <c r="M181" i="5"/>
  <c r="L181" i="5"/>
  <c r="K181" i="5"/>
  <c r="I181" i="5"/>
  <c r="H181" i="5"/>
  <c r="G181" i="5"/>
  <c r="AI179" i="5"/>
  <c r="AF179" i="5"/>
  <c r="U179" i="5"/>
  <c r="N179" i="5"/>
  <c r="M179" i="5"/>
  <c r="L179" i="5"/>
  <c r="K179" i="5"/>
  <c r="I179" i="5"/>
  <c r="H179" i="5"/>
  <c r="G179" i="5"/>
  <c r="AI177" i="5"/>
  <c r="AF177" i="5"/>
  <c r="U177" i="5"/>
  <c r="N177" i="5"/>
  <c r="M177" i="5"/>
  <c r="L177" i="5"/>
  <c r="K177" i="5"/>
  <c r="I177" i="5"/>
  <c r="H177" i="5"/>
  <c r="G177" i="5"/>
  <c r="AI175" i="5"/>
  <c r="AF175" i="5"/>
  <c r="U175" i="5"/>
  <c r="N175" i="5"/>
  <c r="M175" i="5"/>
  <c r="L175" i="5"/>
  <c r="K175" i="5"/>
  <c r="I175" i="5"/>
  <c r="H175" i="5"/>
  <c r="G175" i="5"/>
  <c r="AI173" i="5"/>
  <c r="AF173" i="5"/>
  <c r="U173" i="5"/>
  <c r="N173" i="5"/>
  <c r="M173" i="5"/>
  <c r="L173" i="5"/>
  <c r="K173" i="5"/>
  <c r="I173" i="5"/>
  <c r="H173" i="5"/>
  <c r="G173" i="5"/>
  <c r="AI171" i="5"/>
  <c r="AF171" i="5"/>
  <c r="U171" i="5"/>
  <c r="N171" i="5"/>
  <c r="M171" i="5"/>
  <c r="L171" i="5"/>
  <c r="K171" i="5"/>
  <c r="I171" i="5"/>
  <c r="H171" i="5"/>
  <c r="G171" i="5"/>
  <c r="AI169" i="5"/>
  <c r="AF169" i="5"/>
  <c r="U169" i="5"/>
  <c r="N169" i="5"/>
  <c r="M169" i="5"/>
  <c r="L169" i="5"/>
  <c r="K169" i="5"/>
  <c r="I169" i="5"/>
  <c r="H169" i="5"/>
  <c r="G169" i="5"/>
  <c r="AI167" i="5"/>
  <c r="AF167" i="5"/>
  <c r="U167" i="5"/>
  <c r="N167" i="5"/>
  <c r="M167" i="5"/>
  <c r="L167" i="5"/>
  <c r="K167" i="5"/>
  <c r="I167" i="5"/>
  <c r="H167" i="5"/>
  <c r="G167" i="5"/>
  <c r="AI165" i="5"/>
  <c r="AF165" i="5"/>
  <c r="U165" i="5"/>
  <c r="N165" i="5"/>
  <c r="M165" i="5"/>
  <c r="L165" i="5"/>
  <c r="K165" i="5"/>
  <c r="I165" i="5"/>
  <c r="H165" i="5"/>
  <c r="G165" i="5"/>
  <c r="AI163" i="5"/>
  <c r="AF163" i="5"/>
  <c r="U163" i="5"/>
  <c r="N163" i="5"/>
  <c r="M163" i="5"/>
  <c r="L163" i="5"/>
  <c r="K163" i="5"/>
  <c r="I163" i="5"/>
  <c r="H163" i="5"/>
  <c r="G163" i="5"/>
  <c r="AI161" i="5"/>
  <c r="AF161" i="5"/>
  <c r="U161" i="5"/>
  <c r="N161" i="5"/>
  <c r="M161" i="5"/>
  <c r="L161" i="5"/>
  <c r="K161" i="5"/>
  <c r="I161" i="5"/>
  <c r="H161" i="5"/>
  <c r="G161" i="5"/>
  <c r="AI159" i="5"/>
  <c r="AF159" i="5"/>
  <c r="U159" i="5"/>
  <c r="N159" i="5"/>
  <c r="M159" i="5"/>
  <c r="L159" i="5"/>
  <c r="K159" i="5"/>
  <c r="I159" i="5"/>
  <c r="H159" i="5"/>
  <c r="G159" i="5"/>
  <c r="AI157" i="5"/>
  <c r="AF157" i="5"/>
  <c r="U157" i="5"/>
  <c r="N157" i="5"/>
  <c r="M157" i="5"/>
  <c r="L157" i="5"/>
  <c r="K157" i="5"/>
  <c r="I157" i="5"/>
  <c r="H157" i="5"/>
  <c r="G157" i="5"/>
  <c r="AI155" i="5"/>
  <c r="AF155" i="5"/>
  <c r="U155" i="5"/>
  <c r="N155" i="5"/>
  <c r="M155" i="5"/>
  <c r="L155" i="5"/>
  <c r="K155" i="5"/>
  <c r="I155" i="5"/>
  <c r="H155" i="5"/>
  <c r="G155" i="5"/>
  <c r="AI153" i="5"/>
  <c r="AF153" i="5"/>
  <c r="U153" i="5"/>
  <c r="N153" i="5"/>
  <c r="M153" i="5"/>
  <c r="L153" i="5"/>
  <c r="K153" i="5"/>
  <c r="I153" i="5"/>
  <c r="H153" i="5"/>
  <c r="G153" i="5"/>
  <c r="AI151" i="5"/>
  <c r="AF151" i="5"/>
  <c r="U151" i="5"/>
  <c r="N151" i="5"/>
  <c r="M151" i="5"/>
  <c r="L151" i="5"/>
  <c r="K151" i="5"/>
  <c r="I151" i="5"/>
  <c r="H151" i="5"/>
  <c r="G151" i="5"/>
  <c r="AI149" i="5"/>
  <c r="AF149" i="5"/>
  <c r="U149" i="5"/>
  <c r="N149" i="5"/>
  <c r="M149" i="5"/>
  <c r="L149" i="5"/>
  <c r="K149" i="5"/>
  <c r="I149" i="5"/>
  <c r="H149" i="5"/>
  <c r="G149" i="5"/>
  <c r="AI147" i="5"/>
  <c r="AF147" i="5"/>
  <c r="U147" i="5"/>
  <c r="N147" i="5"/>
  <c r="M147" i="5"/>
  <c r="L147" i="5"/>
  <c r="K147" i="5"/>
  <c r="I147" i="5"/>
  <c r="H147" i="5"/>
  <c r="G147" i="5"/>
  <c r="AI145" i="5"/>
  <c r="AF145" i="5"/>
  <c r="U145" i="5"/>
  <c r="N145" i="5"/>
  <c r="M145" i="5"/>
  <c r="L145" i="5"/>
  <c r="K145" i="5"/>
  <c r="I145" i="5"/>
  <c r="H145" i="5"/>
  <c r="G145" i="5"/>
  <c r="AI143" i="5"/>
  <c r="AF143" i="5"/>
  <c r="U143" i="5"/>
  <c r="N143" i="5"/>
  <c r="M143" i="5"/>
  <c r="L143" i="5"/>
  <c r="K143" i="5"/>
  <c r="I143" i="5"/>
  <c r="H143" i="5"/>
  <c r="G143" i="5"/>
  <c r="AI141" i="5"/>
  <c r="AF141" i="5"/>
  <c r="U141" i="5"/>
  <c r="N141" i="5"/>
  <c r="M141" i="5"/>
  <c r="L141" i="5"/>
  <c r="K141" i="5"/>
  <c r="I141" i="5"/>
  <c r="H141" i="5"/>
  <c r="G141" i="5"/>
  <c r="AI139" i="5"/>
  <c r="AF139" i="5"/>
  <c r="U139" i="5"/>
  <c r="N139" i="5"/>
  <c r="M139" i="5"/>
  <c r="L139" i="5"/>
  <c r="K139" i="5"/>
  <c r="I139" i="5"/>
  <c r="H139" i="5"/>
  <c r="G139" i="5"/>
  <c r="AI137" i="5"/>
  <c r="AF137" i="5"/>
  <c r="U137" i="5"/>
  <c r="N137" i="5"/>
  <c r="M137" i="5"/>
  <c r="L137" i="5"/>
  <c r="K137" i="5"/>
  <c r="I137" i="5"/>
  <c r="H137" i="5"/>
  <c r="G137" i="5"/>
  <c r="AI135" i="5"/>
  <c r="AF135" i="5"/>
  <c r="U135" i="5"/>
  <c r="N135" i="5"/>
  <c r="M135" i="5"/>
  <c r="L135" i="5"/>
  <c r="K135" i="5"/>
  <c r="I135" i="5"/>
  <c r="H135" i="5"/>
  <c r="G135" i="5"/>
  <c r="AI133" i="5"/>
  <c r="AF133" i="5"/>
  <c r="U133" i="5"/>
  <c r="N133" i="5"/>
  <c r="M133" i="5"/>
  <c r="L133" i="5"/>
  <c r="K133" i="5"/>
  <c r="I133" i="5"/>
  <c r="H133" i="5"/>
  <c r="G133" i="5"/>
  <c r="AI131" i="5"/>
  <c r="AF131" i="5"/>
  <c r="U131" i="5"/>
  <c r="N131" i="5"/>
  <c r="M131" i="5"/>
  <c r="L131" i="5"/>
  <c r="K131" i="5"/>
  <c r="I131" i="5"/>
  <c r="H131" i="5"/>
  <c r="G131" i="5"/>
  <c r="AI129" i="5"/>
  <c r="AF129" i="5"/>
  <c r="U129" i="5"/>
  <c r="N129" i="5"/>
  <c r="M129" i="5"/>
  <c r="L129" i="5"/>
  <c r="K129" i="5"/>
  <c r="I129" i="5"/>
  <c r="H129" i="5"/>
  <c r="G129" i="5"/>
  <c r="AI127" i="5"/>
  <c r="AF127" i="5"/>
  <c r="U127" i="5"/>
  <c r="N127" i="5"/>
  <c r="M127" i="5"/>
  <c r="L127" i="5"/>
  <c r="K127" i="5"/>
  <c r="I127" i="5"/>
  <c r="H127" i="5"/>
  <c r="G127" i="5"/>
  <c r="AI125" i="5"/>
  <c r="AF125" i="5"/>
  <c r="U125" i="5"/>
  <c r="N125" i="5"/>
  <c r="M125" i="5"/>
  <c r="L125" i="5"/>
  <c r="K125" i="5"/>
  <c r="I125" i="5"/>
  <c r="H125" i="5"/>
  <c r="G125" i="5"/>
  <c r="AI123" i="5"/>
  <c r="AF123" i="5"/>
  <c r="U123" i="5"/>
  <c r="N123" i="5"/>
  <c r="M123" i="5"/>
  <c r="L123" i="5"/>
  <c r="K123" i="5"/>
  <c r="I123" i="5"/>
  <c r="H123" i="5"/>
  <c r="G123" i="5"/>
  <c r="AI121" i="5"/>
  <c r="AF121" i="5"/>
  <c r="U121" i="5"/>
  <c r="N121" i="5"/>
  <c r="M121" i="5"/>
  <c r="L121" i="5"/>
  <c r="K121" i="5"/>
  <c r="I121" i="5"/>
  <c r="H121" i="5"/>
  <c r="G121" i="5"/>
  <c r="AI119" i="5"/>
  <c r="AF119" i="5"/>
  <c r="U119" i="5"/>
  <c r="N119" i="5"/>
  <c r="M119" i="5"/>
  <c r="L119" i="5"/>
  <c r="K119" i="5"/>
  <c r="I119" i="5"/>
  <c r="H119" i="5"/>
  <c r="G119" i="5"/>
  <c r="AI117" i="5"/>
  <c r="AF117" i="5"/>
  <c r="U117" i="5"/>
  <c r="N117" i="5"/>
  <c r="M117" i="5"/>
  <c r="L117" i="5"/>
  <c r="K117" i="5"/>
  <c r="I117" i="5"/>
  <c r="H117" i="5"/>
  <c r="G117" i="5"/>
  <c r="AI115" i="5"/>
  <c r="AF115" i="5"/>
  <c r="U115" i="5"/>
  <c r="N115" i="5"/>
  <c r="M115" i="5"/>
  <c r="L115" i="5"/>
  <c r="K115" i="5"/>
  <c r="I115" i="5"/>
  <c r="H115" i="5"/>
  <c r="G115" i="5"/>
  <c r="AI113" i="5"/>
  <c r="AF113" i="5"/>
  <c r="U113" i="5"/>
  <c r="N113" i="5"/>
  <c r="M113" i="5"/>
  <c r="L113" i="5"/>
  <c r="K113" i="5"/>
  <c r="H113" i="5"/>
  <c r="G113" i="5"/>
  <c r="AI111" i="5"/>
  <c r="AF111" i="5"/>
  <c r="U111" i="5"/>
  <c r="N111" i="5"/>
  <c r="M111" i="5"/>
  <c r="L111" i="5"/>
  <c r="K111" i="5"/>
  <c r="H111" i="5"/>
  <c r="G111" i="5"/>
  <c r="AI109" i="5"/>
  <c r="AF109" i="5"/>
  <c r="U109" i="5"/>
  <c r="N109" i="5"/>
  <c r="M109" i="5"/>
  <c r="L109" i="5"/>
  <c r="K109" i="5"/>
  <c r="H109" i="5"/>
  <c r="G109" i="5"/>
  <c r="AI107" i="5"/>
  <c r="AF107" i="5"/>
  <c r="U107" i="5"/>
  <c r="N107" i="5"/>
  <c r="M107" i="5"/>
  <c r="L107" i="5"/>
  <c r="K107" i="5"/>
  <c r="H107" i="5"/>
  <c r="G107" i="5"/>
  <c r="AI105" i="5"/>
  <c r="AF105" i="5"/>
  <c r="U105" i="5"/>
  <c r="N105" i="5"/>
  <c r="M105" i="5"/>
  <c r="L105" i="5"/>
  <c r="K105" i="5"/>
  <c r="H105" i="5"/>
  <c r="G105" i="5"/>
  <c r="AI103" i="5"/>
  <c r="AF103" i="5"/>
  <c r="U103" i="5"/>
  <c r="N103" i="5"/>
  <c r="M103" i="5"/>
  <c r="L103" i="5"/>
  <c r="K103" i="5"/>
  <c r="H103" i="5"/>
  <c r="G103" i="5"/>
  <c r="AI101" i="5"/>
  <c r="AF101" i="5"/>
  <c r="U101" i="5"/>
  <c r="N101" i="5"/>
  <c r="M101" i="5"/>
  <c r="L101" i="5"/>
  <c r="K101" i="5"/>
  <c r="H101" i="5"/>
  <c r="G101" i="5"/>
  <c r="AI99" i="5"/>
  <c r="AF99" i="5"/>
  <c r="U99" i="5"/>
  <c r="N99" i="5"/>
  <c r="M99" i="5"/>
  <c r="L99" i="5"/>
  <c r="K99" i="5"/>
  <c r="H99" i="5"/>
  <c r="G99" i="5"/>
  <c r="AI97" i="5"/>
  <c r="AF97" i="5"/>
  <c r="U97" i="5"/>
  <c r="N97" i="5"/>
  <c r="M97" i="5"/>
  <c r="L97" i="5"/>
  <c r="K97" i="5"/>
  <c r="H97" i="5"/>
  <c r="G97" i="5"/>
  <c r="AI95" i="5"/>
  <c r="AF95" i="5"/>
  <c r="U95" i="5"/>
  <c r="N95" i="5"/>
  <c r="M95" i="5"/>
  <c r="L95" i="5"/>
  <c r="K95" i="5"/>
  <c r="H95" i="5"/>
  <c r="G95" i="5"/>
  <c r="AI93" i="5"/>
  <c r="AF93" i="5"/>
  <c r="U93" i="5"/>
  <c r="N93" i="5"/>
  <c r="M93" i="5"/>
  <c r="L93" i="5"/>
  <c r="K93" i="5"/>
  <c r="H93" i="5"/>
  <c r="G93" i="5"/>
  <c r="AI91" i="5"/>
  <c r="AF91" i="5"/>
  <c r="U91" i="5"/>
  <c r="N91" i="5"/>
  <c r="M91" i="5"/>
  <c r="L91" i="5"/>
  <c r="K91" i="5"/>
  <c r="H91" i="5"/>
  <c r="G91" i="5"/>
  <c r="AI89" i="5"/>
  <c r="AF89" i="5"/>
  <c r="U89" i="5"/>
  <c r="N89" i="5"/>
  <c r="M89" i="5"/>
  <c r="L89" i="5"/>
  <c r="K89" i="5"/>
  <c r="H89" i="5"/>
  <c r="G89" i="5"/>
  <c r="AI87" i="5"/>
  <c r="AH87" i="5"/>
  <c r="AF87" i="5"/>
  <c r="U87" i="5"/>
  <c r="N87" i="5"/>
  <c r="M87" i="5"/>
  <c r="L87" i="5"/>
  <c r="K87" i="5"/>
  <c r="H87" i="5"/>
  <c r="G87" i="5"/>
  <c r="AI85" i="5"/>
  <c r="AF85" i="5"/>
  <c r="U85" i="5"/>
  <c r="O85" i="5"/>
  <c r="N85" i="5"/>
  <c r="M85" i="5"/>
  <c r="L85" i="5"/>
  <c r="K85" i="5"/>
  <c r="H85" i="5"/>
  <c r="G85" i="5"/>
  <c r="AI83" i="5"/>
  <c r="AF83" i="5"/>
  <c r="U83" i="5"/>
  <c r="T83" i="5"/>
  <c r="N83" i="5"/>
  <c r="M83" i="5"/>
  <c r="L83" i="5"/>
  <c r="K83" i="5"/>
  <c r="I83" i="5"/>
  <c r="H83" i="5"/>
  <c r="G83" i="5"/>
  <c r="D83" i="5"/>
  <c r="AI81" i="5"/>
  <c r="AF81" i="5"/>
  <c r="T81" i="5"/>
  <c r="N81" i="5"/>
  <c r="M81" i="5"/>
  <c r="L81" i="5"/>
  <c r="K81" i="5"/>
  <c r="H81" i="5"/>
  <c r="G81" i="5"/>
  <c r="AI79" i="5"/>
  <c r="AF79" i="5"/>
  <c r="U79" i="5"/>
  <c r="N79" i="5"/>
  <c r="M79" i="5"/>
  <c r="L79" i="5"/>
  <c r="K79" i="5"/>
  <c r="H79" i="5"/>
  <c r="G79" i="5"/>
  <c r="AI77" i="5"/>
  <c r="AF77" i="5"/>
  <c r="U77" i="5"/>
  <c r="N77" i="5"/>
  <c r="M77" i="5"/>
  <c r="L77" i="5"/>
  <c r="K77" i="5"/>
  <c r="H77" i="5"/>
  <c r="G77" i="5"/>
  <c r="AI75" i="5"/>
  <c r="AF75" i="5"/>
  <c r="U75" i="5"/>
  <c r="N75" i="5"/>
  <c r="M75" i="5"/>
  <c r="L75" i="5"/>
  <c r="K75" i="5"/>
  <c r="H75" i="5"/>
  <c r="G75" i="5"/>
  <c r="AI73" i="5"/>
  <c r="AF73" i="5"/>
  <c r="U73" i="5"/>
  <c r="N73" i="5"/>
  <c r="M73" i="5"/>
  <c r="L73" i="5"/>
  <c r="K73" i="5"/>
  <c r="H73" i="5"/>
  <c r="G73" i="5"/>
  <c r="AI71" i="5"/>
  <c r="AF71" i="5"/>
  <c r="U71" i="5"/>
  <c r="N71" i="5"/>
  <c r="M71" i="5"/>
  <c r="L71" i="5"/>
  <c r="K71" i="5"/>
  <c r="H71" i="5"/>
  <c r="G71" i="5"/>
  <c r="AI69" i="5"/>
  <c r="AF69" i="5"/>
  <c r="U69" i="5"/>
  <c r="N69" i="5"/>
  <c r="M69" i="5"/>
  <c r="L69" i="5"/>
  <c r="K69" i="5"/>
  <c r="H69" i="5"/>
  <c r="G69" i="5"/>
  <c r="AI67" i="5"/>
  <c r="AF67" i="5"/>
  <c r="U67" i="5"/>
  <c r="N67" i="5"/>
  <c r="M67" i="5"/>
  <c r="L67" i="5"/>
  <c r="K67" i="5"/>
  <c r="H67" i="5"/>
  <c r="G67" i="5"/>
  <c r="AI65" i="5"/>
  <c r="AF65" i="5"/>
  <c r="U65" i="5"/>
  <c r="N65" i="5"/>
  <c r="M65" i="5"/>
  <c r="L65" i="5"/>
  <c r="K65" i="5"/>
  <c r="H65" i="5"/>
  <c r="G65" i="5"/>
  <c r="AI63" i="5"/>
  <c r="AF63" i="5"/>
  <c r="U63" i="5"/>
  <c r="N63" i="5"/>
  <c r="M63" i="5"/>
  <c r="L63" i="5"/>
  <c r="K63" i="5"/>
  <c r="H63" i="5"/>
  <c r="G63" i="5"/>
  <c r="AI61" i="5"/>
  <c r="AF61" i="5"/>
  <c r="U61" i="5"/>
  <c r="N61" i="5"/>
  <c r="M61" i="5"/>
  <c r="L61" i="5"/>
  <c r="K61" i="5"/>
  <c r="H61" i="5"/>
  <c r="G61" i="5"/>
  <c r="AI59" i="5"/>
  <c r="AF59" i="5"/>
  <c r="U59" i="5"/>
  <c r="N59" i="5"/>
  <c r="M59" i="5"/>
  <c r="L59" i="5"/>
  <c r="K59" i="5"/>
  <c r="H59" i="5"/>
  <c r="G59" i="5"/>
  <c r="AI57" i="5"/>
  <c r="AF57" i="5"/>
  <c r="U57" i="5"/>
  <c r="N57" i="5"/>
  <c r="M57" i="5"/>
  <c r="L57" i="5"/>
  <c r="K57" i="5"/>
  <c r="H57" i="5"/>
  <c r="G57" i="5"/>
  <c r="AI55" i="5"/>
  <c r="AF55" i="5"/>
  <c r="U55" i="5"/>
  <c r="N55" i="5"/>
  <c r="M55" i="5"/>
  <c r="L55" i="5"/>
  <c r="K55" i="5"/>
  <c r="H55" i="5"/>
  <c r="G55" i="5"/>
  <c r="AI53" i="5"/>
  <c r="AF53" i="5"/>
  <c r="U53" i="5"/>
  <c r="N53" i="5"/>
  <c r="M53" i="5"/>
  <c r="L53" i="5"/>
  <c r="K53" i="5"/>
  <c r="H53" i="5"/>
  <c r="G53" i="5"/>
  <c r="AI51" i="5"/>
  <c r="AF51" i="5"/>
  <c r="U51" i="5"/>
  <c r="N51" i="5"/>
  <c r="M51" i="5"/>
  <c r="L51" i="5"/>
  <c r="K51" i="5"/>
  <c r="H51" i="5"/>
  <c r="G51" i="5"/>
  <c r="AI49" i="5"/>
  <c r="AF49" i="5"/>
  <c r="U49" i="5"/>
  <c r="N49" i="5"/>
  <c r="M49" i="5"/>
  <c r="L49" i="5"/>
  <c r="K49" i="5"/>
  <c r="H49" i="5"/>
  <c r="G49" i="5"/>
  <c r="AI47" i="5"/>
  <c r="AF47" i="5"/>
  <c r="U47" i="5"/>
  <c r="N47" i="5"/>
  <c r="M47" i="5"/>
  <c r="L47" i="5"/>
  <c r="K47" i="5"/>
  <c r="H47" i="5"/>
  <c r="G47" i="5"/>
  <c r="AI45" i="5"/>
  <c r="AF45" i="5"/>
  <c r="U45" i="5"/>
  <c r="N45" i="5"/>
  <c r="M45" i="5"/>
  <c r="L45" i="5"/>
  <c r="K45" i="5"/>
  <c r="H45" i="5"/>
  <c r="G45" i="5"/>
  <c r="AI43" i="5"/>
  <c r="AF43" i="5"/>
  <c r="U43" i="5"/>
  <c r="N43" i="5"/>
  <c r="M43" i="5"/>
  <c r="L43" i="5"/>
  <c r="K43" i="5"/>
  <c r="H43" i="5"/>
  <c r="G43" i="5"/>
  <c r="AI41" i="5"/>
  <c r="AF41" i="5"/>
  <c r="U41" i="5"/>
  <c r="N41" i="5"/>
  <c r="M41" i="5"/>
  <c r="L41" i="5"/>
  <c r="K41" i="5"/>
  <c r="H41" i="5"/>
  <c r="G41" i="5"/>
  <c r="AI39" i="5"/>
  <c r="AF39" i="5"/>
  <c r="U39" i="5"/>
  <c r="N39" i="5"/>
  <c r="M39" i="5"/>
  <c r="L39" i="5"/>
  <c r="K39" i="5"/>
  <c r="H39" i="5"/>
  <c r="G39" i="5"/>
  <c r="AI37" i="5"/>
  <c r="AF37" i="5"/>
  <c r="U37" i="5"/>
  <c r="N37" i="5"/>
  <c r="M37" i="5"/>
  <c r="L37" i="5"/>
  <c r="K37" i="5"/>
  <c r="H37" i="5"/>
  <c r="G37" i="5"/>
  <c r="AI35" i="5"/>
  <c r="AF35" i="5"/>
  <c r="U35" i="5"/>
  <c r="N35" i="5"/>
  <c r="M35" i="5"/>
  <c r="L35" i="5"/>
  <c r="K35" i="5"/>
  <c r="H35" i="5"/>
  <c r="G35" i="5"/>
  <c r="AI33" i="5"/>
  <c r="AF33" i="5"/>
  <c r="U33" i="5"/>
  <c r="N33" i="5"/>
  <c r="M33" i="5"/>
  <c r="L33" i="5"/>
  <c r="K33" i="5"/>
  <c r="H33" i="5"/>
  <c r="G33" i="5"/>
  <c r="AI31" i="5"/>
  <c r="AF31" i="5"/>
  <c r="U31" i="5"/>
  <c r="N31" i="5"/>
  <c r="M31" i="5"/>
  <c r="L31" i="5"/>
  <c r="K31" i="5"/>
  <c r="H31" i="5"/>
  <c r="G31" i="5"/>
  <c r="AI29" i="5"/>
  <c r="AF29" i="5"/>
  <c r="U29" i="5"/>
  <c r="N29" i="5"/>
  <c r="M29" i="5"/>
  <c r="L29" i="5"/>
  <c r="K29" i="5"/>
  <c r="H29" i="5"/>
  <c r="G29" i="5"/>
  <c r="AI27" i="5"/>
  <c r="AF27" i="5"/>
  <c r="U27" i="5"/>
  <c r="N27" i="5"/>
  <c r="M27" i="5"/>
  <c r="L27" i="5"/>
  <c r="K27" i="5"/>
  <c r="H27" i="5"/>
  <c r="G27" i="5"/>
  <c r="AI25" i="5"/>
  <c r="AF25" i="5"/>
  <c r="U25" i="5"/>
  <c r="N25" i="5"/>
  <c r="M25" i="5"/>
  <c r="L25" i="5"/>
  <c r="K25" i="5"/>
  <c r="H25" i="5"/>
  <c r="G25" i="5"/>
  <c r="AI23" i="5"/>
  <c r="AF23" i="5"/>
  <c r="U23" i="5"/>
  <c r="N23" i="5"/>
  <c r="M23" i="5"/>
  <c r="L23" i="5"/>
  <c r="K23" i="5"/>
  <c r="H23" i="5"/>
  <c r="G23" i="5"/>
  <c r="AI21" i="5"/>
  <c r="AF21" i="5"/>
  <c r="U21" i="5"/>
  <c r="N21" i="5"/>
  <c r="M21" i="5"/>
  <c r="L21" i="5"/>
  <c r="K21" i="5"/>
  <c r="H21" i="5"/>
  <c r="G21" i="5"/>
  <c r="AI19" i="5"/>
  <c r="AF19" i="5"/>
  <c r="U19" i="5"/>
  <c r="N19" i="5"/>
  <c r="M19" i="5"/>
  <c r="L19" i="5"/>
  <c r="K19" i="5"/>
  <c r="H19" i="5"/>
  <c r="G19" i="5"/>
  <c r="AI17" i="5"/>
  <c r="AF17" i="5"/>
  <c r="U17" i="5"/>
  <c r="N17" i="5"/>
  <c r="M17" i="5"/>
  <c r="L17" i="5"/>
  <c r="K17" i="5"/>
  <c r="H17" i="5"/>
  <c r="G17" i="5"/>
  <c r="AI15" i="5"/>
  <c r="AF15" i="5"/>
  <c r="U15" i="5"/>
  <c r="N15" i="5"/>
  <c r="M15" i="5"/>
  <c r="L15" i="5"/>
  <c r="K15" i="5"/>
  <c r="H15" i="5"/>
  <c r="G15" i="5"/>
  <c r="AI13" i="5"/>
  <c r="AH13" i="5"/>
  <c r="AF13" i="5"/>
  <c r="U13" i="5"/>
  <c r="O13" i="5"/>
  <c r="N13" i="5"/>
  <c r="M13" i="5"/>
  <c r="L13" i="5"/>
  <c r="K13" i="5"/>
  <c r="H13" i="5"/>
  <c r="G13" i="5"/>
  <c r="AI11" i="5"/>
  <c r="AH11" i="5"/>
  <c r="AF11" i="5"/>
  <c r="U11" i="5"/>
  <c r="O11" i="5"/>
  <c r="N11" i="5"/>
  <c r="M11" i="5"/>
  <c r="L11" i="5"/>
  <c r="K11" i="5"/>
  <c r="H11" i="5"/>
  <c r="G11" i="5"/>
  <c r="AI9" i="5"/>
  <c r="AF9" i="5"/>
  <c r="U9" i="5"/>
  <c r="N9" i="5"/>
  <c r="M9" i="5"/>
  <c r="L9" i="5"/>
  <c r="K9" i="5"/>
  <c r="H9" i="5"/>
  <c r="G9" i="5"/>
  <c r="AI7" i="5"/>
  <c r="AH7" i="5"/>
  <c r="AF7" i="5"/>
  <c r="U7" i="5"/>
  <c r="T7" i="5"/>
  <c r="O7" i="5"/>
  <c r="N7" i="5"/>
  <c r="M7" i="5"/>
  <c r="L7" i="5"/>
  <c r="K7" i="5"/>
  <c r="I7" i="5"/>
  <c r="H7" i="5"/>
  <c r="G7" i="5"/>
  <c r="D7" i="5"/>
  <c r="AI6" i="5"/>
  <c r="N6" i="5"/>
  <c r="M6" i="5"/>
  <c r="AI5" i="5"/>
  <c r="AH5" i="5"/>
  <c r="AF5" i="5"/>
  <c r="U5" i="5"/>
  <c r="T5" i="5"/>
  <c r="O5" i="5"/>
  <c r="N5" i="5"/>
  <c r="M5" i="5"/>
  <c r="L5" i="5"/>
  <c r="K5" i="5"/>
  <c r="H5" i="5"/>
  <c r="G5" i="5"/>
  <c r="I250" i="3"/>
  <c r="G246" i="3"/>
  <c r="I244" i="3"/>
  <c r="G244" i="3"/>
  <c r="I243" i="3"/>
  <c r="G243" i="3"/>
  <c r="I242" i="3"/>
  <c r="G242" i="3"/>
  <c r="I241" i="3"/>
  <c r="G241" i="3"/>
  <c r="I240" i="3"/>
  <c r="G240" i="3"/>
  <c r="I239" i="3"/>
  <c r="G239" i="3"/>
  <c r="I238" i="3"/>
  <c r="G238" i="3"/>
  <c r="I237" i="3"/>
  <c r="G237" i="3"/>
  <c r="I236" i="3"/>
  <c r="G236" i="3"/>
  <c r="I235" i="3"/>
  <c r="G235" i="3"/>
  <c r="I234" i="3"/>
  <c r="G234" i="3"/>
  <c r="I233" i="3"/>
  <c r="G233" i="3"/>
  <c r="I232" i="3"/>
  <c r="G232" i="3"/>
  <c r="I231" i="3"/>
  <c r="G231" i="3"/>
  <c r="I230" i="3"/>
  <c r="G230" i="3"/>
  <c r="I229" i="3"/>
  <c r="G229" i="3"/>
  <c r="I228" i="3"/>
  <c r="G228" i="3"/>
  <c r="I227" i="3"/>
  <c r="G227" i="3"/>
  <c r="I226" i="3"/>
  <c r="G226" i="3"/>
  <c r="I225" i="3"/>
  <c r="G225" i="3"/>
  <c r="I224" i="3"/>
  <c r="G224" i="3"/>
  <c r="I223" i="3"/>
  <c r="G223" i="3"/>
  <c r="I222" i="3"/>
  <c r="G222" i="3"/>
  <c r="I221" i="3"/>
  <c r="G221" i="3"/>
  <c r="I220" i="3"/>
  <c r="G220" i="3"/>
  <c r="I219" i="3"/>
  <c r="G219" i="3"/>
  <c r="I218" i="3"/>
  <c r="G218" i="3"/>
  <c r="D218" i="3"/>
  <c r="I217" i="3"/>
  <c r="G217" i="3"/>
  <c r="I216" i="3"/>
  <c r="G216" i="3"/>
  <c r="I215" i="3"/>
  <c r="G215" i="3"/>
  <c r="I214" i="3"/>
  <c r="G214" i="3"/>
  <c r="I213" i="3"/>
  <c r="G213" i="3"/>
  <c r="I212" i="3"/>
  <c r="G212" i="3"/>
  <c r="I211" i="3"/>
  <c r="G211" i="3"/>
  <c r="I210" i="3"/>
  <c r="G210" i="3"/>
  <c r="I209" i="3"/>
  <c r="G209" i="3"/>
  <c r="I208" i="3"/>
  <c r="G208" i="3"/>
  <c r="I207" i="3"/>
  <c r="G207" i="3"/>
  <c r="I206" i="3"/>
  <c r="G206" i="3"/>
  <c r="I205" i="3"/>
  <c r="G205" i="3"/>
  <c r="I204" i="3"/>
  <c r="G204" i="3"/>
  <c r="I203" i="3"/>
  <c r="G203" i="3"/>
  <c r="I202" i="3"/>
  <c r="G202" i="3"/>
  <c r="I201" i="3"/>
  <c r="G201" i="3"/>
  <c r="I200" i="3"/>
  <c r="G200" i="3"/>
  <c r="I199" i="3"/>
  <c r="G199" i="3"/>
  <c r="I198" i="3"/>
  <c r="G198" i="3"/>
  <c r="I197" i="3"/>
  <c r="G197" i="3"/>
  <c r="I196" i="3"/>
  <c r="G196" i="3"/>
  <c r="I195" i="3"/>
  <c r="G195" i="3"/>
  <c r="I194" i="3"/>
  <c r="G194" i="3"/>
  <c r="I193" i="3"/>
  <c r="G193" i="3"/>
  <c r="I192" i="3"/>
  <c r="G192" i="3"/>
  <c r="I191" i="3"/>
  <c r="G191" i="3"/>
  <c r="I190" i="3"/>
  <c r="G190" i="3"/>
  <c r="I189" i="3"/>
  <c r="G189" i="3"/>
  <c r="I188" i="3"/>
  <c r="G188" i="3"/>
  <c r="J187" i="3"/>
  <c r="I187" i="3"/>
  <c r="G187" i="3"/>
  <c r="J186" i="3"/>
  <c r="I186" i="3"/>
  <c r="G186" i="3"/>
  <c r="I185" i="3"/>
  <c r="G185" i="3"/>
  <c r="I184" i="3"/>
  <c r="G184" i="3"/>
  <c r="I183" i="3"/>
  <c r="G183" i="3"/>
  <c r="I182" i="3"/>
  <c r="G182" i="3"/>
  <c r="I181" i="3"/>
  <c r="G181" i="3"/>
  <c r="I180" i="3"/>
  <c r="G180" i="3"/>
  <c r="I179" i="3"/>
  <c r="G179" i="3"/>
  <c r="I178" i="3"/>
  <c r="G178" i="3"/>
  <c r="I177" i="3"/>
  <c r="G177" i="3"/>
  <c r="I176" i="3"/>
  <c r="G176" i="3"/>
  <c r="I175" i="3"/>
  <c r="G175" i="3"/>
  <c r="I174" i="3"/>
  <c r="G174" i="3"/>
  <c r="I173" i="3"/>
  <c r="G173" i="3"/>
  <c r="I172" i="3"/>
  <c r="G172" i="3"/>
  <c r="I171" i="3"/>
  <c r="G171" i="3"/>
  <c r="I170" i="3"/>
  <c r="G170" i="3"/>
  <c r="I169" i="3"/>
  <c r="G169" i="3"/>
  <c r="I168" i="3"/>
  <c r="G168" i="3"/>
  <c r="I167" i="3"/>
  <c r="G167" i="3"/>
  <c r="I166" i="3"/>
  <c r="G166" i="3"/>
  <c r="I165" i="3"/>
  <c r="G165" i="3"/>
  <c r="I164" i="3"/>
  <c r="G164" i="3"/>
  <c r="I163" i="3"/>
  <c r="G163" i="3"/>
  <c r="I162" i="3"/>
  <c r="G162" i="3"/>
  <c r="I161" i="3"/>
  <c r="G161" i="3"/>
  <c r="I160" i="3"/>
  <c r="G160" i="3"/>
  <c r="I159" i="3"/>
  <c r="G159" i="3"/>
  <c r="I158" i="3"/>
  <c r="G158" i="3"/>
  <c r="I157" i="3"/>
  <c r="G157" i="3"/>
  <c r="I156" i="3"/>
  <c r="G156" i="3"/>
  <c r="I155" i="3"/>
  <c r="G155" i="3"/>
  <c r="I154" i="3"/>
  <c r="G154" i="3"/>
  <c r="J153" i="3"/>
  <c r="I153" i="3"/>
  <c r="G153" i="3"/>
  <c r="I152" i="3"/>
  <c r="G152" i="3"/>
  <c r="I151" i="3"/>
  <c r="G151" i="3"/>
  <c r="I150" i="3"/>
  <c r="G150" i="3"/>
  <c r="I149" i="3"/>
  <c r="G149" i="3"/>
  <c r="I148" i="3"/>
  <c r="G148" i="3"/>
  <c r="J147" i="3"/>
  <c r="I147" i="3"/>
  <c r="G147" i="3"/>
  <c r="J146" i="3"/>
  <c r="I146" i="3"/>
  <c r="G146" i="3"/>
  <c r="J145" i="3"/>
  <c r="I145" i="3"/>
  <c r="G145" i="3"/>
  <c r="J144" i="3"/>
  <c r="I144" i="3"/>
  <c r="G144" i="3"/>
  <c r="J143" i="3"/>
  <c r="I143" i="3"/>
  <c r="G143" i="3"/>
  <c r="J142" i="3"/>
  <c r="I142" i="3"/>
  <c r="G142" i="3"/>
  <c r="J141" i="3"/>
  <c r="I141" i="3"/>
  <c r="G141" i="3"/>
  <c r="J140" i="3"/>
  <c r="I140" i="3"/>
  <c r="G140" i="3"/>
  <c r="J139" i="3"/>
  <c r="I139" i="3"/>
  <c r="G139" i="3"/>
  <c r="J138" i="3"/>
  <c r="I138" i="3"/>
  <c r="G138" i="3"/>
  <c r="J137" i="3"/>
  <c r="I137" i="3"/>
  <c r="G137" i="3"/>
  <c r="I136" i="3"/>
  <c r="G136" i="3"/>
  <c r="I135" i="3"/>
  <c r="G135" i="3"/>
  <c r="I134" i="3"/>
  <c r="G134" i="3"/>
  <c r="I133" i="3"/>
  <c r="G133" i="3"/>
  <c r="I132" i="3"/>
  <c r="G132" i="3"/>
  <c r="I131" i="3"/>
  <c r="G131" i="3"/>
  <c r="I130" i="3"/>
  <c r="G130" i="3"/>
  <c r="I129" i="3"/>
  <c r="G129" i="3"/>
  <c r="I128" i="3"/>
  <c r="G128" i="3"/>
  <c r="I127" i="3"/>
  <c r="G127" i="3"/>
  <c r="I126" i="3"/>
  <c r="G126" i="3"/>
  <c r="I125" i="3"/>
  <c r="G125" i="3"/>
  <c r="J124" i="3"/>
  <c r="I124" i="3"/>
  <c r="G124" i="3"/>
  <c r="J123" i="3"/>
  <c r="I123" i="3"/>
  <c r="G123" i="3"/>
  <c r="J122" i="3"/>
  <c r="I122" i="3"/>
  <c r="G122" i="3"/>
  <c r="J121" i="3"/>
  <c r="I121" i="3"/>
  <c r="G121" i="3"/>
  <c r="J120" i="3"/>
  <c r="I120" i="3"/>
  <c r="G120" i="3"/>
  <c r="J119" i="3"/>
  <c r="I119" i="3"/>
  <c r="G119" i="3"/>
  <c r="J118" i="3"/>
  <c r="I118" i="3"/>
  <c r="G118" i="3"/>
  <c r="J117" i="3"/>
  <c r="I117" i="3"/>
  <c r="G117" i="3"/>
  <c r="J116" i="3"/>
  <c r="I116" i="3"/>
  <c r="G116" i="3"/>
  <c r="J115" i="3"/>
  <c r="I115" i="3"/>
  <c r="G115" i="3"/>
  <c r="J114" i="3"/>
  <c r="I114" i="3"/>
  <c r="G114" i="3"/>
  <c r="J113" i="3"/>
  <c r="I113" i="3"/>
  <c r="G113" i="3"/>
  <c r="J112" i="3"/>
  <c r="I112" i="3"/>
  <c r="G112" i="3"/>
  <c r="J111" i="3"/>
  <c r="I111" i="3"/>
  <c r="G111" i="3"/>
  <c r="J110" i="3"/>
  <c r="I110" i="3"/>
  <c r="G110" i="3"/>
  <c r="J109" i="3"/>
  <c r="I109" i="3"/>
  <c r="G109" i="3"/>
  <c r="J108" i="3"/>
  <c r="I108" i="3"/>
  <c r="G108" i="3"/>
  <c r="J107" i="3"/>
  <c r="I107" i="3"/>
  <c r="G107" i="3"/>
  <c r="J106" i="3"/>
  <c r="I106" i="3"/>
  <c r="G106" i="3"/>
  <c r="J105" i="3"/>
  <c r="I105" i="3"/>
  <c r="G105" i="3"/>
  <c r="J104" i="3"/>
  <c r="I104" i="3"/>
  <c r="G104" i="3"/>
  <c r="J103" i="3"/>
  <c r="I103" i="3"/>
  <c r="G103" i="3"/>
  <c r="J102" i="3"/>
  <c r="I102" i="3"/>
  <c r="G102" i="3"/>
  <c r="J101" i="3"/>
  <c r="I101" i="3"/>
  <c r="G101" i="3"/>
  <c r="J100" i="3"/>
  <c r="I100" i="3"/>
  <c r="G100" i="3"/>
  <c r="J99" i="3"/>
  <c r="I99" i="3"/>
  <c r="G99" i="3"/>
  <c r="J98" i="3"/>
  <c r="I98" i="3"/>
  <c r="G98" i="3"/>
  <c r="J97" i="3"/>
  <c r="I97" i="3"/>
  <c r="G97" i="3"/>
  <c r="J96" i="3"/>
  <c r="I96" i="3"/>
  <c r="G96" i="3"/>
  <c r="J95" i="3"/>
  <c r="I95" i="3"/>
  <c r="G95" i="3"/>
  <c r="J94" i="3"/>
  <c r="I94" i="3"/>
  <c r="G94" i="3"/>
  <c r="J93" i="3"/>
  <c r="I93" i="3"/>
  <c r="G93" i="3"/>
  <c r="J92" i="3"/>
  <c r="I92" i="3"/>
  <c r="G92" i="3"/>
  <c r="J91" i="3"/>
  <c r="I91" i="3"/>
  <c r="G91" i="3"/>
  <c r="J90" i="3"/>
  <c r="I90" i="3"/>
  <c r="G90" i="3"/>
  <c r="J89" i="3"/>
  <c r="I89" i="3"/>
  <c r="G89" i="3"/>
  <c r="J88" i="3"/>
  <c r="I88" i="3"/>
  <c r="G88" i="3"/>
  <c r="J87" i="3"/>
  <c r="I87" i="3"/>
  <c r="G87" i="3"/>
  <c r="J86" i="3"/>
  <c r="I86" i="3"/>
  <c r="G86" i="3"/>
  <c r="J85" i="3"/>
  <c r="I85" i="3"/>
  <c r="G85" i="3"/>
  <c r="J84" i="3"/>
  <c r="I84" i="3"/>
  <c r="G84" i="3"/>
  <c r="J83" i="3"/>
  <c r="I83" i="3"/>
  <c r="G83" i="3"/>
  <c r="J82" i="3"/>
  <c r="I82" i="3"/>
  <c r="G82" i="3"/>
  <c r="J81" i="3"/>
  <c r="I81" i="3"/>
  <c r="G81" i="3"/>
  <c r="J80" i="3"/>
  <c r="I80" i="3"/>
  <c r="G80" i="3"/>
  <c r="J79" i="3"/>
  <c r="I79" i="3"/>
  <c r="G79" i="3"/>
  <c r="J78" i="3"/>
  <c r="I78" i="3"/>
  <c r="G78" i="3"/>
  <c r="J77" i="3"/>
  <c r="I77" i="3"/>
  <c r="G77" i="3"/>
  <c r="J76" i="3"/>
  <c r="I76" i="3"/>
  <c r="G76" i="3"/>
  <c r="J75" i="3"/>
  <c r="I75" i="3"/>
  <c r="G75" i="3"/>
  <c r="J74" i="3"/>
  <c r="I74" i="3"/>
  <c r="G74" i="3"/>
  <c r="J73" i="3"/>
  <c r="I73" i="3"/>
  <c r="G73" i="3"/>
  <c r="J72" i="3"/>
  <c r="I72" i="3"/>
  <c r="G72" i="3"/>
  <c r="J71" i="3"/>
  <c r="I71" i="3"/>
  <c r="G71" i="3"/>
  <c r="J70" i="3"/>
  <c r="I70" i="3"/>
  <c r="G70" i="3"/>
  <c r="J69" i="3"/>
  <c r="I69" i="3"/>
  <c r="G69" i="3"/>
  <c r="J68" i="3"/>
  <c r="I68" i="3"/>
  <c r="G68" i="3"/>
  <c r="J67" i="3"/>
  <c r="I67" i="3"/>
  <c r="G67" i="3"/>
  <c r="J66" i="3"/>
  <c r="I66" i="3"/>
  <c r="G66" i="3"/>
  <c r="J65" i="3"/>
  <c r="I65" i="3"/>
  <c r="G65" i="3"/>
  <c r="J64" i="3"/>
  <c r="I64" i="3"/>
  <c r="G64" i="3"/>
  <c r="J63" i="3"/>
  <c r="I63" i="3"/>
  <c r="G63" i="3"/>
  <c r="J62" i="3"/>
  <c r="I62" i="3"/>
  <c r="G62" i="3"/>
  <c r="J61" i="3"/>
  <c r="I61" i="3"/>
  <c r="G61" i="3"/>
  <c r="J60" i="3"/>
  <c r="I60" i="3"/>
  <c r="G60" i="3"/>
  <c r="I59" i="3"/>
  <c r="G59" i="3"/>
  <c r="I58" i="3"/>
  <c r="G58" i="3"/>
  <c r="I57" i="3"/>
  <c r="G57" i="3"/>
  <c r="I56" i="3"/>
  <c r="G56" i="3"/>
  <c r="I55" i="3"/>
  <c r="G55" i="3"/>
  <c r="I54" i="3"/>
  <c r="G54" i="3"/>
  <c r="I53" i="3"/>
  <c r="G53" i="3"/>
  <c r="I52" i="3"/>
  <c r="G52" i="3"/>
  <c r="I51" i="3"/>
  <c r="G51" i="3"/>
  <c r="I50" i="3"/>
  <c r="G50" i="3"/>
  <c r="I49" i="3"/>
  <c r="G49" i="3"/>
  <c r="I48" i="3"/>
  <c r="G48" i="3"/>
  <c r="I47" i="3"/>
  <c r="G47" i="3"/>
  <c r="I46" i="3"/>
  <c r="G46" i="3"/>
  <c r="I45" i="3"/>
  <c r="G45" i="3"/>
  <c r="D45" i="3"/>
  <c r="I44" i="3"/>
  <c r="G44" i="3"/>
  <c r="D44" i="3"/>
  <c r="I43" i="3"/>
  <c r="G43" i="3"/>
  <c r="I42" i="3"/>
  <c r="G42" i="3"/>
  <c r="I41" i="3"/>
  <c r="G41" i="3"/>
  <c r="I40" i="3"/>
  <c r="G40" i="3"/>
  <c r="I39" i="3"/>
  <c r="G39" i="3"/>
  <c r="I38" i="3"/>
  <c r="G38" i="3"/>
  <c r="I37" i="3"/>
  <c r="G37" i="3"/>
  <c r="I36" i="3"/>
  <c r="G36" i="3"/>
  <c r="I35" i="3"/>
  <c r="G35" i="3"/>
  <c r="I34" i="3"/>
  <c r="G34" i="3"/>
  <c r="I33" i="3"/>
  <c r="G33" i="3"/>
  <c r="I32" i="3"/>
  <c r="G32" i="3"/>
  <c r="I31" i="3"/>
  <c r="I30" i="3"/>
  <c r="G30" i="3"/>
  <c r="I29" i="3"/>
  <c r="G29" i="3"/>
  <c r="I28" i="3"/>
  <c r="I27" i="3"/>
  <c r="G27" i="3"/>
  <c r="I26" i="3"/>
  <c r="G26" i="3"/>
  <c r="I25" i="3"/>
  <c r="G25" i="3"/>
  <c r="I24" i="3"/>
  <c r="G24" i="3"/>
  <c r="I23" i="3"/>
  <c r="G23" i="3"/>
  <c r="I22" i="3"/>
  <c r="G22" i="3"/>
  <c r="I21" i="3"/>
  <c r="G21" i="3"/>
  <c r="I20" i="3"/>
  <c r="G20" i="3"/>
  <c r="I19" i="3"/>
  <c r="G19" i="3"/>
  <c r="I18" i="3"/>
  <c r="G18" i="3"/>
  <c r="I17" i="3"/>
  <c r="G17" i="3"/>
  <c r="I16" i="3"/>
  <c r="G16" i="3"/>
  <c r="I15" i="3"/>
  <c r="G15" i="3"/>
  <c r="I14" i="3"/>
  <c r="G14" i="3"/>
  <c r="I13" i="3"/>
  <c r="G13" i="3"/>
  <c r="I12" i="3"/>
  <c r="G12" i="3"/>
  <c r="I11" i="3"/>
  <c r="G11" i="3"/>
  <c r="I10" i="3"/>
  <c r="G10" i="3"/>
  <c r="I9" i="3"/>
  <c r="G9" i="3"/>
  <c r="I8" i="3"/>
  <c r="G8" i="3"/>
  <c r="I7" i="3"/>
  <c r="G7" i="3"/>
  <c r="I6" i="3"/>
  <c r="G6" i="3"/>
  <c r="D6" i="3"/>
  <c r="I5" i="3"/>
  <c r="G5" i="3"/>
  <c r="G273"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1" i="2"/>
  <c r="G104" i="2"/>
  <c r="G103" i="2"/>
  <c r="F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D76" i="2"/>
  <c r="G75" i="2"/>
  <c r="G74" i="2"/>
  <c r="G73" i="2"/>
  <c r="G72" i="2"/>
  <c r="G71" i="2"/>
  <c r="G70" i="2"/>
  <c r="G69" i="2"/>
  <c r="G68" i="2"/>
  <c r="G67" i="2"/>
  <c r="G66" i="2"/>
  <c r="G65" i="2"/>
  <c r="G64" i="2"/>
  <c r="G62" i="2"/>
  <c r="G61" i="2"/>
  <c r="G60" i="2"/>
  <c r="G59" i="2"/>
  <c r="G58" i="2"/>
  <c r="G57" i="2"/>
  <c r="G56" i="2"/>
  <c r="G55" i="2"/>
  <c r="G54" i="2"/>
  <c r="G53" i="2"/>
  <c r="G52" i="2"/>
  <c r="G51" i="2"/>
  <c r="G50" i="2"/>
  <c r="G49" i="2"/>
  <c r="G48" i="2"/>
  <c r="G47" i="2"/>
  <c r="G46" i="2"/>
  <c r="G45" i="2"/>
  <c r="D45" i="2"/>
  <c r="G44" i="2"/>
  <c r="D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D6" i="2"/>
  <c r="G5" i="2"/>
  <c r="R247" i="7" l="1"/>
  <c r="S247" i="7"/>
  <c r="I247" i="7"/>
  <c r="M248" i="7" s="1"/>
  <c r="Y6" i="7"/>
  <c r="X6" i="7"/>
  <c r="M44" i="7"/>
  <c r="L44" i="7"/>
  <c r="M218" i="7"/>
  <c r="L218" i="7"/>
  <c r="M6" i="7"/>
  <c r="M247" i="7" s="1"/>
  <c r="L6" i="7"/>
  <c r="U247" i="7"/>
  <c r="O247" i="7"/>
  <c r="S248" i="7" s="1"/>
  <c r="W249" i="7" l="1"/>
  <c r="W248" i="7"/>
  <c r="P249" i="7"/>
  <c r="L247" i="7"/>
  <c r="R248" i="7"/>
  <c r="X247" i="7"/>
  <c r="Y247" i="7"/>
</calcChain>
</file>

<file path=xl/sharedStrings.xml><?xml version="1.0" encoding="utf-8"?>
<sst xmlns="http://schemas.openxmlformats.org/spreadsheetml/2006/main" count="6702" uniqueCount="677">
  <si>
    <t>Final Awarded BOQ</t>
  </si>
  <si>
    <t>S. No.</t>
  </si>
  <si>
    <t>Tech. Spec Cl. No in TED</t>
  </si>
  <si>
    <t>DESCRIPTION OF ITEM</t>
  </si>
  <si>
    <t>Qty.</t>
  </si>
  <si>
    <t>Unit</t>
  </si>
  <si>
    <t>Qouted Price</t>
  </si>
  <si>
    <t>Amount</t>
  </si>
  <si>
    <t>MPS</t>
  </si>
  <si>
    <t xml:space="preserve">FOR MOTs </t>
  </si>
  <si>
    <t xml:space="preserve">Stainless Steel Pre-fabricated Wall panels </t>
  </si>
  <si>
    <t>Sqm</t>
  </si>
  <si>
    <t>Stainless Steel Pre-fabricated Ceiling panels In MOTs &amp; MOTs Corridor</t>
  </si>
  <si>
    <t xml:space="preserve">Dynamic Hatch Box </t>
  </si>
  <si>
    <t>Nos</t>
  </si>
  <si>
    <t>Electro conductive Flooring inside MOTs</t>
  </si>
  <si>
    <t>Flooring with Vinyl Sheets In MOT Corridor</t>
  </si>
  <si>
    <t xml:space="preserve">Uni Directional Ceiling Laminar Airflow Systems  </t>
  </si>
  <si>
    <t>Air Handling Units (AHUs) 11 TR</t>
  </si>
  <si>
    <t>Condensing Units</t>
  </si>
  <si>
    <t xml:space="preserve">Pressure Relief Dampers </t>
  </si>
  <si>
    <t>Single arm Anesthesia Pendants (Imported)</t>
  </si>
  <si>
    <t>Triple Dome Ceiling  OT LED Lights  (Imported)</t>
  </si>
  <si>
    <t>Double Dome Ceiling  OT LED Lights  (Imported)</t>
  </si>
  <si>
    <t xml:space="preserve">Detachable Hi Definition Cameras in Triple Dome Ceiling OT  Lights  </t>
  </si>
  <si>
    <t>Ceiling/Wall mounted CCTV Room Camera</t>
  </si>
  <si>
    <t xml:space="preserve">LED Peripheral Lights cum clean room (OT) luminaries  </t>
  </si>
  <si>
    <t>View Window with Motorised Blinds of 1 Mt Length &amp; 1 Mt Height</t>
  </si>
  <si>
    <t xml:space="preserve">Hermetically Sealed Doors (1.80mt x 2.10 mt)  </t>
  </si>
  <si>
    <t>(1.50mt x 2.10 mt)  Sliding Automatic Sliding Doors with View Windoy of 1 Mt x 1 Mt</t>
  </si>
  <si>
    <t xml:space="preserve">Storage Units  </t>
  </si>
  <si>
    <t>Writing Board (List Board)</t>
  </si>
  <si>
    <t>X-Ray CT Scan LED viewing Screen</t>
  </si>
  <si>
    <t xml:space="preserve">Touch Screen Surgeon Control Panels </t>
  </si>
  <si>
    <t xml:space="preserve">3-Bay Scrub Stations/Sinks </t>
  </si>
  <si>
    <t xml:space="preserve">Medical Grade Monitors 32 inch 4 K Resolution  </t>
  </si>
  <si>
    <t xml:space="preserve">Wall mounted large screen display 55 inch (Commercial Grade)  </t>
  </si>
  <si>
    <t xml:space="preserve">Wireless Microphone  </t>
  </si>
  <si>
    <t xml:space="preserve">Digital mixer Amplifier  </t>
  </si>
  <si>
    <t xml:space="preserve">Ceiling Mounted Speakers  </t>
  </si>
  <si>
    <t>Video Conferencing System</t>
  </si>
  <si>
    <t>Home Theatre Power Conditioner, 230 V</t>
  </si>
  <si>
    <t>Amplifier (8 Channel)</t>
  </si>
  <si>
    <t>HiFi Active Sub Woofer</t>
  </si>
  <si>
    <t>4K Laser Projection TV</t>
  </si>
  <si>
    <t>17.6 &amp; 17.7</t>
  </si>
  <si>
    <t>Equalization &amp; Loud Speaker Control System</t>
  </si>
  <si>
    <t>Sound Analog Mixer</t>
  </si>
  <si>
    <t>Electrical Installations in MOTs &amp; TIRs</t>
  </si>
  <si>
    <t>Job</t>
  </si>
  <si>
    <t>TIR’S ( 3 Nos)</t>
  </si>
  <si>
    <t>Stainless Steel Pre-fabricated Ceiling panels in TIRs and TIR Corridor</t>
  </si>
  <si>
    <t>Electro conductive Flooring inside TIRs&amp; TIR Corridor</t>
  </si>
  <si>
    <t>Flooring with Vinyl Sheets In TIR Corridor</t>
  </si>
  <si>
    <t>Air Handling Units (AHUs) 8.5 TR</t>
  </si>
  <si>
    <t>12mm thick glazed Glass partition walls in TIRs</t>
  </si>
  <si>
    <t>Wall mounted LED TV43 inchesFull HD</t>
  </si>
  <si>
    <t>BED HEAD PANEL FOR TIR WITH DOUBLE OUTLETS AND ELECTRICAL OUTLETS</t>
  </si>
  <si>
    <t xml:space="preserve">Other Requirements </t>
  </si>
  <si>
    <t>X-RAY VIEWERS FOR ALL ICUS AND PRE OPP AREAS  AND  DOCTORS ROOMS</t>
  </si>
  <si>
    <t>WRITING BOARDS FOR ICUS, PRE OPP</t>
  </si>
  <si>
    <t xml:space="preserve">CCTV CEILING CAMERA </t>
  </si>
  <si>
    <t>MGPS</t>
  </si>
  <si>
    <t>28 mm dia. and 0.90 mm thick Copper Pipe Lines for Main lines</t>
  </si>
  <si>
    <t>Rmt</t>
  </si>
  <si>
    <t>42 mm dia. and 1.20 mm thick Copper Pipe Lines for Main lines</t>
  </si>
  <si>
    <t>54 mm dia. and 1.20 mm thick Copper Pipe Lines for Main lines</t>
  </si>
  <si>
    <t>12 mm dia. and 0.70 mm thick Copper Pipe Lines for distribution lines</t>
  </si>
  <si>
    <t>15 mm dia. and 0.90 mm thick Copper Pipe Lines for distribution lines</t>
  </si>
  <si>
    <t>22 mm dia. and 0.90 mm thick Copper Pipe Lines for distribution lines</t>
  </si>
  <si>
    <t>15 mm (1/2") Isolation Valves</t>
  </si>
  <si>
    <t>22 mm (3/4") Isolation Valves</t>
  </si>
  <si>
    <t>28 mm Isolation Valves</t>
  </si>
  <si>
    <t>42 mm Isolation Valves</t>
  </si>
  <si>
    <t xml:space="preserve">54 mm Isolation Valves </t>
  </si>
  <si>
    <t>Gas Outlet Points with probes for Oxygen with S Brackets</t>
  </si>
  <si>
    <t>2 Gas Digital Area Alarm Panels</t>
  </si>
  <si>
    <t>3 Gas Digital Area Alarm Panels</t>
  </si>
  <si>
    <t>5 Gas Digital Area Alarm Panels</t>
  </si>
  <si>
    <t>Master Digital Alarm Panels</t>
  </si>
  <si>
    <t>BPC Flow meter with Humidifier bottle and L adapter</t>
  </si>
  <si>
    <t>L Type Adapter for Oxygen Flow meters</t>
  </si>
  <si>
    <t>Kit for conversion of Oxygen</t>
  </si>
  <si>
    <t>Suction Jars  of 600 ml capacity</t>
  </si>
  <si>
    <t>Adapters for Vacuum</t>
  </si>
  <si>
    <t>Adapters for Air</t>
  </si>
  <si>
    <t>Adapters for Nitrous Oxide</t>
  </si>
  <si>
    <t>Vacuum Tube</t>
  </si>
  <si>
    <t>Bed Head wall panel horizontal 1500 mm long single railing</t>
  </si>
  <si>
    <t>88.7 b</t>
  </si>
  <si>
    <t>Valve box -2 services</t>
  </si>
  <si>
    <t xml:space="preserve">Valve box -3 services </t>
  </si>
  <si>
    <t>Valve box -6 services</t>
  </si>
  <si>
    <t>88.8 a</t>
  </si>
  <si>
    <t>4 + 4 size of CO2 manifold System</t>
  </si>
  <si>
    <t>88.8 b</t>
  </si>
  <si>
    <t>2 cylinder emergency manifold</t>
  </si>
  <si>
    <t>88.8 c</t>
  </si>
  <si>
    <t>Fully Automatic CO2  Control System</t>
  </si>
  <si>
    <t>Aneste Iwata Make TFS 150 C9 Model, Compresso Two stage, Motor 15 HP &amp; 57.18 CFM, 60 CFM Air Dryer with 2000 Ltrs Receiver Twin System (For Air4, Air7)</t>
  </si>
  <si>
    <t xml:space="preserve">Supporting structure for MGPS lines with Ismb Columns, beams, MS angles, Flats and square rods </t>
  </si>
  <si>
    <t>2x20 Oxygen Main manifold System</t>
  </si>
  <si>
    <t>Electrical Control Panel for MGPS</t>
  </si>
  <si>
    <t>Vaccum system  Ingersoll Rand Make Model 15V x 10 Model with 5 HP Motor with 1000 Liters Reciever, Filters, Electricals, Etc Secretion Trap and Bacteria Filter</t>
  </si>
  <si>
    <t>Validation By Third Party Agency Charges per Each MOT</t>
  </si>
  <si>
    <t>Each</t>
  </si>
  <si>
    <t>Anesthetic Gas Scavenging System (AGSS)</t>
  </si>
  <si>
    <t>Total MPS</t>
  </si>
  <si>
    <t>ASTA</t>
  </si>
  <si>
    <t xml:space="preserve">Video and Image Management system </t>
  </si>
  <si>
    <t>16.3 &amp; 16.4</t>
  </si>
  <si>
    <t>Cable connections for integration within MOTs and with Workshop Projector Hall, Networks with OFC Cable</t>
  </si>
  <si>
    <t>Electrical</t>
  </si>
  <si>
    <t>22 a</t>
  </si>
  <si>
    <t xml:space="preserve">Supply and Fixing of 25mm dia Conduit Pipes surface on wall.
</t>
  </si>
  <si>
    <t>22 b</t>
  </si>
  <si>
    <t xml:space="preserve">Supply and Fixing of 25mm dia Conduit Pipes Concealed on wall.
</t>
  </si>
  <si>
    <t>23 a</t>
  </si>
  <si>
    <t xml:space="preserve">Wiring with run of 2 of 1.5 Sqmm  Copper cable for points wiring.   
</t>
  </si>
  <si>
    <t>Pts</t>
  </si>
  <si>
    <t>23 b</t>
  </si>
  <si>
    <t xml:space="preserve">Wiring with run of 2 of 1.5 Sqmm  Copper cable for stairecase points wiring.   
</t>
  </si>
  <si>
    <t>23 c</t>
  </si>
  <si>
    <t xml:space="preserve">Supply and fixing of 6A/10A ISI Mark 3/2 pin Modular socket  Common switch board </t>
  </si>
  <si>
    <t>23 d</t>
  </si>
  <si>
    <t>Wiring with  3 of 1.5 sq.mm with 6A switch  and  6A, 3/2 pin socket Modular type with 6A switch control  fixing on separate board.</t>
  </si>
  <si>
    <t>23 e</t>
  </si>
  <si>
    <t xml:space="preserve">Supply and fixing of  6A switchs - 2 Nos  and 6A 3/2 pin socket - 3 Nos Modular type with cover plate  </t>
  </si>
  <si>
    <t>23 f</t>
  </si>
  <si>
    <t xml:space="preserve">Supply &amp; fixing of 16A/6A, 2 in one  socket with 16A switch control modular type </t>
  </si>
  <si>
    <t>23 g</t>
  </si>
  <si>
    <t>Supply &amp; fixing of 32A, socket with switch control modular</t>
  </si>
  <si>
    <t>23 h</t>
  </si>
  <si>
    <t>Supply &amp; fixing of 64A, socket with 64A switch control modular type</t>
  </si>
  <si>
    <t>24 a</t>
  </si>
  <si>
    <t>Supply and  Run of 1 of 1.5 sq.mm (phase, neutral and earth) FRLSH / HFFR PVC insulated 1100V grade as per IS:694/1990, IS 17048 specifications for Copper cable.</t>
  </si>
  <si>
    <t>24 b</t>
  </si>
  <si>
    <t>Supply and  Run of   3 of 1.5 sq.mm (phase, neutral and earth) FRLSH / HFFR PVC insulated 1100V grade as per IS:694/1990, IS 17048 specifications for Copper cable .</t>
  </si>
  <si>
    <t>24 c</t>
  </si>
  <si>
    <t xml:space="preserve">Supply and  Run of 3 of 2.5 sq.mm (phase, neutral and earth) FRLSH / HFFR PVC insulated 1100V grade as per IS:694/1990, IS 17048 specifications for Copper cable. </t>
  </si>
  <si>
    <t>24 d</t>
  </si>
  <si>
    <t>Supply and  Run of 3 runs of 4.0 sq mm (phase neutral and earth) FRLSH / HFFR PVC insulated 1100V grade as per IS:694/1990, IS 17048 specifications for Copper cable.</t>
  </si>
  <si>
    <t>24 e</t>
  </si>
  <si>
    <t>Supply and  Run of  3 of 6.0 Sq.mm FRLSH / HFFR PVC insulated 1100V grade as per IS:694/1990, IS 17048 specifications for Copper cable.</t>
  </si>
  <si>
    <t>24 f</t>
  </si>
  <si>
    <t>Supply and  Run of 5 of 6.0 Sq.mm FRLSH / HFFR PVC insulated 1100V grade as per IS:694/1990, IS 17048 specifications for Copper cable.</t>
  </si>
  <si>
    <t>24 g</t>
  </si>
  <si>
    <t>Supply and  Run of 5 of 10.0 Sq.mm FRLSH / HFFR PVC insulated 1100V grade as per IS:694/1990, IS 17048 specifications for Copper cable.</t>
  </si>
  <si>
    <t>25 a</t>
  </si>
  <si>
    <t xml:space="preserve">Supply and fixing of DP Metal Enclosure with IP 20 Protection DB Make with 1 No 20A, 10 KA DP MCB   </t>
  </si>
  <si>
    <t>25 b</t>
  </si>
  <si>
    <t xml:space="preserve">Supply and fixing of 4 Way TPN DB Horizontal with IP 43 Protection as per IS:13032   (For Lighting DBs)  
</t>
  </si>
  <si>
    <t>25 c</t>
  </si>
  <si>
    <t xml:space="preserve">Supply and fixing of 4 Way TPN DB Horizontal with IP 43 Protection as per IS:13032  (For Power DB's)
</t>
  </si>
  <si>
    <t>25 d</t>
  </si>
  <si>
    <t xml:space="preserve">Supply and fixing of 8 Way VTPN DB with IP 43 Protection as per IS:13032 </t>
  </si>
  <si>
    <t>25 e</t>
  </si>
  <si>
    <t xml:space="preserve">Supply and fixing of cable  adopteres box with cover for DBs including, massanory work etc., complete.,
</t>
  </si>
  <si>
    <t>26 a</t>
  </si>
  <si>
    <t>Providing independent earthing for Important equipment with 40mm dia 'B' class 2.5m long G.I pipe (GI Earthing)</t>
  </si>
  <si>
    <t>26 b</t>
  </si>
  <si>
    <t>Providing independent earthing by exacavating a pit to a depth of 2.25Mtr in all soils as per size specified in the data for Sophisticated Electronic equipment (Copper Earthing)</t>
  </si>
  <si>
    <t>26 b 1</t>
  </si>
  <si>
    <t>Providing independent earthing for Important equipment with 100mm dia Heavy gauge C.I Earthing</t>
  </si>
  <si>
    <t>26 c</t>
  </si>
  <si>
    <t xml:space="preserve">Supply and Run of  50mm x 6mm G.I Strip </t>
  </si>
  <si>
    <t>26 d</t>
  </si>
  <si>
    <t>Supply and Run of  25mm x 3mm copper strip</t>
  </si>
  <si>
    <t>27 a</t>
  </si>
  <si>
    <t xml:space="preserve">Supply, transportation and fixing   of    22W +/ 10% , &gt;/    2300      lumens, 1200mm length LED light </t>
  </si>
  <si>
    <t>27 b</t>
  </si>
  <si>
    <t xml:space="preserve">Supply, transportation and fixing  32-36W (&gt;=3600 Lumens), 2' x2'  (600mm x 600mm) slim panel LED luminaire </t>
  </si>
  <si>
    <t>27 c</t>
  </si>
  <si>
    <t xml:space="preserve">Supply, transportation and fixing 12 W +/-10% (&gt;= 1200 Lumens)  Down lighter back lit LED Down Light Recessed / Surface </t>
  </si>
  <si>
    <t>27 d</t>
  </si>
  <si>
    <t xml:space="preserve">Supply, transportation and fixing 18 W +/-10% (&gt;= 1800 Lumens)  Down lighter back lit LED Down Light </t>
  </si>
  <si>
    <t>27 e</t>
  </si>
  <si>
    <t xml:space="preserve">Supply, transportation and fixing  ISI mark batten holder / slanting holder </t>
  </si>
  <si>
    <t>27 f</t>
  </si>
  <si>
    <t xml:space="preserve">Supply, Transportation of energy efficient fan, 1200 mm sweep, aluminium body, consuming 28
W, BEE 5 star rated, ceiling fan </t>
  </si>
  <si>
    <t>27 f 1</t>
  </si>
  <si>
    <t xml:space="preserve">Supply and fixing of Modular type Stepped  electronic  regulator. </t>
  </si>
  <si>
    <t>27 f 2</t>
  </si>
  <si>
    <t>Labour charges for fixing of ceiling fan and regulator</t>
  </si>
  <si>
    <t>27 f 3</t>
  </si>
  <si>
    <t xml:space="preserve">Supply and erecting 19/20mm steel tube down rod of one meter length </t>
  </si>
  <si>
    <t>27 g</t>
  </si>
  <si>
    <t xml:space="preserve">Supply  of  12" (300mm)  Light  duty  exhaust fan </t>
  </si>
  <si>
    <t>27 h</t>
  </si>
  <si>
    <t>Supply,Transportation  of 12" (300mm) ISI, 900 RPM Heavy duty exhaust fan</t>
  </si>
  <si>
    <t>27 i</t>
  </si>
  <si>
    <t>Labour charges for fixing the  exhaust fan in wall with necessary connections</t>
  </si>
  <si>
    <t>27 j</t>
  </si>
  <si>
    <t>Supply and fixing of GI louver shutter including GI mesh</t>
  </si>
  <si>
    <t>28 a)</t>
  </si>
  <si>
    <t>Main Power Panel with 1000A 4 Pole ACB as incomer - 1 No and out goings  800 A 4P MCCB - 1 No., 630 A 4P MCCB - 1 No., 400A 4P MCCB - 4 Nos &amp; 250A 4P MCCB - 3 No's with required Digital Ammeter and Voltmer, LED Indicators</t>
  </si>
  <si>
    <t>28 b)</t>
  </si>
  <si>
    <t>Floor Power Panel :  Incomer: 630A 4 Pole MCCB,- 1 No Outgoings 250 A 4P MCCB - 4 No's 125 A 4P MCCB - 10 No's, 63 A 4P MCCB - 4 No's with required Digital Ammeter and Voltmer, LED Indicators</t>
  </si>
  <si>
    <t>28 c)</t>
  </si>
  <si>
    <t>Electrical Lighting Panels : Incomer: 250 A 4 Pole MCCB - 1 No, Out Goings  125 A 4P MCCB - 4 No's 63 A 4P MCCB - 3 No's with required Digital Ammeter and Voltmer, LED Indicators</t>
  </si>
  <si>
    <t>28 d)</t>
  </si>
  <si>
    <t xml:space="preserve">130KVAR  Out Door Capacitor panel : Incomer: 250A FP MCCB - 1 No, 63A 10KA TP MCB - 9 Nos. 20 KVAR Capacitor Duty contactors  - 5 Nos.,  10 KVAR Capacitor Duty contactors - 2 Nos, .5 KVAR Capacitor Duty contactors - 2 Nos. 12 stage APFC Relay - 1 No </t>
  </si>
  <si>
    <t>29 a)</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</si>
  <si>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</si>
  <si>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30 a)</t>
  </si>
  <si>
    <t>Supply of 25 Sqmm 3.5 Core XLPE insulated UG Cable.</t>
  </si>
  <si>
    <t>30 b)</t>
  </si>
  <si>
    <t>Supply of 50 Sqmm 3.5 Core XLPE insulated UG Cable.</t>
  </si>
  <si>
    <t>30  c)</t>
  </si>
  <si>
    <t>Supply of 70 Sqmm 3.5 Core XLPE insulated UG Cable.</t>
  </si>
  <si>
    <t>30  d)</t>
  </si>
  <si>
    <t>Supply of 120 Sqmm 3.5 Core XLPE insulated UG Cable.</t>
  </si>
  <si>
    <t>30  e)</t>
  </si>
  <si>
    <t>Supply of 185 Sqmm 3.5 Core XLPE insulated UG Cable.</t>
  </si>
  <si>
    <t>30 f)</t>
  </si>
  <si>
    <t>Supply of 240 Sqmm 3.5 Core XLPE insulated UG Cable.</t>
  </si>
  <si>
    <t>30 g)</t>
  </si>
  <si>
    <t>Supply of 300 Sqmm 3.5 Core XLPE insulated UG Cable.</t>
  </si>
  <si>
    <t>31 a)</t>
  </si>
  <si>
    <t xml:space="preserve">Termination of UG cables of 3.5 core 25 Sq.mm </t>
  </si>
  <si>
    <t>31 b)</t>
  </si>
  <si>
    <t>Termination of UG cables of 3.5 core 50 Sq.mm</t>
  </si>
  <si>
    <t>31 c)</t>
  </si>
  <si>
    <t xml:space="preserve">Termination of UG cables of 3.5 core 70 Sq.mm </t>
  </si>
  <si>
    <t>31 d)</t>
  </si>
  <si>
    <t>Termination of UG cables of 3.5 core 120 Sq.mm</t>
  </si>
  <si>
    <t>31 e)</t>
  </si>
  <si>
    <t>Termination of UG cables of 3.5 core 185 Sq.mm</t>
  </si>
  <si>
    <t>31 f)</t>
  </si>
  <si>
    <t xml:space="preserve">Termination of UG cables of 3.5 core 240 Sq.mm </t>
  </si>
  <si>
    <t>31 g)</t>
  </si>
  <si>
    <t>Termination of UG cables of 3.5 core 300 Sq.mm</t>
  </si>
  <si>
    <t>31 h)</t>
  </si>
  <si>
    <t xml:space="preserve">Earth work excavation of Trench  laying of U.G cables up to 70 sqmm </t>
  </si>
  <si>
    <t>31 i)</t>
  </si>
  <si>
    <t xml:space="preserve">Earth work excavation of Trench  laying of U.G cables from 95 Sqmm </t>
  </si>
  <si>
    <t>31 j)</t>
  </si>
  <si>
    <t xml:space="preserve">Laying of PVC armoured under ground cable up to 95 Sqmm on wall  </t>
  </si>
  <si>
    <t>31 k)</t>
  </si>
  <si>
    <t xml:space="preserve">Laying of PVC armoured under ground cable from 120 Sq.mm to 400 Sqmm saddles on wall </t>
  </si>
  <si>
    <t>32 a</t>
  </si>
  <si>
    <t xml:space="preserve">Supply, Transportation and Installation of 150mm x 50mm x 2mm thick  hot dip GI perforated cable tray </t>
  </si>
  <si>
    <t>32 b</t>
  </si>
  <si>
    <t>Supply, Transportation and Installation of 300mm x 50mm x 2mm thick  thick hot dip GI perforated cable tray</t>
  </si>
  <si>
    <t>33 a</t>
  </si>
  <si>
    <t xml:space="preserve">Supply, Transportation and installation of 10KVA / 312V DC on line UPS system </t>
  </si>
  <si>
    <t>33 b</t>
  </si>
  <si>
    <t>Supply and fixing of 12V, 150 AH  MF battery</t>
  </si>
  <si>
    <t>33 c</t>
  </si>
  <si>
    <t>Supply and providing of UPS cum battery rack 20 batteries</t>
  </si>
  <si>
    <t>33 d</t>
  </si>
  <si>
    <t xml:space="preserve">Supply, Transportation, Installation, Testing and commissioning of storage / Pressure type  5 Star rated water heater with ABS plastic body of 15 Ltrs  </t>
  </si>
  <si>
    <t>26 persons ICU bed cum passenger  lift (1768 Kgs)   G+8 Floors, 9 stops,9 Openings (Cost Includes amount for Construction of Shaft / Cladding from Ground to 8th Floor)</t>
  </si>
  <si>
    <t>Air Conditioning</t>
  </si>
  <si>
    <t xml:space="preserve">1.50 TR with , 18000 BTU/Hr High Wall mount Split Air Conditioners   </t>
  </si>
  <si>
    <t xml:space="preserve">2.0 TR with , 24000 BTU/Hr High Wall mount Split Air Conditioners </t>
  </si>
  <si>
    <t xml:space="preserve">Voltage stabilizer for 4 KVA  maximum load </t>
  </si>
  <si>
    <t xml:space="preserve">Voltage stabilizer for 5 KVA  maximum load </t>
  </si>
  <si>
    <t>Ductable Air Conditioners 11.0 TR with ISEER ≥ 4</t>
  </si>
  <si>
    <t>Ductable Air Conditioners 8.5 TR with ISEER ≥ 4</t>
  </si>
  <si>
    <t>Ductable Air Conditioners 5.5 TR with ISEER ≥ 4</t>
  </si>
  <si>
    <t>FIRE FIGHTING</t>
  </si>
  <si>
    <t xml:space="preserve">Automatic Smoke Detection System   </t>
  </si>
  <si>
    <t xml:space="preserve">Automatic  Fire Alarm System   </t>
  </si>
  <si>
    <t>Supply &amp; Fixing of 4.5Kg, CO2 Type Fire Extinguisher.</t>
  </si>
  <si>
    <t>Supply and fixing of ABC stored pressure squeeze grip type fire extinguishers, 9 kg capacity.</t>
  </si>
  <si>
    <t xml:space="preserve">Supply and fixing of ABC Powder MAP 4 Kg Fire extinguisher </t>
  </si>
  <si>
    <t xml:space="preserve">Supply and fixing of 2 Kg Fire extinguisher Clean Agent </t>
  </si>
  <si>
    <t>Supply and fixing of Escape signage boards in Rigid Photo luminescent based glow</t>
  </si>
  <si>
    <t>Supply &amp; Fixing of Powder Coated Fire Rated doors.</t>
  </si>
  <si>
    <t>ELV System</t>
  </si>
  <si>
    <t xml:space="preserve">Telephone &amp; EPABX System   </t>
  </si>
  <si>
    <t xml:space="preserve">Local Area Network (LAN) System   </t>
  </si>
  <si>
    <t>Biometric Access Control System</t>
  </si>
  <si>
    <t xml:space="preserve">CIVIL &amp; PLUMBING </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</si>
  <si>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</si>
  <si>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</si>
  <si>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</si>
  <si>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</si>
  <si>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</si>
  <si>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</si>
  <si>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Conveyance of un-useful excavated earth to a distance of 16 KM for disposal including  hire charges of T and P, labour charges etc., complete for finished item of work.</t>
  </si>
  <si>
    <t>RCC M 25 grade design mix  (For lintels)</t>
  </si>
  <si>
    <t>RCC  M 20 grade design mix  (50mm thick platforms)</t>
  </si>
  <si>
    <t>RCC  M 20 grade design mix  (25 mm thick Shelves)</t>
  </si>
  <si>
    <t xml:space="preserve">Brick Masonry work in CM (1:6) prop in superstructure </t>
  </si>
  <si>
    <t>Reinforced  Masonry for partition walls (100 mm thick) in CM (1:4)</t>
  </si>
  <si>
    <t>PCC (1:3:6) nominal mix using 20mm size graded m/c (For bed blocks and hold fasts)</t>
  </si>
  <si>
    <t xml:space="preserve">Filling with light weight concrete in Cement Concrete (1:5:10) proportion  using brick jelly for low roofs  </t>
  </si>
  <si>
    <t>Thermo Mechanically Treated (Fe -500/500D/550D) for RCC works</t>
  </si>
  <si>
    <t>MT</t>
  </si>
  <si>
    <t>Plastering 12mm thick in two coats  with base coat of 8mm thick in CM (1:6) and top coat of 4mm thick in CM (1:4). for Internal walls.</t>
  </si>
  <si>
    <t>Impervious coat to exposed RCC roof slab surfaces (APSS No. 901 and 903) For Toilets</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</si>
  <si>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</si>
  <si>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 xml:space="preserve">Flooring with non-skid full body ceramic floor tiles  </t>
  </si>
  <si>
    <t xml:space="preserve">Dadooing to walls with  glazed full body Porcelain wall tiles </t>
  </si>
  <si>
    <t xml:space="preserve">Dadooing to walls with  glazed full body Ceramic tiles </t>
  </si>
  <si>
    <t>Painting one coat water based cement primer of interior grade I and two coats of  acrylic emulsion paint for ceiling and Walls</t>
  </si>
  <si>
    <t xml:space="preserve">Painting to new wood work  </t>
  </si>
  <si>
    <t xml:space="preserve">Painting to new iron work  </t>
  </si>
  <si>
    <t xml:space="preserve">Two shutter cupboards  </t>
  </si>
  <si>
    <t xml:space="preserve">UPVC Fixed Louvered Ventilator </t>
  </si>
  <si>
    <t>UPVC 3 track Sliding Windows</t>
  </si>
  <si>
    <t>MS Grills to Windows</t>
  </si>
  <si>
    <t xml:space="preserve">Flooring with  16 to 18 mm  thick high polished granite stone slabs black colour  for platforms (S.S.701 and special) </t>
  </si>
  <si>
    <t xml:space="preserve">Doors as per approved drawings with medium teak wood frame (1500mm x 2600mm) </t>
  </si>
  <si>
    <t xml:space="preserve">Doors as per approved drawings with medium teak wood frame (1000mm x 2100mm) </t>
  </si>
  <si>
    <t xml:space="preserve">Doors Shutters  WPC(800mm x 2100mm) </t>
  </si>
  <si>
    <t xml:space="preserve">Scientific Doors with metal door frames and door shutters made of galvanize steel </t>
  </si>
  <si>
    <t>False ceiling as per Technical specification</t>
  </si>
  <si>
    <t>Vinyl flooring</t>
  </si>
  <si>
    <t>Impervious coat to exposed RCC roof slab surfacesof 20mm thick (APSS No. 901 and 903)</t>
  </si>
  <si>
    <t>Fixed Glass Window – 1200 x 1200</t>
  </si>
  <si>
    <t>Grouting the holes with neat cement slurry of 20mm dia with all required accessories of all materials etc., including cost &amp; Conveyance of all labour Charges etc., complete finished item of work (*As per SSR2021-22 of S.NO:-8)</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</si>
  <si>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</si>
  <si>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87A</t>
  </si>
  <si>
    <t>Supply and fabricating,erecting and fixing inposition trusses of approved design with structural steel other than MS.</t>
  </si>
  <si>
    <t>Kgs</t>
  </si>
  <si>
    <t>87B</t>
  </si>
  <si>
    <t>Supply and fixing of pre painted Galvalume Trapezoidal Profile Roofing with 0.50mm Thickness.</t>
  </si>
  <si>
    <t xml:space="preserve">4" (101.6mm) multi floor trap with jali - UPVC/SWR   </t>
  </si>
  <si>
    <t xml:space="preserve">580mm x 440mm long Orissa pan white glazed Water Closet </t>
  </si>
  <si>
    <t xml:space="preserve">European Water Closet of 1st quality </t>
  </si>
  <si>
    <t xml:space="preserve">Indian make Flat Back Wash Hand Basin 1st quality </t>
  </si>
  <si>
    <t xml:space="preserve">CP finish brass soap dish   </t>
  </si>
  <si>
    <t xml:space="preserve">TV shape mirror with plastic frame of size 609.6mm x 457.2mm </t>
  </si>
  <si>
    <t xml:space="preserve">25.4mm dia , 609.6mm long aluminium anodized towel rods  </t>
  </si>
  <si>
    <t xml:space="preserve">15 mm brass body CP finish bib tap of not less than 300 grams weight </t>
  </si>
  <si>
    <t>87C</t>
  </si>
  <si>
    <t>Self Closing Tap - Push Type</t>
  </si>
  <si>
    <t xml:space="preserve">Chromium plated finish brass body quarter turn Bibcock cum Health Faucet </t>
  </si>
  <si>
    <t>Ashirvad/ Ajay/ Astral Flowguard or equivalent CPVC Pipes and Fittings  - 15.90mm OD pipe</t>
  </si>
  <si>
    <t>Ashirvad/Ajay/Astral Flowguard or equivalent CPVC Pipes and Fittings  - 22.20mm OD pipe</t>
  </si>
  <si>
    <t>Ashirvad/ Ajay/ Astral Flowguard or equivalent CPVC Pipes and Fittings  -28.60mm OD pipe</t>
  </si>
  <si>
    <t>Bronze Gate/ Globe valve   - 25mm Nominal bore</t>
  </si>
  <si>
    <t>SWR PVC pipes (Prince/ Sudhakar/ Kisan/ Supreme or any ISI brand) 4 Kg/Sq.cm. - 75mmdia</t>
  </si>
  <si>
    <t>SWR PVC pipes (Prince/ Sudhakar/ Kisan/ Supreme or any ISI brand) 4 Kg/Sq.cm. -110mmdia</t>
  </si>
  <si>
    <t>Supplying and fixing15 mm nominal size 152.0 mm CP finish iron body shower rose 1st quality including cost and conveyance of all materials, labour charges , overheads &amp; contractors profit for finished item of work in all floors.</t>
  </si>
  <si>
    <t>87D</t>
  </si>
  <si>
    <t>Supply and Fixing of white glazed flat back bowl urinals</t>
  </si>
  <si>
    <t>87E</t>
  </si>
  <si>
    <t>Supply and fixing of 16mm to 20 mm thick ploished marbles slab partitions of size 4'0"*2'0"</t>
  </si>
  <si>
    <t>Total Asta</t>
  </si>
  <si>
    <t>Total Contract Value</t>
  </si>
  <si>
    <t>Additional 2 Ots Qty</t>
  </si>
  <si>
    <t>Total Agreement Qty</t>
  </si>
  <si>
    <t>Executed / Deviation</t>
  </si>
  <si>
    <t>Items Not In BOQ</t>
  </si>
  <si>
    <t>Dadoo</t>
  </si>
  <si>
    <t xml:space="preserve"> \</t>
  </si>
  <si>
    <t xml:space="preserve"> </t>
  </si>
  <si>
    <t>Electrical Connections for 2 UPS</t>
  </si>
  <si>
    <t>job</t>
  </si>
  <si>
    <t>S.No</t>
  </si>
  <si>
    <t>Item Name</t>
  </si>
  <si>
    <t>Quantity</t>
  </si>
  <si>
    <t>Rate (Rs.)</t>
  </si>
  <si>
    <t>Amount (Rs.)</t>
  </si>
  <si>
    <t>As Per Work Done/To Be Done</t>
  </si>
  <si>
    <t>Excess</t>
  </si>
  <si>
    <t>Less</t>
  </si>
  <si>
    <t>Supply and Fixing of 25mm dia Conduit Pipes Concealed on wall.</t>
  </si>
  <si>
    <t>Supply and Fixing of 25mm dia Conduit Pipes surface on wall.</t>
  </si>
  <si>
    <t>Additional 2 Ots Quantity</t>
  </si>
  <si>
    <t>Total Agreement Quantity</t>
  </si>
  <si>
    <t>Under Deck Insulation</t>
  </si>
  <si>
    <t>Screed</t>
  </si>
  <si>
    <t>Self Levelling</t>
  </si>
  <si>
    <t>sqm</t>
  </si>
  <si>
    <t>Stainless Steel Pre-fabricated Wall panels in TIRs</t>
  </si>
  <si>
    <t>Electro conductive Flooring inside TIRs</t>
  </si>
  <si>
    <t>4 Gas Digital Alarm Panels</t>
  </si>
  <si>
    <t>6 Gas Digital Alarm Panels</t>
  </si>
  <si>
    <t>Valve box 4 series</t>
  </si>
  <si>
    <t>4 + 4 N2O manifold System</t>
  </si>
  <si>
    <t>4 + 4 CO2 manifold system</t>
  </si>
  <si>
    <t>2 cylinder emergency manifold - CO2</t>
  </si>
  <si>
    <t>2 cylinder emergency manifold - N2O</t>
  </si>
  <si>
    <t>Fully automatic N2O control system</t>
  </si>
  <si>
    <t>Fully automatic O2 control system</t>
  </si>
  <si>
    <t>CUM</t>
  </si>
  <si>
    <t xml:space="preserve">750 KVA Transformer OLTC for transformers with RTCC: Supply, Transportation, Installation, Testing and Commissioning of 750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</si>
  <si>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Cementitious Water Proofing over the Roof Slab &amp; Pheriperal walls of State Organ Transplantation Center Gandhi Hospital</t>
  </si>
  <si>
    <t>0 Job</t>
  </si>
  <si>
    <t>vinyl flooring in non sterile corridor</t>
  </si>
  <si>
    <t>Deviation</t>
  </si>
  <si>
    <t>Expansion Joint</t>
  </si>
  <si>
    <t>As Per Sanctioned Estimate</t>
  </si>
  <si>
    <t>Stainless Steel Pre-fabricated Wall panels in MOTs1) Make: SS 304 medical grade JINDAL certified by a notified body NABL Lab.2) Not less than 50mm thick (0.80mm thick sheet on both sides).3) 41Kg/Cum density PUF, fine grain surface, treated with anti bacterial/anti fungal paint, shall be made with single sheet without any joints/welding, should be covered with a protective sheet. Certified by a notified body NABL Lab.</t>
  </si>
  <si>
    <t>As Per Sanctioned Estimate 4 OTS</t>
  </si>
  <si>
    <t>PCGI Paneling</t>
  </si>
  <si>
    <t>AcousticWall  Paneling</t>
  </si>
  <si>
    <t>Wooden Flooring</t>
  </si>
  <si>
    <t>Acoustic ceiling Paneling</t>
  </si>
  <si>
    <t>Cladding Remove (Old Cement Mortor Plaster)</t>
  </si>
  <si>
    <t>Double Arm Surgical Pendants (Imported)</t>
  </si>
  <si>
    <t>As Per Agreement (with 4 Ots)</t>
  </si>
  <si>
    <t>Additional Sanction fot 2 Ots</t>
  </si>
  <si>
    <t>Total Quantity</t>
  </si>
  <si>
    <t>Variation</t>
  </si>
  <si>
    <t>UOM</t>
  </si>
  <si>
    <t>QTY</t>
  </si>
  <si>
    <t>Unit Rate (Rs.)</t>
  </si>
  <si>
    <t>SOTC REVISED ESTIMATE</t>
  </si>
  <si>
    <t>Item Code</t>
  </si>
  <si>
    <t>Item S.No</t>
  </si>
  <si>
    <t>Supplemental Items</t>
  </si>
  <si>
    <t>Item Description</t>
  </si>
  <si>
    <t>SOTC001</t>
  </si>
  <si>
    <t>SOTC002</t>
  </si>
  <si>
    <t>SOTC003</t>
  </si>
  <si>
    <t>SOTC004</t>
  </si>
  <si>
    <t>SOTC005</t>
  </si>
  <si>
    <t>SOTC006</t>
  </si>
  <si>
    <t>SOTC007</t>
  </si>
  <si>
    <t>SOTC008</t>
  </si>
  <si>
    <t>SOTC009</t>
  </si>
  <si>
    <t>SOTC010</t>
  </si>
  <si>
    <t>SOTC011</t>
  </si>
  <si>
    <t>SOTC012</t>
  </si>
  <si>
    <t>SOTC013</t>
  </si>
  <si>
    <t>SOTC014</t>
  </si>
  <si>
    <t>SOTC015</t>
  </si>
  <si>
    <t>SOTC016</t>
  </si>
  <si>
    <t>SOTC017</t>
  </si>
  <si>
    <t>SOTC018</t>
  </si>
  <si>
    <t>SOTC019</t>
  </si>
  <si>
    <t>SOTC020</t>
  </si>
  <si>
    <t>SOTC021</t>
  </si>
  <si>
    <t>SOTC022</t>
  </si>
  <si>
    <t>SOTC023</t>
  </si>
  <si>
    <t>SOTC024</t>
  </si>
  <si>
    <t>SOTC025</t>
  </si>
  <si>
    <t>SOTC026</t>
  </si>
  <si>
    <t>SOTC027</t>
  </si>
  <si>
    <t>SOTC028</t>
  </si>
  <si>
    <t>SOTC029</t>
  </si>
  <si>
    <t>SOTC030</t>
  </si>
  <si>
    <t>SOTC031</t>
  </si>
  <si>
    <t>SOTC032</t>
  </si>
  <si>
    <t>SOTC033</t>
  </si>
  <si>
    <t>SOTC034</t>
  </si>
  <si>
    <t>SOTC035</t>
  </si>
  <si>
    <t>SOTC036</t>
  </si>
  <si>
    <t>SOTC037</t>
  </si>
  <si>
    <t>SOTC038</t>
  </si>
  <si>
    <t>SOTC039</t>
  </si>
  <si>
    <t>SOTC040</t>
  </si>
  <si>
    <t>SOTC041</t>
  </si>
  <si>
    <t>SOTC042</t>
  </si>
  <si>
    <t>SOTC043</t>
  </si>
  <si>
    <t>SOTC044</t>
  </si>
  <si>
    <t>SOTC045</t>
  </si>
  <si>
    <t>SOTC046</t>
  </si>
  <si>
    <t>SOTC047</t>
  </si>
  <si>
    <t>SOTC048</t>
  </si>
  <si>
    <t>SOTC049</t>
  </si>
  <si>
    <t>SOTC050</t>
  </si>
  <si>
    <t>SOTC051</t>
  </si>
  <si>
    <t>SOTC052</t>
  </si>
  <si>
    <t>SOTC053</t>
  </si>
  <si>
    <t>SOTC054</t>
  </si>
  <si>
    <t>SOTC055</t>
  </si>
  <si>
    <t>SOTC056</t>
  </si>
  <si>
    <t>SOTC057</t>
  </si>
  <si>
    <t>SOTC058</t>
  </si>
  <si>
    <t>SOTC059</t>
  </si>
  <si>
    <t>SOTC060</t>
  </si>
  <si>
    <t>SOTC061</t>
  </si>
  <si>
    <t>SOTC062</t>
  </si>
  <si>
    <t>SOTC063</t>
  </si>
  <si>
    <t>SOTC064</t>
  </si>
  <si>
    <t>SOTC065</t>
  </si>
  <si>
    <t>SOTC066</t>
  </si>
  <si>
    <t>SOTC067</t>
  </si>
  <si>
    <t>SOTC068</t>
  </si>
  <si>
    <t>SOTC069</t>
  </si>
  <si>
    <t>SOTC070</t>
  </si>
  <si>
    <t>SOTC071</t>
  </si>
  <si>
    <t>SOTC072</t>
  </si>
  <si>
    <t>SOTC073</t>
  </si>
  <si>
    <t>SOTC074</t>
  </si>
  <si>
    <t>SOTC075</t>
  </si>
  <si>
    <t>SOTC076</t>
  </si>
  <si>
    <t>SOTC077</t>
  </si>
  <si>
    <t>SOTC078</t>
  </si>
  <si>
    <t>SOTC079</t>
  </si>
  <si>
    <t>SOTC080</t>
  </si>
  <si>
    <t>SOTC081</t>
  </si>
  <si>
    <t>SOTC082</t>
  </si>
  <si>
    <t>SOTC083</t>
  </si>
  <si>
    <t>SOTC084</t>
  </si>
  <si>
    <t>SOTC085</t>
  </si>
  <si>
    <t>SOTC086</t>
  </si>
  <si>
    <t>SOTC087</t>
  </si>
  <si>
    <t>SOTC088</t>
  </si>
  <si>
    <t>SOTC089</t>
  </si>
  <si>
    <t>SOTC090</t>
  </si>
  <si>
    <t>SOTC091</t>
  </si>
  <si>
    <t>SOTC092</t>
  </si>
  <si>
    <t>SOTC093</t>
  </si>
  <si>
    <t>SOTC094</t>
  </si>
  <si>
    <t>SOTC095</t>
  </si>
  <si>
    <t>SOTC096</t>
  </si>
  <si>
    <t>SOTC097</t>
  </si>
  <si>
    <t>SOTC098</t>
  </si>
  <si>
    <t>SOTC099</t>
  </si>
  <si>
    <t>SOTC100</t>
  </si>
  <si>
    <t>SOTC101</t>
  </si>
  <si>
    <t>SOTC102</t>
  </si>
  <si>
    <t>SOTC103</t>
  </si>
  <si>
    <t>SOTC104</t>
  </si>
  <si>
    <t>SOTC105</t>
  </si>
  <si>
    <t>SOTC106</t>
  </si>
  <si>
    <t>SOTC107</t>
  </si>
  <si>
    <t>SOTC108</t>
  </si>
  <si>
    <t>SOTC109</t>
  </si>
  <si>
    <t>SOTC110</t>
  </si>
  <si>
    <t>SOTC111</t>
  </si>
  <si>
    <t>SOTC112</t>
  </si>
  <si>
    <t>SOTC113</t>
  </si>
  <si>
    <t>SOTC114</t>
  </si>
  <si>
    <t>SOTC115</t>
  </si>
  <si>
    <t>SOTC116</t>
  </si>
  <si>
    <t>SOTC117</t>
  </si>
  <si>
    <t>SOTC118</t>
  </si>
  <si>
    <t>SOTC119</t>
  </si>
  <si>
    <t>SOTC120</t>
  </si>
  <si>
    <t>SOTC121</t>
  </si>
  <si>
    <t>SOTC122</t>
  </si>
  <si>
    <t>SOTC123</t>
  </si>
  <si>
    <t>SOTC124</t>
  </si>
  <si>
    <t>SOTC125</t>
  </si>
  <si>
    <t>SOTC126</t>
  </si>
  <si>
    <t>SOTC127</t>
  </si>
  <si>
    <t>SOTC128</t>
  </si>
  <si>
    <t>SOTC129</t>
  </si>
  <si>
    <t>SOTC130</t>
  </si>
  <si>
    <t>SOTC131</t>
  </si>
  <si>
    <t>SOTC132</t>
  </si>
  <si>
    <t>SOTC133</t>
  </si>
  <si>
    <t>SOTC134</t>
  </si>
  <si>
    <t>SOTC135</t>
  </si>
  <si>
    <t>SOTC136</t>
  </si>
  <si>
    <t>SOTC137</t>
  </si>
  <si>
    <t>SOTC138</t>
  </si>
  <si>
    <t>SOTC139</t>
  </si>
  <si>
    <t>SOTC140</t>
  </si>
  <si>
    <t>SOTC141</t>
  </si>
  <si>
    <t>SOTC142</t>
  </si>
  <si>
    <t>SOTC143</t>
  </si>
  <si>
    <t>SOTC144</t>
  </si>
  <si>
    <t>SOTC145</t>
  </si>
  <si>
    <t>SOTC146</t>
  </si>
  <si>
    <t>SOTC147</t>
  </si>
  <si>
    <t>SOTC148</t>
  </si>
  <si>
    <t>SOTC149</t>
  </si>
  <si>
    <t>SOTC150</t>
  </si>
  <si>
    <t>SOTC151</t>
  </si>
  <si>
    <t>SOTC152</t>
  </si>
  <si>
    <t>SOTC153</t>
  </si>
  <si>
    <t>SOTC154</t>
  </si>
  <si>
    <t>SOTC155</t>
  </si>
  <si>
    <t>SOTC156</t>
  </si>
  <si>
    <t>SOTC157</t>
  </si>
  <si>
    <t>SOTC158</t>
  </si>
  <si>
    <t>SOTC159</t>
  </si>
  <si>
    <t>SOTC160</t>
  </si>
  <si>
    <t>SOTC161</t>
  </si>
  <si>
    <t>SOTC162</t>
  </si>
  <si>
    <t>SOTC163</t>
  </si>
  <si>
    <t>SOTC164</t>
  </si>
  <si>
    <t>SOTC165</t>
  </si>
  <si>
    <t>SOTC167</t>
  </si>
  <si>
    <t>SOTC168</t>
  </si>
  <si>
    <t>SOTC169</t>
  </si>
  <si>
    <t>SOTC170</t>
  </si>
  <si>
    <t>SOTC171</t>
  </si>
  <si>
    <t>SOTC172</t>
  </si>
  <si>
    <t>SOTC173</t>
  </si>
  <si>
    <t>SOTC174</t>
  </si>
  <si>
    <t>SOTC175</t>
  </si>
  <si>
    <t>SOTC176</t>
  </si>
  <si>
    <t>SOTC177</t>
  </si>
  <si>
    <t>SOTC178</t>
  </si>
  <si>
    <t>SOTC179</t>
  </si>
  <si>
    <t>SOTC180</t>
  </si>
  <si>
    <t>SOTC181</t>
  </si>
  <si>
    <t>SOTC182</t>
  </si>
  <si>
    <t>SOTC183</t>
  </si>
  <si>
    <t>SOTC184</t>
  </si>
  <si>
    <t>SOTC185</t>
  </si>
  <si>
    <t>SOTC186</t>
  </si>
  <si>
    <t>SOTC187</t>
  </si>
  <si>
    <t>SOTC188</t>
  </si>
  <si>
    <t>SOTC189</t>
  </si>
  <si>
    <t>SOTC190</t>
  </si>
  <si>
    <t>SOTC191</t>
  </si>
  <si>
    <t>SOTC192</t>
  </si>
  <si>
    <t>SOTC193</t>
  </si>
  <si>
    <t>SOTC194</t>
  </si>
  <si>
    <t>SOTC195</t>
  </si>
  <si>
    <t>SOTC196</t>
  </si>
  <si>
    <t>SOTC197</t>
  </si>
  <si>
    <t>SOTC198</t>
  </si>
  <si>
    <t>SOTC199</t>
  </si>
  <si>
    <t>SOTC200</t>
  </si>
  <si>
    <t>SOTC201</t>
  </si>
  <si>
    <t>SOTC202</t>
  </si>
  <si>
    <t>SOTC203</t>
  </si>
  <si>
    <t>SOTC204</t>
  </si>
  <si>
    <t>SOTC205</t>
  </si>
  <si>
    <t>SOTC206</t>
  </si>
  <si>
    <t>SOTC207</t>
  </si>
  <si>
    <t>SOTC208</t>
  </si>
  <si>
    <t>SOTC209</t>
  </si>
  <si>
    <t>SOTC210</t>
  </si>
  <si>
    <t>SOTC211</t>
  </si>
  <si>
    <t>SOTC212</t>
  </si>
  <si>
    <t>SOTC213</t>
  </si>
  <si>
    <t>SOTC214</t>
  </si>
  <si>
    <t>SOTC215</t>
  </si>
  <si>
    <t>SOTC216</t>
  </si>
  <si>
    <t>SOTC217</t>
  </si>
  <si>
    <t>SOTC218</t>
  </si>
  <si>
    <t>SOTC219</t>
  </si>
  <si>
    <t>SOTC220</t>
  </si>
  <si>
    <t>SOTC221</t>
  </si>
  <si>
    <t>SOTC222</t>
  </si>
  <si>
    <t>SOTC223</t>
  </si>
  <si>
    <t>SOTC224</t>
  </si>
  <si>
    <t>SOTC225</t>
  </si>
  <si>
    <t>SOTC226</t>
  </si>
  <si>
    <t>SOTC227</t>
  </si>
  <si>
    <t>SOTC228</t>
  </si>
  <si>
    <t>SOTC229</t>
  </si>
  <si>
    <t>SOTC230</t>
  </si>
  <si>
    <t>SOTC231</t>
  </si>
  <si>
    <t>SOTC232</t>
  </si>
  <si>
    <t>SOTC233</t>
  </si>
  <si>
    <t>SOTC234</t>
  </si>
  <si>
    <t>SOTC235</t>
  </si>
  <si>
    <t>SOTC236</t>
  </si>
  <si>
    <t>SOTC237</t>
  </si>
  <si>
    <t>SOTC238</t>
  </si>
  <si>
    <t>SOTC239</t>
  </si>
  <si>
    <t>SOTC240</t>
  </si>
  <si>
    <t>SOTC241</t>
  </si>
  <si>
    <t>Actual QTY for Additional 2 OTs</t>
  </si>
  <si>
    <t>PCC (1:3:6) nominal mix using 20mm size graded m/c (For bed blocks and hold fasts) (OTs screed)</t>
  </si>
  <si>
    <t>PCC (1:3:6) nominal mix using 20mm size graded m/c (OTs screed)</t>
  </si>
  <si>
    <t>Self Levelling Course before laying of Vinyl Flooring</t>
  </si>
  <si>
    <t>Expansion Joint filling</t>
  </si>
  <si>
    <t>Acoustic Wall Paneling in MOTs Integration Room</t>
  </si>
  <si>
    <t>Acoustic Ceiling Panelling in MOTs Integration Room</t>
  </si>
  <si>
    <t>Wooden Flooring in MOTs Integration Room</t>
  </si>
  <si>
    <t>Actual Quantities for agreement items (with 4 Ots)</t>
  </si>
  <si>
    <t>4 + 4 O2 manifold system</t>
  </si>
  <si>
    <t>PCGI Wall Panelling</t>
  </si>
  <si>
    <t>PCGI Ceiling Paneling</t>
  </si>
  <si>
    <t xml:space="preserve">90 to 100% Blinds for MOTs Integration Room </t>
  </si>
  <si>
    <t>SOTC166</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</si>
  <si>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</si>
  <si>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</si>
  <si>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View Window with Motorised Blinds of 0.9 Mt Length &amp; 1.23 Mt Height</t>
  </si>
  <si>
    <t>Wall Tiles at Entrance</t>
  </si>
  <si>
    <t>2-Bay Scrub Station</t>
  </si>
  <si>
    <t>RO Port for each Bed in TICU &amp; Post ICU</t>
  </si>
  <si>
    <t>CSSD Table in CSSD Room</t>
  </si>
  <si>
    <t>Glass Sliding Doors in TIR-2 &amp; TIR-3</t>
  </si>
  <si>
    <t>Wall Mounted Shoe Rack</t>
  </si>
  <si>
    <t>Monitor Stand beside Bed in ICUs &amp; TIRs</t>
  </si>
  <si>
    <t>2 way AV communictaion in counselling room</t>
  </si>
  <si>
    <t>Writing Board in Counselling Room</t>
  </si>
  <si>
    <t>RO Port with shed and RO Water circulation system with connection to 10 beds in Post ICU, 4 beds in Transplant ICU and one in each TIR and drinage  system for used water</t>
  </si>
  <si>
    <t xml:space="preserve">Removal of old Cement Mortor of Wall cladding </t>
  </si>
  <si>
    <t xml:space="preserve">800 KVA Transformer OLTC for transformers with RTCC: Supply, Transportation, Installation, Testing and Commissioning of 750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</si>
</sst>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 #,##0_ ;_ * \-#,##0_ ;_ * &quot;-&quot;??_ ;_ @_ "/>
    <numFmt numFmtId="165" formatCode="_ * #,##0.0_ ;_ * \-#,##0.0_ ;_ * &quot;-&quot;??_ ;_ @_ "/>
    <numFmt numFmtId="166" formatCode="#,##0.00_ ;\-#,##0.00\ "/>
    <numFmt numFmtId="167" formatCode="#,##0.0"/>
  </numFmts>
  <fonts count="16">
    <font>
      <sz val="11"/>
      <color theme="1"/>
      <name val="Calibri"/>
      <family val="2"/>
      <scheme val="minor"/>
    </font>
    <font>
      <sz val="11"/>
      <color theme="1"/>
      <name val="Calibri"/>
      <family val="2"/>
      <scheme val="minor"/>
    </font>
    <font>
      <b/>
      <sz val="16"/>
      <color theme="1"/>
      <name val="Times New Roman"/>
      <family val="1"/>
    </font>
    <font>
      <b/>
      <sz val="12"/>
      <color theme="1"/>
      <name val="Times New Roman"/>
      <family val="1"/>
    </font>
    <font>
      <sz val="12"/>
      <color theme="1"/>
      <name val="Times New Roman"/>
      <family val="1"/>
    </font>
    <font>
      <sz val="10"/>
      <name val="Arial"/>
      <family val="2"/>
    </font>
    <font>
      <sz val="10"/>
      <name val="Helv"/>
      <charset val="204"/>
    </font>
    <font>
      <sz val="11"/>
      <name val="Times New Roman"/>
      <family val="1"/>
    </font>
    <font>
      <b/>
      <sz val="11"/>
      <color theme="1"/>
      <name val="Calibri"/>
      <family val="2"/>
      <scheme val="minor"/>
    </font>
    <font>
      <b/>
      <sz val="12"/>
      <color theme="1"/>
      <name val="Calibri"/>
      <family val="2"/>
      <scheme val="minor"/>
    </font>
    <font>
      <sz val="11"/>
      <color theme="1"/>
      <name val="Cambria"/>
      <family val="1"/>
    </font>
    <font>
      <b/>
      <sz val="20"/>
      <color theme="1"/>
      <name val="Calibri"/>
      <family val="2"/>
      <scheme val="minor"/>
    </font>
    <font>
      <sz val="11"/>
      <name val="Cambria"/>
      <family val="1"/>
    </font>
    <font>
      <sz val="8"/>
      <name val="Calibri"/>
      <family val="2"/>
      <scheme val="minor"/>
    </font>
    <font>
      <sz val="16"/>
      <color theme="1"/>
      <name val="Calibri"/>
      <family val="2"/>
      <scheme val="minor"/>
    </font>
    <font>
      <sz val="12"/>
      <name val="Times New Roman"/>
      <family val="1"/>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0" fontId="6" fillId="0" borderId="0"/>
    <xf numFmtId="0" fontId="1" fillId="0" borderId="0"/>
    <xf numFmtId="0" fontId="7" fillId="0" borderId="0"/>
    <xf numFmtId="0" fontId="5" fillId="0" borderId="0"/>
  </cellStyleXfs>
  <cellXfs count="272">
    <xf numFmtId="0" fontId="0" fillId="0" borderId="0" xfId="0"/>
    <xf numFmtId="0" fontId="2" fillId="0" borderId="0" xfId="0" applyFont="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vertical="center" wrapText="1"/>
    </xf>
    <xf numFmtId="1" fontId="3" fillId="0" borderId="2" xfId="1" applyNumberFormat="1" applyFont="1" applyFill="1" applyBorder="1" applyAlignment="1">
      <alignment vertical="center" wrapText="1"/>
    </xf>
    <xf numFmtId="0" fontId="2" fillId="0" borderId="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1" fontId="4" fillId="0" borderId="2" xfId="1" applyNumberFormat="1" applyFont="1" applyFill="1" applyBorder="1" applyAlignment="1">
      <alignment vertical="center" wrapText="1"/>
    </xf>
    <xf numFmtId="164" fontId="4" fillId="0" borderId="2" xfId="1" applyNumberFormat="1" applyFont="1" applyFill="1" applyBorder="1" applyAlignment="1">
      <alignment vertical="center" wrapText="1"/>
    </xf>
    <xf numFmtId="2" fontId="4" fillId="0" borderId="2" xfId="1" applyNumberFormat="1" applyFont="1" applyFill="1" applyBorder="1" applyAlignment="1">
      <alignment vertical="center" wrapText="1"/>
    </xf>
    <xf numFmtId="164" fontId="3" fillId="0" borderId="2" xfId="1" applyNumberFormat="1" applyFont="1" applyFill="1" applyBorder="1" applyAlignment="1">
      <alignment vertical="center" wrapText="1"/>
    </xf>
    <xf numFmtId="0" fontId="4" fillId="0" borderId="2" xfId="3" applyFont="1" applyBorder="1" applyAlignment="1">
      <alignment horizontal="center" vertical="center" wrapText="1"/>
    </xf>
    <xf numFmtId="2" fontId="4" fillId="0" borderId="2" xfId="0" applyNumberFormat="1" applyFont="1" applyBorder="1" applyAlignment="1">
      <alignment horizontal="center" vertical="center" wrapText="1"/>
    </xf>
    <xf numFmtId="0" fontId="4" fillId="0" borderId="2" xfId="3" applyFont="1" applyBorder="1" applyAlignment="1">
      <alignment vertical="center" wrapText="1"/>
    </xf>
    <xf numFmtId="164" fontId="4" fillId="0" borderId="2" xfId="1" applyNumberFormat="1" applyFont="1" applyFill="1" applyBorder="1" applyAlignment="1">
      <alignment vertical="center"/>
    </xf>
    <xf numFmtId="0" fontId="4" fillId="0" borderId="2" xfId="4" applyFont="1" applyBorder="1" applyAlignment="1">
      <alignment vertical="center" wrapText="1"/>
    </xf>
    <xf numFmtId="0" fontId="4" fillId="0" borderId="2" xfId="3" applyFont="1" applyBorder="1" applyAlignment="1">
      <alignment horizontal="center" vertical="center"/>
    </xf>
    <xf numFmtId="1" fontId="4" fillId="0" borderId="2" xfId="3" applyNumberFormat="1" applyFont="1" applyBorder="1" applyAlignment="1">
      <alignment horizontal="center" vertical="center"/>
    </xf>
    <xf numFmtId="2" fontId="4" fillId="0" borderId="2" xfId="3" applyNumberFormat="1" applyFont="1" applyBorder="1" applyAlignment="1">
      <alignment horizontal="center" vertical="center" wrapText="1"/>
    </xf>
    <xf numFmtId="0" fontId="3" fillId="0" borderId="2" xfId="3" applyFont="1" applyBorder="1" applyAlignment="1">
      <alignment vertical="center" wrapText="1"/>
    </xf>
    <xf numFmtId="0" fontId="4" fillId="0" borderId="2" xfId="0" applyFont="1" applyBorder="1" applyAlignment="1">
      <alignment horizontal="center" vertical="center"/>
    </xf>
    <xf numFmtId="0" fontId="4" fillId="0" borderId="2" xfId="5" applyFont="1" applyBorder="1" applyAlignment="1">
      <alignment vertical="center" wrapText="1"/>
    </xf>
    <xf numFmtId="0" fontId="4" fillId="0" borderId="2" xfId="6" applyFont="1" applyBorder="1" applyAlignment="1">
      <alignment vertical="center" wrapText="1"/>
    </xf>
    <xf numFmtId="0" fontId="4" fillId="0" borderId="2" xfId="0" applyFont="1" applyBorder="1" applyAlignment="1">
      <alignment vertical="center"/>
    </xf>
    <xf numFmtId="1" fontId="4" fillId="0" borderId="2" xfId="1" applyNumberFormat="1" applyFont="1" applyFill="1" applyBorder="1" applyAlignment="1">
      <alignment vertical="center"/>
    </xf>
    <xf numFmtId="1" fontId="3" fillId="0" borderId="2" xfId="1" applyNumberFormat="1" applyFont="1" applyFill="1" applyBorder="1" applyAlignment="1">
      <alignment vertical="center"/>
    </xf>
    <xf numFmtId="43" fontId="0" fillId="0" borderId="0" xfId="0" applyNumberFormat="1"/>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center" vertical="center"/>
    </xf>
    <xf numFmtId="1" fontId="4" fillId="0" borderId="0" xfId="1" applyNumberFormat="1" applyFont="1" applyFill="1" applyAlignment="1">
      <alignment vertical="center"/>
    </xf>
    <xf numFmtId="9" fontId="0" fillId="0" borderId="0" xfId="2" applyFont="1" applyFill="1"/>
    <xf numFmtId="164" fontId="3" fillId="0" borderId="2" xfId="1" applyNumberFormat="1" applyFont="1" applyFill="1" applyBorder="1" applyAlignment="1">
      <alignment vertical="center"/>
    </xf>
    <xf numFmtId="0" fontId="3" fillId="0" borderId="3" xfId="0" applyFont="1" applyBorder="1" applyAlignment="1">
      <alignment horizontal="center" vertical="center" wrapText="1"/>
    </xf>
    <xf numFmtId="0" fontId="0" fillId="0" borderId="0" xfId="0" applyAlignment="1">
      <alignment wrapText="1"/>
    </xf>
    <xf numFmtId="0" fontId="0" fillId="0" borderId="0" xfId="0" applyAlignment="1">
      <alignment horizontal="center" vertical="center"/>
    </xf>
    <xf numFmtId="43" fontId="0" fillId="0" borderId="0" xfId="0" applyNumberFormat="1" applyAlignment="1">
      <alignment horizontal="center" vertical="center"/>
    </xf>
    <xf numFmtId="0" fontId="0" fillId="0" borderId="0" xfId="0" applyAlignment="1">
      <alignment horizontal="right"/>
    </xf>
    <xf numFmtId="164" fontId="4" fillId="0" borderId="2" xfId="1" applyNumberFormat="1" applyFont="1" applyFill="1" applyBorder="1" applyAlignment="1">
      <alignment horizontal="right" vertical="center" wrapText="1"/>
    </xf>
    <xf numFmtId="2" fontId="4" fillId="0" borderId="2" xfId="1" applyNumberFormat="1" applyFont="1" applyFill="1" applyBorder="1" applyAlignment="1">
      <alignment horizontal="right" vertical="center" wrapText="1"/>
    </xf>
    <xf numFmtId="164" fontId="4" fillId="0" borderId="2" xfId="1" applyNumberFormat="1" applyFont="1" applyFill="1" applyBorder="1" applyAlignment="1">
      <alignment horizontal="right" vertical="center"/>
    </xf>
    <xf numFmtId="0" fontId="8" fillId="0" borderId="2" xfId="0" applyFont="1" applyBorder="1" applyAlignment="1">
      <alignment horizontal="center" vertical="center"/>
    </xf>
    <xf numFmtId="0" fontId="8" fillId="0" borderId="2" xfId="0" applyFont="1" applyBorder="1" applyAlignment="1">
      <alignment vertical="center"/>
    </xf>
    <xf numFmtId="0" fontId="0" fillId="0" borderId="2" xfId="0" applyBorder="1"/>
    <xf numFmtId="0" fontId="0" fillId="0" borderId="2" xfId="0" applyBorder="1" applyAlignment="1">
      <alignment horizontal="right"/>
    </xf>
    <xf numFmtId="0" fontId="0" fillId="0" borderId="2" xfId="0" applyBorder="1" applyAlignment="1">
      <alignment horizontal="center" vertical="center"/>
    </xf>
    <xf numFmtId="0" fontId="0" fillId="0" borderId="2" xfId="0" applyBorder="1" applyAlignment="1">
      <alignment wrapText="1"/>
    </xf>
    <xf numFmtId="0" fontId="8" fillId="0" borderId="0" xfId="0" applyFont="1" applyAlignment="1">
      <alignment wrapText="1"/>
    </xf>
    <xf numFmtId="0" fontId="9" fillId="0" borderId="2" xfId="0" applyFont="1" applyBorder="1" applyAlignment="1">
      <alignment horizontal="center" vertical="center"/>
    </xf>
    <xf numFmtId="4" fontId="0" fillId="0" borderId="2" xfId="0" applyNumberFormat="1" applyBorder="1" applyAlignment="1">
      <alignment horizontal="right"/>
    </xf>
    <xf numFmtId="4" fontId="0" fillId="0" borderId="2" xfId="0" applyNumberFormat="1" applyBorder="1"/>
    <xf numFmtId="165" fontId="0" fillId="0" borderId="2" xfId="0" applyNumberFormat="1" applyBorder="1"/>
    <xf numFmtId="165" fontId="4" fillId="0" borderId="2" xfId="1" applyNumberFormat="1" applyFont="1" applyFill="1" applyBorder="1" applyAlignment="1">
      <alignment horizontal="center" vertical="center" wrapText="1"/>
    </xf>
    <xf numFmtId="164" fontId="0" fillId="0" borderId="2" xfId="0" applyNumberFormat="1" applyBorder="1" applyAlignment="1">
      <alignment horizontal="center" vertical="center"/>
    </xf>
    <xf numFmtId="0" fontId="8" fillId="0" borderId="2" xfId="0" applyFont="1" applyBorder="1" applyAlignment="1">
      <alignment horizontal="right" vertical="center"/>
    </xf>
    <xf numFmtId="165" fontId="4" fillId="0" borderId="2" xfId="1" applyNumberFormat="1" applyFont="1" applyFill="1" applyBorder="1" applyAlignment="1">
      <alignment horizontal="left" vertical="center" wrapText="1"/>
    </xf>
    <xf numFmtId="165" fontId="0" fillId="0" borderId="2" xfId="0" applyNumberFormat="1" applyBorder="1" applyAlignment="1">
      <alignment horizontal="right"/>
    </xf>
    <xf numFmtId="43" fontId="0" fillId="0" borderId="2" xfId="0" applyNumberFormat="1" applyBorder="1" applyAlignment="1">
      <alignment horizontal="center" vertical="center"/>
    </xf>
    <xf numFmtId="165" fontId="4" fillId="0" borderId="2" xfId="1" applyNumberFormat="1" applyFont="1" applyFill="1" applyBorder="1" applyAlignment="1">
      <alignment horizontal="right" vertical="center" wrapText="1"/>
    </xf>
    <xf numFmtId="0" fontId="10" fillId="0" borderId="0" xfId="0" applyFont="1"/>
    <xf numFmtId="165" fontId="8" fillId="0" borderId="2" xfId="0" applyNumberFormat="1" applyFont="1" applyBorder="1" applyAlignment="1">
      <alignment horizontal="right"/>
    </xf>
    <xf numFmtId="165" fontId="8" fillId="0" borderId="2" xfId="0" applyNumberFormat="1" applyFont="1" applyBorder="1"/>
    <xf numFmtId="0" fontId="4" fillId="2" borderId="2" xfId="0" applyFont="1" applyFill="1" applyBorder="1" applyAlignment="1">
      <alignment vertical="center" wrapText="1"/>
    </xf>
    <xf numFmtId="0" fontId="4" fillId="0" borderId="0" xfId="0" applyFont="1" applyAlignment="1">
      <alignment horizontal="center" vertical="center" wrapText="1"/>
    </xf>
    <xf numFmtId="0" fontId="4" fillId="0" borderId="0" xfId="6" applyFont="1" applyAlignment="1">
      <alignment vertical="center" wrapText="1"/>
    </xf>
    <xf numFmtId="0" fontId="4" fillId="0" borderId="0" xfId="3" applyFont="1" applyAlignment="1">
      <alignment vertical="center" wrapText="1"/>
    </xf>
    <xf numFmtId="0" fontId="4" fillId="0" borderId="0" xfId="5" applyFont="1" applyAlignment="1">
      <alignment vertical="center" wrapText="1"/>
    </xf>
    <xf numFmtId="0" fontId="4" fillId="0" borderId="0" xfId="3" applyFont="1" applyAlignment="1">
      <alignment horizontal="center" vertical="center" wrapText="1"/>
    </xf>
    <xf numFmtId="164" fontId="4" fillId="0" borderId="0" xfId="1" applyNumberFormat="1" applyFont="1" applyFill="1" applyBorder="1" applyAlignment="1">
      <alignment horizontal="right" vertical="center" wrapText="1"/>
    </xf>
    <xf numFmtId="164" fontId="0" fillId="0" borderId="0" xfId="0" applyNumberFormat="1" applyAlignment="1">
      <alignment horizontal="center" vertical="center"/>
    </xf>
    <xf numFmtId="164" fontId="0" fillId="0" borderId="0" xfId="0" applyNumberFormat="1" applyAlignment="1">
      <alignment horizontal="left" vertical="center"/>
    </xf>
    <xf numFmtId="0" fontId="0" fillId="0" borderId="4" xfId="0" applyBorder="1"/>
    <xf numFmtId="165" fontId="4" fillId="0" borderId="5" xfId="1" applyNumberFormat="1" applyFont="1" applyFill="1" applyBorder="1" applyAlignment="1">
      <alignment horizontal="center" wrapText="1"/>
    </xf>
    <xf numFmtId="165" fontId="4" fillId="0" borderId="0" xfId="1" applyNumberFormat="1" applyFont="1" applyFill="1" applyBorder="1" applyAlignment="1">
      <alignment horizontal="center" vertical="center" wrapText="1"/>
    </xf>
    <xf numFmtId="165" fontId="4" fillId="0" borderId="0" xfId="1" applyNumberFormat="1" applyFont="1" applyFill="1" applyBorder="1" applyAlignment="1">
      <alignment horizontal="right" vertical="center" wrapText="1"/>
    </xf>
    <xf numFmtId="164" fontId="4" fillId="0" borderId="0" xfId="1" applyNumberFormat="1" applyFont="1" applyFill="1" applyBorder="1" applyAlignment="1">
      <alignment vertical="center" wrapText="1"/>
    </xf>
    <xf numFmtId="165" fontId="4" fillId="0" borderId="0" xfId="1" applyNumberFormat="1" applyFont="1" applyFill="1" applyBorder="1" applyAlignment="1">
      <alignment horizontal="left" vertical="center" wrapText="1"/>
    </xf>
    <xf numFmtId="165" fontId="4" fillId="0" borderId="5" xfId="1" applyNumberFormat="1" applyFont="1" applyFill="1" applyBorder="1" applyAlignment="1">
      <alignment horizontal="center" vertical="center" wrapText="1"/>
    </xf>
    <xf numFmtId="0" fontId="4" fillId="0" borderId="2" xfId="0" applyFont="1" applyBorder="1" applyAlignment="1">
      <alignment vertical="top" wrapText="1"/>
    </xf>
    <xf numFmtId="165" fontId="4" fillId="2" borderId="0" xfId="1" applyNumberFormat="1" applyFont="1" applyFill="1" applyBorder="1" applyAlignment="1">
      <alignment horizontal="center" vertical="center" wrapText="1"/>
    </xf>
    <xf numFmtId="165" fontId="0" fillId="0" borderId="2" xfId="0" applyNumberFormat="1" applyBorder="1" applyAlignment="1">
      <alignment horizontal="center" vertical="center"/>
    </xf>
    <xf numFmtId="0" fontId="4" fillId="3" borderId="2" xfId="0" applyFont="1" applyFill="1" applyBorder="1" applyAlignment="1">
      <alignment vertical="center" wrapText="1"/>
    </xf>
    <xf numFmtId="0" fontId="0" fillId="2" borderId="2" xfId="0" applyFill="1" applyBorder="1" applyAlignment="1">
      <alignment wrapText="1"/>
    </xf>
    <xf numFmtId="4" fontId="0" fillId="0" borderId="2" xfId="0" applyNumberFormat="1" applyBorder="1" applyAlignment="1">
      <alignment horizontal="center"/>
    </xf>
    <xf numFmtId="0" fontId="0" fillId="0" borderId="2" xfId="0" applyBorder="1" applyAlignment="1">
      <alignment horizontal="center"/>
    </xf>
    <xf numFmtId="4" fontId="0" fillId="0" borderId="2" xfId="0" applyNumberFormat="1" applyBorder="1" applyAlignment="1">
      <alignment horizontal="center" vertical="center"/>
    </xf>
    <xf numFmtId="0" fontId="0" fillId="0" borderId="2" xfId="0" applyBorder="1" applyAlignment="1">
      <alignment vertical="center" wrapText="1"/>
    </xf>
    <xf numFmtId="0" fontId="12" fillId="0" borderId="2" xfId="0" applyFont="1" applyBorder="1" applyAlignment="1">
      <alignment horizontal="center" vertical="center"/>
    </xf>
    <xf numFmtId="0" fontId="8" fillId="0" borderId="2" xfId="0" applyFont="1" applyBorder="1" applyAlignment="1">
      <alignment horizontal="center" vertical="center" wrapText="1"/>
    </xf>
    <xf numFmtId="0" fontId="4" fillId="0" borderId="2" xfId="0" applyFont="1" applyBorder="1" applyAlignment="1">
      <alignment horizontal="left" vertical="center" wrapText="1"/>
    </xf>
    <xf numFmtId="43" fontId="0" fillId="0" borderId="2" xfId="0" applyNumberFormat="1" applyBorder="1"/>
    <xf numFmtId="165" fontId="4" fillId="0" borderId="2" xfId="1" applyNumberFormat="1" applyFont="1" applyFill="1" applyBorder="1" applyAlignment="1">
      <alignment horizontal="center" wrapText="1"/>
    </xf>
    <xf numFmtId="4" fontId="0" fillId="0" borderId="0" xfId="0" applyNumberFormat="1"/>
    <xf numFmtId="0" fontId="8" fillId="0" borderId="2" xfId="0" applyFont="1" applyBorder="1"/>
    <xf numFmtId="0" fontId="0" fillId="0" borderId="6" xfId="0" applyBorder="1"/>
    <xf numFmtId="164" fontId="0" fillId="0" borderId="2" xfId="0" applyNumberFormat="1" applyBorder="1" applyAlignment="1">
      <alignment horizontal="left" vertical="center"/>
    </xf>
    <xf numFmtId="164" fontId="8" fillId="0" borderId="2" xfId="0" applyNumberFormat="1" applyFont="1" applyBorder="1" applyAlignment="1">
      <alignment horizontal="right"/>
    </xf>
    <xf numFmtId="43" fontId="8" fillId="0" borderId="2" xfId="0" applyNumberFormat="1" applyFont="1" applyBorder="1"/>
    <xf numFmtId="0" fontId="8" fillId="0" borderId="2" xfId="0" applyFont="1" applyBorder="1" applyAlignment="1">
      <alignment wrapText="1"/>
    </xf>
    <xf numFmtId="0" fontId="8" fillId="4" borderId="2" xfId="0" applyFont="1" applyFill="1" applyBorder="1" applyAlignment="1">
      <alignment horizontal="center" vertical="center" wrapText="1"/>
    </xf>
    <xf numFmtId="3" fontId="8" fillId="5" borderId="2" xfId="0" applyNumberFormat="1"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6" borderId="2" xfId="0" applyFont="1" applyFill="1" applyBorder="1" applyAlignment="1">
      <alignment horizontal="center" vertical="center"/>
    </xf>
    <xf numFmtId="0" fontId="0" fillId="6" borderId="2" xfId="0" applyFill="1" applyBorder="1"/>
    <xf numFmtId="2" fontId="8" fillId="6" borderId="2" xfId="0" applyNumberFormat="1" applyFont="1" applyFill="1" applyBorder="1" applyAlignment="1">
      <alignment horizontal="center" vertical="center"/>
    </xf>
    <xf numFmtId="0" fontId="8" fillId="6" borderId="2" xfId="0" applyFont="1" applyFill="1" applyBorder="1" applyAlignment="1">
      <alignment horizontal="center" vertical="center" wrapText="1"/>
    </xf>
    <xf numFmtId="3" fontId="8" fillId="6" borderId="2" xfId="0" applyNumberFormat="1" applyFont="1" applyFill="1" applyBorder="1" applyAlignment="1">
      <alignment horizontal="center" vertical="center" wrapText="1"/>
    </xf>
    <xf numFmtId="0" fontId="4" fillId="6" borderId="2" xfId="0" applyFont="1" applyFill="1" applyBorder="1" applyAlignment="1">
      <alignment horizontal="center" vertical="center" wrapText="1"/>
    </xf>
    <xf numFmtId="164" fontId="4" fillId="6" borderId="2" xfId="1" applyNumberFormat="1" applyFont="1" applyFill="1" applyBorder="1" applyAlignment="1">
      <alignment horizontal="right" vertical="center" wrapText="1"/>
    </xf>
    <xf numFmtId="2" fontId="4" fillId="6" borderId="2" xfId="1" applyNumberFormat="1" applyFont="1" applyFill="1" applyBorder="1" applyAlignment="1">
      <alignment horizontal="right" vertical="center" wrapText="1"/>
    </xf>
    <xf numFmtId="0" fontId="4" fillId="6" borderId="2" xfId="3" applyFont="1" applyFill="1" applyBorder="1" applyAlignment="1">
      <alignment horizontal="center" vertical="center" wrapText="1"/>
    </xf>
    <xf numFmtId="164" fontId="4" fillId="6" borderId="2" xfId="1" applyNumberFormat="1" applyFont="1" applyFill="1" applyBorder="1" applyAlignment="1">
      <alignment horizontal="right" vertical="center"/>
    </xf>
    <xf numFmtId="0" fontId="4" fillId="6" borderId="2" xfId="3" applyFont="1" applyFill="1" applyBorder="1" applyAlignment="1">
      <alignment horizontal="center" vertical="center"/>
    </xf>
    <xf numFmtId="0" fontId="0" fillId="6" borderId="2" xfId="0" applyFill="1" applyBorder="1" applyAlignment="1">
      <alignment horizontal="center" vertical="center"/>
    </xf>
    <xf numFmtId="4" fontId="0" fillId="6" borderId="2" xfId="0" applyNumberFormat="1" applyFill="1" applyBorder="1" applyAlignment="1">
      <alignment horizontal="right"/>
    </xf>
    <xf numFmtId="0" fontId="0" fillId="6" borderId="2" xfId="0" applyFill="1" applyBorder="1" applyAlignment="1">
      <alignment horizontal="right"/>
    </xf>
    <xf numFmtId="164" fontId="8" fillId="6" borderId="2" xfId="0" applyNumberFormat="1" applyFont="1" applyFill="1" applyBorder="1" applyAlignment="1">
      <alignment horizontal="right"/>
    </xf>
    <xf numFmtId="2" fontId="8" fillId="6" borderId="2" xfId="0" applyNumberFormat="1" applyFont="1" applyFill="1" applyBorder="1" applyAlignment="1">
      <alignment horizontal="right"/>
    </xf>
    <xf numFmtId="0" fontId="0" fillId="6" borderId="0" xfId="0" applyFill="1"/>
    <xf numFmtId="0" fontId="0" fillId="6" borderId="0" xfId="0" applyFill="1" applyAlignment="1">
      <alignment horizontal="right"/>
    </xf>
    <xf numFmtId="2" fontId="0" fillId="6" borderId="0" xfId="0" applyNumberFormat="1" applyFill="1" applyAlignment="1">
      <alignment horizontal="right"/>
    </xf>
    <xf numFmtId="164" fontId="0" fillId="6" borderId="0" xfId="0" applyNumberFormat="1" applyFill="1" applyAlignment="1">
      <alignment horizontal="right"/>
    </xf>
    <xf numFmtId="2" fontId="0" fillId="6" borderId="2" xfId="0" applyNumberFormat="1" applyFill="1" applyBorder="1" applyAlignment="1">
      <alignment horizontal="right"/>
    </xf>
    <xf numFmtId="4" fontId="0" fillId="6" borderId="2" xfId="0" applyNumberFormat="1" applyFill="1" applyBorder="1"/>
    <xf numFmtId="2" fontId="0" fillId="6" borderId="2" xfId="0" applyNumberFormat="1" applyFill="1" applyBorder="1"/>
    <xf numFmtId="0" fontId="8" fillId="7" borderId="2" xfId="0" applyFont="1" applyFill="1" applyBorder="1" applyAlignment="1">
      <alignment horizontal="center" vertical="center"/>
    </xf>
    <xf numFmtId="2" fontId="8" fillId="7" borderId="2" xfId="0" applyNumberFormat="1" applyFont="1" applyFill="1" applyBorder="1" applyAlignment="1">
      <alignment horizontal="center" vertical="center"/>
    </xf>
    <xf numFmtId="0" fontId="8" fillId="7" borderId="2" xfId="0" applyFont="1" applyFill="1" applyBorder="1" applyAlignment="1">
      <alignment horizontal="center" vertical="center" wrapText="1"/>
    </xf>
    <xf numFmtId="3" fontId="8" fillId="7" borderId="2" xfId="0" applyNumberFormat="1" applyFont="1" applyFill="1" applyBorder="1" applyAlignment="1">
      <alignment horizontal="center" vertical="center" wrapText="1"/>
    </xf>
    <xf numFmtId="0" fontId="0" fillId="7" borderId="2" xfId="0" applyFill="1" applyBorder="1" applyAlignment="1">
      <alignment horizontal="center" vertical="center"/>
    </xf>
    <xf numFmtId="43" fontId="0" fillId="7" borderId="2" xfId="0" applyNumberFormat="1" applyFill="1" applyBorder="1" applyAlignment="1">
      <alignment horizontal="center" vertical="center"/>
    </xf>
    <xf numFmtId="2" fontId="0" fillId="7" borderId="2" xfId="0" applyNumberFormat="1" applyFill="1" applyBorder="1" applyAlignment="1">
      <alignment horizontal="center" vertical="center"/>
    </xf>
    <xf numFmtId="0" fontId="0" fillId="7" borderId="2" xfId="0" applyFill="1" applyBorder="1"/>
    <xf numFmtId="43" fontId="8" fillId="7" borderId="2" xfId="0" applyNumberFormat="1" applyFont="1" applyFill="1" applyBorder="1"/>
    <xf numFmtId="2" fontId="8" fillId="7" borderId="2" xfId="0" applyNumberFormat="1" applyFont="1" applyFill="1" applyBorder="1"/>
    <xf numFmtId="0" fontId="0" fillId="7" borderId="0" xfId="0" applyFill="1"/>
    <xf numFmtId="2" fontId="0" fillId="7" borderId="0" xfId="0" applyNumberFormat="1" applyFill="1"/>
    <xf numFmtId="43" fontId="0" fillId="7" borderId="0" xfId="0" applyNumberFormat="1" applyFill="1"/>
    <xf numFmtId="2" fontId="0" fillId="7" borderId="2" xfId="0" applyNumberFormat="1" applyFill="1" applyBorder="1"/>
    <xf numFmtId="4" fontId="0" fillId="7" borderId="2" xfId="0" applyNumberFormat="1" applyFill="1" applyBorder="1"/>
    <xf numFmtId="4" fontId="0" fillId="7" borderId="2" xfId="0" applyNumberFormat="1" applyFill="1" applyBorder="1" applyAlignment="1">
      <alignment horizontal="center"/>
    </xf>
    <xf numFmtId="2" fontId="0" fillId="7" borderId="2" xfId="0" applyNumberFormat="1" applyFill="1" applyBorder="1" applyAlignment="1">
      <alignment horizontal="center"/>
    </xf>
    <xf numFmtId="0" fontId="8" fillId="5" borderId="2" xfId="0" applyFont="1" applyFill="1" applyBorder="1" applyAlignment="1">
      <alignment horizontal="center" vertical="center"/>
    </xf>
    <xf numFmtId="0" fontId="8" fillId="5" borderId="2" xfId="0" applyFont="1" applyFill="1" applyBorder="1" applyAlignment="1">
      <alignment vertical="center"/>
    </xf>
    <xf numFmtId="0" fontId="8" fillId="5" borderId="2" xfId="0" applyFont="1" applyFill="1" applyBorder="1" applyAlignment="1">
      <alignment horizontal="right" vertical="center"/>
    </xf>
    <xf numFmtId="165" fontId="4" fillId="5" borderId="2" xfId="1" applyNumberFormat="1" applyFont="1" applyFill="1" applyBorder="1" applyAlignment="1">
      <alignment horizontal="center" vertical="center" wrapText="1"/>
    </xf>
    <xf numFmtId="2" fontId="0" fillId="5" borderId="2" xfId="0" applyNumberFormat="1" applyFill="1" applyBorder="1" applyAlignment="1">
      <alignment horizontal="center" vertical="center"/>
    </xf>
    <xf numFmtId="43" fontId="0" fillId="5" borderId="2" xfId="0" applyNumberFormat="1" applyFill="1" applyBorder="1" applyAlignment="1">
      <alignment horizontal="center" vertical="center"/>
    </xf>
    <xf numFmtId="0" fontId="4" fillId="5" borderId="2" xfId="0" applyFont="1" applyFill="1" applyBorder="1" applyAlignment="1">
      <alignment horizontal="center" vertical="center" wrapText="1"/>
    </xf>
    <xf numFmtId="0" fontId="0" fillId="5" borderId="2" xfId="0" applyFill="1" applyBorder="1" applyAlignment="1">
      <alignment horizontal="center" vertical="center"/>
    </xf>
    <xf numFmtId="165" fontId="4" fillId="5" borderId="2" xfId="1" applyNumberFormat="1" applyFont="1" applyFill="1" applyBorder="1" applyAlignment="1">
      <alignment horizontal="right" vertical="center" wrapText="1"/>
    </xf>
    <xf numFmtId="43" fontId="0" fillId="5" borderId="2" xfId="0" applyNumberFormat="1" applyFill="1" applyBorder="1"/>
    <xf numFmtId="0" fontId="0" fillId="5" borderId="2" xfId="0" applyFill="1" applyBorder="1"/>
    <xf numFmtId="165" fontId="4" fillId="5" borderId="2" xfId="1" applyNumberFormat="1" applyFont="1" applyFill="1" applyBorder="1" applyAlignment="1">
      <alignment horizontal="center" wrapText="1"/>
    </xf>
    <xf numFmtId="164" fontId="0" fillId="5" borderId="2" xfId="0" applyNumberFormat="1" applyFill="1" applyBorder="1" applyAlignment="1">
      <alignment horizontal="center" vertical="center"/>
    </xf>
    <xf numFmtId="0" fontId="4" fillId="5" borderId="2" xfId="3" applyFont="1" applyFill="1" applyBorder="1" applyAlignment="1">
      <alignment horizontal="center" vertical="center" wrapText="1"/>
    </xf>
    <xf numFmtId="164" fontId="0" fillId="5" borderId="2" xfId="0" applyNumberFormat="1" applyFill="1" applyBorder="1" applyAlignment="1">
      <alignment horizontal="left" vertical="center"/>
    </xf>
    <xf numFmtId="4" fontId="0" fillId="5" borderId="2" xfId="0" applyNumberFormat="1" applyFill="1" applyBorder="1"/>
    <xf numFmtId="4" fontId="0" fillId="5" borderId="2" xfId="0" applyNumberFormat="1" applyFill="1" applyBorder="1" applyAlignment="1">
      <alignment horizontal="right"/>
    </xf>
    <xf numFmtId="43" fontId="8" fillId="5" borderId="2" xfId="0" applyNumberFormat="1" applyFont="1" applyFill="1" applyBorder="1"/>
    <xf numFmtId="0" fontId="0" fillId="5" borderId="2" xfId="0" applyFill="1" applyBorder="1" applyAlignment="1">
      <alignment horizontal="right"/>
    </xf>
    <xf numFmtId="0" fontId="0" fillId="5" borderId="0" xfId="0" applyFill="1"/>
    <xf numFmtId="0" fontId="0" fillId="5" borderId="0" xfId="0" applyFill="1" applyAlignment="1">
      <alignment horizontal="right"/>
    </xf>
    <xf numFmtId="4" fontId="0" fillId="5" borderId="0" xfId="0" applyNumberFormat="1" applyFill="1"/>
    <xf numFmtId="43" fontId="0" fillId="5" borderId="0" xfId="0" applyNumberFormat="1" applyFill="1"/>
    <xf numFmtId="0" fontId="8" fillId="8"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0" fillId="8" borderId="2" xfId="0" applyFill="1" applyBorder="1"/>
    <xf numFmtId="0" fontId="4" fillId="8" borderId="2" xfId="3" applyFont="1" applyFill="1" applyBorder="1" applyAlignment="1">
      <alignment horizontal="center" vertical="center" wrapText="1"/>
    </xf>
    <xf numFmtId="0" fontId="0" fillId="8" borderId="2" xfId="0" applyFill="1" applyBorder="1" applyAlignment="1">
      <alignment horizontal="center"/>
    </xf>
    <xf numFmtId="3" fontId="8" fillId="4" borderId="2" xfId="0" applyNumberFormat="1" applyFont="1" applyFill="1" applyBorder="1" applyAlignment="1">
      <alignment horizontal="center" vertical="center" wrapText="1"/>
    </xf>
    <xf numFmtId="3" fontId="4" fillId="4" borderId="2" xfId="0" applyNumberFormat="1" applyFont="1" applyFill="1" applyBorder="1" applyAlignment="1">
      <alignment horizontal="center" vertical="center" wrapText="1"/>
    </xf>
    <xf numFmtId="3" fontId="4" fillId="4" borderId="2" xfId="3" applyNumberFormat="1" applyFont="1" applyFill="1" applyBorder="1" applyAlignment="1">
      <alignment horizontal="center" vertical="center" wrapText="1"/>
    </xf>
    <xf numFmtId="3" fontId="0" fillId="4" borderId="2" xfId="0" applyNumberFormat="1" applyFill="1" applyBorder="1"/>
    <xf numFmtId="3" fontId="0" fillId="4" borderId="2" xfId="0" applyNumberFormat="1" applyFill="1" applyBorder="1" applyAlignment="1">
      <alignment wrapText="1"/>
    </xf>
    <xf numFmtId="3" fontId="0" fillId="4" borderId="0" xfId="0" applyNumberFormat="1" applyFill="1" applyAlignment="1">
      <alignment wrapText="1"/>
    </xf>
    <xf numFmtId="3" fontId="0" fillId="4" borderId="2" xfId="0" applyNumberFormat="1" applyFill="1" applyBorder="1" applyAlignment="1">
      <alignment vertical="center" wrapText="1"/>
    </xf>
    <xf numFmtId="0" fontId="0" fillId="8" borderId="2" xfId="0" applyFill="1" applyBorder="1" applyAlignment="1">
      <alignment wrapText="1"/>
    </xf>
    <xf numFmtId="0" fontId="0" fillId="8" borderId="0" xfId="0" applyFill="1" applyAlignment="1">
      <alignment wrapText="1"/>
    </xf>
    <xf numFmtId="0" fontId="8" fillId="8" borderId="2" xfId="0" applyFont="1" applyFill="1" applyBorder="1" applyAlignment="1">
      <alignment horizontal="center" wrapText="1"/>
    </xf>
    <xf numFmtId="0" fontId="0" fillId="8" borderId="2" xfId="0" applyFill="1" applyBorder="1" applyAlignment="1">
      <alignment horizontal="center" wrapText="1"/>
    </xf>
    <xf numFmtId="3" fontId="0" fillId="4" borderId="2" xfId="0" applyNumberFormat="1" applyFill="1" applyBorder="1" applyAlignment="1">
      <alignment horizontal="center"/>
    </xf>
    <xf numFmtId="3" fontId="0" fillId="4" borderId="2" xfId="0" applyNumberFormat="1" applyFill="1" applyBorder="1" applyAlignment="1">
      <alignment horizontal="center" wrapText="1"/>
    </xf>
    <xf numFmtId="2" fontId="4" fillId="6" borderId="2" xfId="1" applyNumberFormat="1" applyFont="1" applyFill="1" applyBorder="1" applyAlignment="1">
      <alignment horizontal="center" vertical="center" wrapText="1"/>
    </xf>
    <xf numFmtId="2" fontId="8" fillId="6" borderId="2" xfId="0" applyNumberFormat="1" applyFont="1" applyFill="1" applyBorder="1" applyAlignment="1">
      <alignment horizontal="center" vertical="center" wrapText="1"/>
    </xf>
    <xf numFmtId="2" fontId="4" fillId="6" borderId="2" xfId="1" applyNumberFormat="1" applyFont="1" applyFill="1" applyBorder="1" applyAlignment="1">
      <alignment horizontal="center" vertical="center"/>
    </xf>
    <xf numFmtId="166" fontId="4" fillId="5" borderId="2" xfId="1" applyNumberFormat="1" applyFont="1" applyFill="1" applyBorder="1" applyAlignment="1">
      <alignment horizontal="center" vertical="center" wrapText="1"/>
    </xf>
    <xf numFmtId="2" fontId="4" fillId="2" borderId="2" xfId="1" applyNumberFormat="1" applyFont="1" applyFill="1" applyBorder="1" applyAlignment="1">
      <alignment horizontal="center" vertical="center" wrapText="1"/>
    </xf>
    <xf numFmtId="2" fontId="0" fillId="6" borderId="2" xfId="0" applyNumberFormat="1" applyFill="1" applyBorder="1" applyAlignment="1">
      <alignment horizontal="center" vertical="center"/>
    </xf>
    <xf numFmtId="167" fontId="0" fillId="6" borderId="2" xfId="0" applyNumberFormat="1" applyFill="1" applyBorder="1" applyAlignment="1">
      <alignment horizontal="right"/>
    </xf>
    <xf numFmtId="0" fontId="4" fillId="0" borderId="7" xfId="7" applyFont="1" applyBorder="1" applyAlignment="1">
      <alignment horizontal="left" vertical="top" wrapText="1"/>
    </xf>
    <xf numFmtId="0" fontId="15" fillId="0" borderId="2" xfId="0" applyFont="1" applyBorder="1" applyAlignment="1">
      <alignment horizontal="left" vertical="top" wrapText="1"/>
    </xf>
    <xf numFmtId="0" fontId="0" fillId="6" borderId="2" xfId="0" applyFill="1" applyBorder="1" applyAlignment="1">
      <alignment horizontal="center"/>
    </xf>
    <xf numFmtId="3" fontId="0" fillId="4" borderId="2" xfId="0" applyNumberFormat="1" applyFill="1" applyBorder="1" applyAlignment="1">
      <alignment horizontal="center" vertical="center" wrapText="1"/>
    </xf>
    <xf numFmtId="4" fontId="0" fillId="6" borderId="7" xfId="0" applyNumberFormat="1" applyFill="1" applyBorder="1" applyAlignment="1">
      <alignment horizontal="right"/>
    </xf>
    <xf numFmtId="0" fontId="0" fillId="6" borderId="7" xfId="0" applyFill="1" applyBorder="1"/>
    <xf numFmtId="0" fontId="0" fillId="8" borderId="2" xfId="0" applyFill="1" applyBorder="1" applyAlignment="1">
      <alignment horizontal="center" vertical="center" wrapText="1"/>
    </xf>
    <xf numFmtId="0" fontId="0" fillId="5" borderId="2" xfId="0" applyFill="1" applyBorder="1" applyAlignment="1">
      <alignment vertical="center"/>
    </xf>
    <xf numFmtId="3" fontId="3" fillId="0" borderId="2" xfId="0" applyNumberFormat="1" applyFont="1" applyBorder="1" applyAlignment="1">
      <alignment horizontal="center" vertical="center" wrapText="1"/>
    </xf>
    <xf numFmtId="2" fontId="0" fillId="0" borderId="2" xfId="0" applyNumberFormat="1" applyBorder="1" applyAlignment="1">
      <alignment horizontal="right"/>
    </xf>
    <xf numFmtId="2" fontId="0" fillId="0" borderId="2" xfId="0" applyNumberFormat="1" applyBorder="1"/>
    <xf numFmtId="3" fontId="0" fillId="0" borderId="2" xfId="0" applyNumberFormat="1" applyBorder="1" applyAlignment="1">
      <alignment horizontal="center" wrapText="1"/>
    </xf>
    <xf numFmtId="4" fontId="0" fillId="0" borderId="4" xfId="0" applyNumberFormat="1" applyBorder="1" applyAlignment="1">
      <alignment horizontal="right"/>
    </xf>
    <xf numFmtId="2" fontId="0" fillId="0" borderId="4" xfId="0" applyNumberFormat="1" applyBorder="1" applyAlignment="1">
      <alignment horizontal="right"/>
    </xf>
    <xf numFmtId="4" fontId="0" fillId="0" borderId="4" xfId="0" applyNumberFormat="1" applyBorder="1"/>
    <xf numFmtId="2" fontId="0" fillId="0" borderId="4" xfId="0" applyNumberFormat="1" applyBorder="1"/>
    <xf numFmtId="0" fontId="0" fillId="0" borderId="4" xfId="0" applyBorder="1" applyAlignment="1">
      <alignment horizontal="center" vertical="center"/>
    </xf>
    <xf numFmtId="3" fontId="4" fillId="0" borderId="2" xfId="0" applyNumberFormat="1" applyFont="1" applyBorder="1" applyAlignment="1">
      <alignment horizontal="center" vertical="center" wrapText="1"/>
    </xf>
    <xf numFmtId="4" fontId="0" fillId="0" borderId="7" xfId="0" applyNumberFormat="1" applyBorder="1" applyAlignment="1">
      <alignment horizontal="right"/>
    </xf>
    <xf numFmtId="2" fontId="0" fillId="0" borderId="2" xfId="0" applyNumberFormat="1" applyBorder="1" applyAlignment="1">
      <alignment horizontal="center"/>
    </xf>
    <xf numFmtId="3" fontId="0" fillId="0" borderId="2" xfId="0" applyNumberFormat="1" applyBorder="1" applyAlignment="1">
      <alignment horizontal="center" vertical="center" wrapText="1"/>
    </xf>
    <xf numFmtId="0" fontId="0" fillId="0" borderId="7" xfId="0" applyBorder="1"/>
    <xf numFmtId="3" fontId="0" fillId="0" borderId="2" xfId="0" applyNumberFormat="1" applyBorder="1" applyAlignment="1">
      <alignment wrapText="1"/>
    </xf>
    <xf numFmtId="0" fontId="0" fillId="0" borderId="7" xfId="0" applyBorder="1" applyAlignment="1">
      <alignment horizontal="right"/>
    </xf>
    <xf numFmtId="3" fontId="0" fillId="0" borderId="0" xfId="0" applyNumberFormat="1" applyAlignment="1">
      <alignment wrapText="1"/>
    </xf>
    <xf numFmtId="2" fontId="0" fillId="0" borderId="0" xfId="0" applyNumberFormat="1" applyAlignment="1">
      <alignment horizontal="right"/>
    </xf>
    <xf numFmtId="2" fontId="0" fillId="0" borderId="0" xfId="0" applyNumberFormat="1"/>
    <xf numFmtId="43" fontId="0" fillId="7" borderId="2" xfId="0" applyNumberFormat="1" applyFill="1" applyBorder="1"/>
    <xf numFmtId="2" fontId="0" fillId="5" borderId="2" xfId="0" applyNumberFormat="1" applyFill="1" applyBorder="1"/>
    <xf numFmtId="0" fontId="4" fillId="3" borderId="2" xfId="0" applyFont="1" applyFill="1" applyBorder="1" applyAlignment="1">
      <alignment horizontal="left" vertical="center" wrapText="1"/>
    </xf>
    <xf numFmtId="1" fontId="8" fillId="5" borderId="2" xfId="0" applyNumberFormat="1" applyFont="1" applyFill="1" applyBorder="1" applyAlignment="1">
      <alignment horizontal="center" vertical="center"/>
    </xf>
    <xf numFmtId="0" fontId="4" fillId="2" borderId="2" xfId="5" applyFont="1" applyFill="1" applyBorder="1" applyAlignment="1">
      <alignment vertical="center" wrapText="1"/>
    </xf>
    <xf numFmtId="0" fontId="0" fillId="0" borderId="6" xfId="0" applyBorder="1" applyAlignment="1">
      <alignment wrapText="1"/>
    </xf>
    <xf numFmtId="0" fontId="0" fillId="6" borderId="2" xfId="0" applyFill="1" applyBorder="1" applyAlignment="1">
      <alignment wrapText="1"/>
    </xf>
    <xf numFmtId="2" fontId="8" fillId="7" borderId="2" xfId="0" applyNumberFormat="1" applyFont="1" applyFill="1" applyBorder="1" applyAlignment="1">
      <alignment horizontal="center" vertical="center" wrapText="1"/>
    </xf>
    <xf numFmtId="164" fontId="0" fillId="0" borderId="0" xfId="0" applyNumberFormat="1" applyAlignment="1">
      <alignment wrapText="1"/>
    </xf>
    <xf numFmtId="3" fontId="0" fillId="5" borderId="2" xfId="0" applyNumberFormat="1" applyFill="1" applyBorder="1"/>
    <xf numFmtId="3" fontId="0" fillId="5" borderId="0" xfId="0" applyNumberFormat="1" applyFill="1"/>
    <xf numFmtId="0" fontId="2" fillId="0" borderId="1" xfId="0" applyFont="1" applyBorder="1" applyAlignment="1">
      <alignment horizontal="center" vertical="center"/>
    </xf>
    <xf numFmtId="0" fontId="9" fillId="0" borderId="2" xfId="0" applyFont="1" applyBorder="1" applyAlignment="1">
      <alignment horizontal="center" vertical="center"/>
    </xf>
    <xf numFmtId="0" fontId="8" fillId="0" borderId="2"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6" xfId="0" applyFont="1" applyBorder="1" applyAlignment="1">
      <alignment horizontal="center" vertical="center"/>
    </xf>
    <xf numFmtId="0" fontId="8" fillId="0" borderId="2" xfId="0" applyFont="1" applyBorder="1" applyAlignment="1">
      <alignment horizontal="center" vertical="center" wrapText="1"/>
    </xf>
    <xf numFmtId="0" fontId="14" fillId="0" borderId="2" xfId="0" applyFont="1" applyBorder="1" applyAlignment="1">
      <alignment horizontal="center"/>
    </xf>
    <xf numFmtId="0" fontId="0" fillId="0" borderId="2" xfId="0" applyBorder="1" applyAlignment="1">
      <alignment horizontal="center"/>
    </xf>
    <xf numFmtId="0" fontId="9" fillId="7" borderId="7"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9" fillId="5" borderId="2" xfId="0" applyFont="1" applyFill="1" applyBorder="1" applyAlignment="1">
      <alignment horizontal="center" vertical="center"/>
    </xf>
    <xf numFmtId="0" fontId="9"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6" xfId="0" applyFont="1" applyFill="1" applyBorder="1" applyAlignment="1">
      <alignment horizontal="center" vertical="center"/>
    </xf>
    <xf numFmtId="0" fontId="11" fillId="0" borderId="2" xfId="0" applyFont="1" applyBorder="1" applyAlignment="1">
      <alignment horizontal="center" vertical="center"/>
    </xf>
    <xf numFmtId="0" fontId="9" fillId="6" borderId="2"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7" xfId="0" applyFont="1" applyBorder="1" applyAlignment="1">
      <alignment horizontal="center" vertical="center"/>
    </xf>
    <xf numFmtId="0" fontId="8" fillId="0" borderId="6" xfId="0" applyFont="1" applyBorder="1" applyAlignment="1">
      <alignment horizontal="center" vertical="center"/>
    </xf>
    <xf numFmtId="3" fontId="4" fillId="4" borderId="2" xfId="0" applyNumberFormat="1" applyFont="1" applyFill="1" applyBorder="1" applyAlignment="1">
      <alignment horizontal="right" vertical="center" wrapText="1"/>
    </xf>
    <xf numFmtId="3" fontId="4" fillId="4" borderId="2" xfId="3" applyNumberFormat="1" applyFont="1" applyFill="1" applyBorder="1" applyAlignment="1">
      <alignment horizontal="right" vertical="center" wrapText="1"/>
    </xf>
    <xf numFmtId="3" fontId="0" fillId="4" borderId="2" xfId="0" applyNumberFormat="1" applyFill="1" applyBorder="1" applyAlignment="1">
      <alignment horizontal="right" vertical="center"/>
    </xf>
    <xf numFmtId="49" fontId="4" fillId="8" borderId="2" xfId="0" applyNumberFormat="1" applyFont="1" applyFill="1" applyBorder="1" applyAlignment="1">
      <alignment horizontal="center" vertical="center" wrapText="1"/>
    </xf>
    <xf numFmtId="49" fontId="4" fillId="8" borderId="2" xfId="3" applyNumberFormat="1" applyFont="1" applyFill="1" applyBorder="1" applyAlignment="1">
      <alignment horizontal="center" vertical="center" wrapText="1"/>
    </xf>
    <xf numFmtId="49" fontId="0" fillId="8" borderId="2" xfId="0" applyNumberFormat="1" applyFill="1" applyBorder="1" applyAlignment="1">
      <alignment horizontal="center"/>
    </xf>
    <xf numFmtId="164" fontId="8" fillId="6" borderId="2" xfId="0" applyNumberFormat="1" applyFont="1" applyFill="1" applyBorder="1" applyAlignment="1">
      <alignment horizontal="right" vertical="center"/>
    </xf>
    <xf numFmtId="43" fontId="0" fillId="7" borderId="2" xfId="0" applyNumberFormat="1" applyFill="1" applyBorder="1" applyAlignment="1">
      <alignment horizontal="right" vertical="center"/>
    </xf>
    <xf numFmtId="43" fontId="8" fillId="7" borderId="2" xfId="0" applyNumberFormat="1" applyFont="1" applyFill="1" applyBorder="1" applyAlignment="1">
      <alignment horizontal="right" vertical="center"/>
    </xf>
    <xf numFmtId="0" fontId="4" fillId="5" borderId="2" xfId="1" applyNumberFormat="1" applyFont="1" applyFill="1" applyBorder="1" applyAlignment="1">
      <alignment horizontal="center" vertical="center" wrapText="1"/>
    </xf>
    <xf numFmtId="43" fontId="8" fillId="5" borderId="2" xfId="0" applyNumberFormat="1" applyFont="1" applyFill="1" applyBorder="1" applyAlignment="1">
      <alignment horizontal="right" vertical="center"/>
    </xf>
    <xf numFmtId="43" fontId="0" fillId="5" borderId="2" xfId="0" applyNumberFormat="1" applyFill="1" applyBorder="1" applyAlignment="1">
      <alignment horizontal="right" vertical="center"/>
    </xf>
    <xf numFmtId="43" fontId="0" fillId="5" borderId="0" xfId="0" applyNumberFormat="1" applyFill="1" applyAlignment="1">
      <alignment horizontal="right" vertical="center"/>
    </xf>
    <xf numFmtId="0" fontId="0" fillId="5" borderId="2" xfId="0" applyFill="1" applyBorder="1" applyAlignment="1">
      <alignment horizontal="right" vertical="center"/>
    </xf>
  </cellXfs>
  <cellStyles count="8">
    <cellStyle name="20% - Accent6 23 4" xfId="7" xr:uid="{36D6A8B9-0FEF-4326-8970-F83D3121E918}"/>
    <cellStyle name="Comma" xfId="1" builtinId="3"/>
    <cellStyle name="Excel Built-in Normal 1" xfId="3" xr:uid="{BCABA9F5-F59C-4D0F-9061-9E77B3BC2D71}"/>
    <cellStyle name="Normal" xfId="0" builtinId="0"/>
    <cellStyle name="Normal 187" xfId="6" xr:uid="{6BF00DEB-328A-4A57-A923-BEB8C5D697DB}"/>
    <cellStyle name="Normal 4" xfId="5" xr:uid="{EDCC5343-3589-4F0A-9F58-2D7405CFE982}"/>
    <cellStyle name="Normal_Sheet1" xfId="4" xr:uid="{6FB13F43-D18F-4C80-9F6A-FCE42EA38BEF}"/>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9.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63" Type="http://schemas.openxmlformats.org/officeDocument/2006/relationships/externalLink" Target="externalLinks/externalLink55.xml"/><Relationship Id="rId84" Type="http://schemas.openxmlformats.org/officeDocument/2006/relationships/externalLink" Target="externalLinks/externalLink76.xml"/><Relationship Id="rId138" Type="http://schemas.openxmlformats.org/officeDocument/2006/relationships/externalLink" Target="externalLinks/externalLink130.xml"/><Relationship Id="rId159" Type="http://schemas.openxmlformats.org/officeDocument/2006/relationships/externalLink" Target="externalLinks/externalLink151.xml"/><Relationship Id="rId107" Type="http://schemas.openxmlformats.org/officeDocument/2006/relationships/externalLink" Target="externalLinks/externalLink99.xml"/><Relationship Id="rId11" Type="http://schemas.openxmlformats.org/officeDocument/2006/relationships/externalLink" Target="externalLinks/externalLink3.xml"/><Relationship Id="rId32" Type="http://schemas.openxmlformats.org/officeDocument/2006/relationships/externalLink" Target="externalLinks/externalLink24.xml"/><Relationship Id="rId53" Type="http://schemas.openxmlformats.org/officeDocument/2006/relationships/externalLink" Target="externalLinks/externalLink45.xml"/><Relationship Id="rId74" Type="http://schemas.openxmlformats.org/officeDocument/2006/relationships/externalLink" Target="externalLinks/externalLink66.xml"/><Relationship Id="rId128" Type="http://schemas.openxmlformats.org/officeDocument/2006/relationships/externalLink" Target="externalLinks/externalLink120.xml"/><Relationship Id="rId149" Type="http://schemas.openxmlformats.org/officeDocument/2006/relationships/externalLink" Target="externalLinks/externalLink141.xml"/><Relationship Id="rId5" Type="http://schemas.openxmlformats.org/officeDocument/2006/relationships/worksheet" Target="worksheets/sheet5.xml"/><Relationship Id="rId95" Type="http://schemas.openxmlformats.org/officeDocument/2006/relationships/externalLink" Target="externalLinks/externalLink87.xml"/><Relationship Id="rId160" Type="http://schemas.openxmlformats.org/officeDocument/2006/relationships/theme" Target="theme/theme1.xml"/><Relationship Id="rId22" Type="http://schemas.openxmlformats.org/officeDocument/2006/relationships/externalLink" Target="externalLinks/externalLink14.xml"/><Relationship Id="rId43" Type="http://schemas.openxmlformats.org/officeDocument/2006/relationships/externalLink" Target="externalLinks/externalLink35.xml"/><Relationship Id="rId64" Type="http://schemas.openxmlformats.org/officeDocument/2006/relationships/externalLink" Target="externalLinks/externalLink56.xml"/><Relationship Id="rId118" Type="http://schemas.openxmlformats.org/officeDocument/2006/relationships/externalLink" Target="externalLinks/externalLink110.xml"/><Relationship Id="rId139" Type="http://schemas.openxmlformats.org/officeDocument/2006/relationships/externalLink" Target="externalLinks/externalLink131.xml"/><Relationship Id="rId85" Type="http://schemas.openxmlformats.org/officeDocument/2006/relationships/externalLink" Target="externalLinks/externalLink77.xml"/><Relationship Id="rId150" Type="http://schemas.openxmlformats.org/officeDocument/2006/relationships/externalLink" Target="externalLinks/externalLink142.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59" Type="http://schemas.openxmlformats.org/officeDocument/2006/relationships/externalLink" Target="externalLinks/externalLink51.xml"/><Relationship Id="rId103" Type="http://schemas.openxmlformats.org/officeDocument/2006/relationships/externalLink" Target="externalLinks/externalLink95.xml"/><Relationship Id="rId108" Type="http://schemas.openxmlformats.org/officeDocument/2006/relationships/externalLink" Target="externalLinks/externalLink100.xml"/><Relationship Id="rId124" Type="http://schemas.openxmlformats.org/officeDocument/2006/relationships/externalLink" Target="externalLinks/externalLink116.xml"/><Relationship Id="rId129" Type="http://schemas.openxmlformats.org/officeDocument/2006/relationships/externalLink" Target="externalLinks/externalLink121.xml"/><Relationship Id="rId54" Type="http://schemas.openxmlformats.org/officeDocument/2006/relationships/externalLink" Target="externalLinks/externalLink46.xml"/><Relationship Id="rId70" Type="http://schemas.openxmlformats.org/officeDocument/2006/relationships/externalLink" Target="externalLinks/externalLink62.xml"/><Relationship Id="rId75" Type="http://schemas.openxmlformats.org/officeDocument/2006/relationships/externalLink" Target="externalLinks/externalLink67.xml"/><Relationship Id="rId91" Type="http://schemas.openxmlformats.org/officeDocument/2006/relationships/externalLink" Target="externalLinks/externalLink83.xml"/><Relationship Id="rId96" Type="http://schemas.openxmlformats.org/officeDocument/2006/relationships/externalLink" Target="externalLinks/externalLink88.xml"/><Relationship Id="rId140" Type="http://schemas.openxmlformats.org/officeDocument/2006/relationships/externalLink" Target="externalLinks/externalLink132.xml"/><Relationship Id="rId145" Type="http://schemas.openxmlformats.org/officeDocument/2006/relationships/externalLink" Target="externalLinks/externalLink137.xml"/><Relationship Id="rId16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49" Type="http://schemas.openxmlformats.org/officeDocument/2006/relationships/externalLink" Target="externalLinks/externalLink41.xml"/><Relationship Id="rId114" Type="http://schemas.openxmlformats.org/officeDocument/2006/relationships/externalLink" Target="externalLinks/externalLink106.xml"/><Relationship Id="rId119" Type="http://schemas.openxmlformats.org/officeDocument/2006/relationships/externalLink" Target="externalLinks/externalLink111.xml"/><Relationship Id="rId44" Type="http://schemas.openxmlformats.org/officeDocument/2006/relationships/externalLink" Target="externalLinks/externalLink36.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81" Type="http://schemas.openxmlformats.org/officeDocument/2006/relationships/externalLink" Target="externalLinks/externalLink73.xml"/><Relationship Id="rId86" Type="http://schemas.openxmlformats.org/officeDocument/2006/relationships/externalLink" Target="externalLinks/externalLink78.xml"/><Relationship Id="rId130" Type="http://schemas.openxmlformats.org/officeDocument/2006/relationships/externalLink" Target="externalLinks/externalLink122.xml"/><Relationship Id="rId135" Type="http://schemas.openxmlformats.org/officeDocument/2006/relationships/externalLink" Target="externalLinks/externalLink127.xml"/><Relationship Id="rId151" Type="http://schemas.openxmlformats.org/officeDocument/2006/relationships/externalLink" Target="externalLinks/externalLink143.xml"/><Relationship Id="rId156" Type="http://schemas.openxmlformats.org/officeDocument/2006/relationships/externalLink" Target="externalLinks/externalLink14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109" Type="http://schemas.openxmlformats.org/officeDocument/2006/relationships/externalLink" Target="externalLinks/externalLink10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6" Type="http://schemas.openxmlformats.org/officeDocument/2006/relationships/externalLink" Target="externalLinks/externalLink68.xml"/><Relationship Id="rId97" Type="http://schemas.openxmlformats.org/officeDocument/2006/relationships/externalLink" Target="externalLinks/externalLink89.xml"/><Relationship Id="rId104" Type="http://schemas.openxmlformats.org/officeDocument/2006/relationships/externalLink" Target="externalLinks/externalLink96.xml"/><Relationship Id="rId120" Type="http://schemas.openxmlformats.org/officeDocument/2006/relationships/externalLink" Target="externalLinks/externalLink112.xml"/><Relationship Id="rId125" Type="http://schemas.openxmlformats.org/officeDocument/2006/relationships/externalLink" Target="externalLinks/externalLink117.xml"/><Relationship Id="rId141" Type="http://schemas.openxmlformats.org/officeDocument/2006/relationships/externalLink" Target="externalLinks/externalLink133.xml"/><Relationship Id="rId146" Type="http://schemas.openxmlformats.org/officeDocument/2006/relationships/externalLink" Target="externalLinks/externalLink138.xml"/><Relationship Id="rId7" Type="http://schemas.openxmlformats.org/officeDocument/2006/relationships/worksheet" Target="worksheets/sheet7.xml"/><Relationship Id="rId71" Type="http://schemas.openxmlformats.org/officeDocument/2006/relationships/externalLink" Target="externalLinks/externalLink63.xml"/><Relationship Id="rId92" Type="http://schemas.openxmlformats.org/officeDocument/2006/relationships/externalLink" Target="externalLinks/externalLink84.xml"/><Relationship Id="rId16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externalLink" Target="externalLinks/externalLink21.xml"/><Relationship Id="rId24" Type="http://schemas.openxmlformats.org/officeDocument/2006/relationships/externalLink" Target="externalLinks/externalLink16.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66" Type="http://schemas.openxmlformats.org/officeDocument/2006/relationships/externalLink" Target="externalLinks/externalLink58.xml"/><Relationship Id="rId87" Type="http://schemas.openxmlformats.org/officeDocument/2006/relationships/externalLink" Target="externalLinks/externalLink79.xml"/><Relationship Id="rId110" Type="http://schemas.openxmlformats.org/officeDocument/2006/relationships/externalLink" Target="externalLinks/externalLink102.xml"/><Relationship Id="rId115" Type="http://schemas.openxmlformats.org/officeDocument/2006/relationships/externalLink" Target="externalLinks/externalLink107.xml"/><Relationship Id="rId131" Type="http://schemas.openxmlformats.org/officeDocument/2006/relationships/externalLink" Target="externalLinks/externalLink123.xml"/><Relationship Id="rId136" Type="http://schemas.openxmlformats.org/officeDocument/2006/relationships/externalLink" Target="externalLinks/externalLink128.xml"/><Relationship Id="rId157" Type="http://schemas.openxmlformats.org/officeDocument/2006/relationships/externalLink" Target="externalLinks/externalLink149.xml"/><Relationship Id="rId61" Type="http://schemas.openxmlformats.org/officeDocument/2006/relationships/externalLink" Target="externalLinks/externalLink53.xml"/><Relationship Id="rId82" Type="http://schemas.openxmlformats.org/officeDocument/2006/relationships/externalLink" Target="externalLinks/externalLink74.xml"/><Relationship Id="rId152" Type="http://schemas.openxmlformats.org/officeDocument/2006/relationships/externalLink" Target="externalLinks/externalLink144.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56" Type="http://schemas.openxmlformats.org/officeDocument/2006/relationships/externalLink" Target="externalLinks/externalLink48.xml"/><Relationship Id="rId77" Type="http://schemas.openxmlformats.org/officeDocument/2006/relationships/externalLink" Target="externalLinks/externalLink69.xml"/><Relationship Id="rId100" Type="http://schemas.openxmlformats.org/officeDocument/2006/relationships/externalLink" Target="externalLinks/externalLink92.xml"/><Relationship Id="rId105" Type="http://schemas.openxmlformats.org/officeDocument/2006/relationships/externalLink" Target="externalLinks/externalLink97.xml"/><Relationship Id="rId126" Type="http://schemas.openxmlformats.org/officeDocument/2006/relationships/externalLink" Target="externalLinks/externalLink118.xml"/><Relationship Id="rId147" Type="http://schemas.openxmlformats.org/officeDocument/2006/relationships/externalLink" Target="externalLinks/externalLink139.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externalLink" Target="externalLinks/externalLink64.xml"/><Relationship Id="rId93" Type="http://schemas.openxmlformats.org/officeDocument/2006/relationships/externalLink" Target="externalLinks/externalLink85.xml"/><Relationship Id="rId98" Type="http://schemas.openxmlformats.org/officeDocument/2006/relationships/externalLink" Target="externalLinks/externalLink90.xml"/><Relationship Id="rId121" Type="http://schemas.openxmlformats.org/officeDocument/2006/relationships/externalLink" Target="externalLinks/externalLink113.xml"/><Relationship Id="rId142" Type="http://schemas.openxmlformats.org/officeDocument/2006/relationships/externalLink" Target="externalLinks/externalLink134.xml"/><Relationship Id="rId163" Type="http://schemas.openxmlformats.org/officeDocument/2006/relationships/calcChain" Target="calcChain.xml"/><Relationship Id="rId3" Type="http://schemas.openxmlformats.org/officeDocument/2006/relationships/worksheet" Target="worksheets/sheet3.xml"/><Relationship Id="rId25" Type="http://schemas.openxmlformats.org/officeDocument/2006/relationships/externalLink" Target="externalLinks/externalLink17.xml"/><Relationship Id="rId46" Type="http://schemas.openxmlformats.org/officeDocument/2006/relationships/externalLink" Target="externalLinks/externalLink38.xml"/><Relationship Id="rId67" Type="http://schemas.openxmlformats.org/officeDocument/2006/relationships/externalLink" Target="externalLinks/externalLink59.xml"/><Relationship Id="rId116" Type="http://schemas.openxmlformats.org/officeDocument/2006/relationships/externalLink" Target="externalLinks/externalLink108.xml"/><Relationship Id="rId137" Type="http://schemas.openxmlformats.org/officeDocument/2006/relationships/externalLink" Target="externalLinks/externalLink129.xml"/><Relationship Id="rId158" Type="http://schemas.openxmlformats.org/officeDocument/2006/relationships/externalLink" Target="externalLinks/externalLink150.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62" Type="http://schemas.openxmlformats.org/officeDocument/2006/relationships/externalLink" Target="externalLinks/externalLink54.xml"/><Relationship Id="rId83" Type="http://schemas.openxmlformats.org/officeDocument/2006/relationships/externalLink" Target="externalLinks/externalLink75.xml"/><Relationship Id="rId88" Type="http://schemas.openxmlformats.org/officeDocument/2006/relationships/externalLink" Target="externalLinks/externalLink80.xml"/><Relationship Id="rId111" Type="http://schemas.openxmlformats.org/officeDocument/2006/relationships/externalLink" Target="externalLinks/externalLink103.xml"/><Relationship Id="rId132" Type="http://schemas.openxmlformats.org/officeDocument/2006/relationships/externalLink" Target="externalLinks/externalLink124.xml"/><Relationship Id="rId153" Type="http://schemas.openxmlformats.org/officeDocument/2006/relationships/externalLink" Target="externalLinks/externalLink145.xml"/><Relationship Id="rId15" Type="http://schemas.openxmlformats.org/officeDocument/2006/relationships/externalLink" Target="externalLinks/externalLink7.xml"/><Relationship Id="rId36" Type="http://schemas.openxmlformats.org/officeDocument/2006/relationships/externalLink" Target="externalLinks/externalLink28.xml"/><Relationship Id="rId57" Type="http://schemas.openxmlformats.org/officeDocument/2006/relationships/externalLink" Target="externalLinks/externalLink49.xml"/><Relationship Id="rId106" Type="http://schemas.openxmlformats.org/officeDocument/2006/relationships/externalLink" Target="externalLinks/externalLink98.xml"/><Relationship Id="rId127" Type="http://schemas.openxmlformats.org/officeDocument/2006/relationships/externalLink" Target="externalLinks/externalLink11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52" Type="http://schemas.openxmlformats.org/officeDocument/2006/relationships/externalLink" Target="externalLinks/externalLink44.xml"/><Relationship Id="rId73" Type="http://schemas.openxmlformats.org/officeDocument/2006/relationships/externalLink" Target="externalLinks/externalLink65.xml"/><Relationship Id="rId78" Type="http://schemas.openxmlformats.org/officeDocument/2006/relationships/externalLink" Target="externalLinks/externalLink70.xml"/><Relationship Id="rId94" Type="http://schemas.openxmlformats.org/officeDocument/2006/relationships/externalLink" Target="externalLinks/externalLink86.xml"/><Relationship Id="rId99" Type="http://schemas.openxmlformats.org/officeDocument/2006/relationships/externalLink" Target="externalLinks/externalLink91.xml"/><Relationship Id="rId101" Type="http://schemas.openxmlformats.org/officeDocument/2006/relationships/externalLink" Target="externalLinks/externalLink93.xml"/><Relationship Id="rId122" Type="http://schemas.openxmlformats.org/officeDocument/2006/relationships/externalLink" Target="externalLinks/externalLink114.xml"/><Relationship Id="rId143" Type="http://schemas.openxmlformats.org/officeDocument/2006/relationships/externalLink" Target="externalLinks/externalLink135.xml"/><Relationship Id="rId148" Type="http://schemas.openxmlformats.org/officeDocument/2006/relationships/externalLink" Target="externalLinks/externalLink140.xml"/><Relationship Id="rId4" Type="http://schemas.openxmlformats.org/officeDocument/2006/relationships/worksheet" Target="worksheets/sheet4.xml"/><Relationship Id="rId9" Type="http://schemas.openxmlformats.org/officeDocument/2006/relationships/externalLink" Target="externalLinks/externalLink1.xml"/><Relationship Id="rId26" Type="http://schemas.openxmlformats.org/officeDocument/2006/relationships/externalLink" Target="externalLinks/externalLink18.xml"/><Relationship Id="rId47" Type="http://schemas.openxmlformats.org/officeDocument/2006/relationships/externalLink" Target="externalLinks/externalLink39.xml"/><Relationship Id="rId68" Type="http://schemas.openxmlformats.org/officeDocument/2006/relationships/externalLink" Target="externalLinks/externalLink60.xml"/><Relationship Id="rId89" Type="http://schemas.openxmlformats.org/officeDocument/2006/relationships/externalLink" Target="externalLinks/externalLink81.xml"/><Relationship Id="rId112" Type="http://schemas.openxmlformats.org/officeDocument/2006/relationships/externalLink" Target="externalLinks/externalLink104.xml"/><Relationship Id="rId133" Type="http://schemas.openxmlformats.org/officeDocument/2006/relationships/externalLink" Target="externalLinks/externalLink125.xml"/><Relationship Id="rId154" Type="http://schemas.openxmlformats.org/officeDocument/2006/relationships/externalLink" Target="externalLinks/externalLink146.xml"/><Relationship Id="rId16" Type="http://schemas.openxmlformats.org/officeDocument/2006/relationships/externalLink" Target="externalLinks/externalLink8.xml"/><Relationship Id="rId37" Type="http://schemas.openxmlformats.org/officeDocument/2006/relationships/externalLink" Target="externalLinks/externalLink29.xml"/><Relationship Id="rId58" Type="http://schemas.openxmlformats.org/officeDocument/2006/relationships/externalLink" Target="externalLinks/externalLink50.xml"/><Relationship Id="rId79" Type="http://schemas.openxmlformats.org/officeDocument/2006/relationships/externalLink" Target="externalLinks/externalLink71.xml"/><Relationship Id="rId102" Type="http://schemas.openxmlformats.org/officeDocument/2006/relationships/externalLink" Target="externalLinks/externalLink94.xml"/><Relationship Id="rId123" Type="http://schemas.openxmlformats.org/officeDocument/2006/relationships/externalLink" Target="externalLinks/externalLink115.xml"/><Relationship Id="rId144" Type="http://schemas.openxmlformats.org/officeDocument/2006/relationships/externalLink" Target="externalLinks/externalLink136.xml"/><Relationship Id="rId90" Type="http://schemas.openxmlformats.org/officeDocument/2006/relationships/externalLink" Target="externalLinks/externalLink82.xml"/><Relationship Id="rId27" Type="http://schemas.openxmlformats.org/officeDocument/2006/relationships/externalLink" Target="externalLinks/externalLink19.xml"/><Relationship Id="rId48" Type="http://schemas.openxmlformats.org/officeDocument/2006/relationships/externalLink" Target="externalLinks/externalLink40.xml"/><Relationship Id="rId69" Type="http://schemas.openxmlformats.org/officeDocument/2006/relationships/externalLink" Target="externalLinks/externalLink61.xml"/><Relationship Id="rId113" Type="http://schemas.openxmlformats.org/officeDocument/2006/relationships/externalLink" Target="externalLinks/externalLink105.xml"/><Relationship Id="rId134" Type="http://schemas.openxmlformats.org/officeDocument/2006/relationships/externalLink" Target="externalLinks/externalLink126.xml"/><Relationship Id="rId80" Type="http://schemas.openxmlformats.org/officeDocument/2006/relationships/externalLink" Target="externalLinks/externalLink72.xml"/><Relationship Id="rId155" Type="http://schemas.openxmlformats.org/officeDocument/2006/relationships/externalLink" Target="externalLinks/externalLink14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3">
          <cell r="I63">
            <v>206</v>
          </cell>
        </row>
      </sheetData>
      <sheetData sheetId="21" refreshError="1"/>
      <sheetData sheetId="22" refreshError="1"/>
      <sheetData sheetId="23" refreshError="1"/>
      <sheetData sheetId="24" refreshError="1"/>
      <sheetData sheetId="25"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s>
    <sheetDataSet>
      <sheetData sheetId="0"/>
      <sheetData sheetId="1"/>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sheetData sheetId="19"/>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s>
    <sheetDataSet>
      <sheetData sheetId="0"/>
      <sheetData sheetId="1"/>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s>
    <sheetDataSet>
      <sheetData sheetId="0"/>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s>
    <sheetDataSet>
      <sheetData sheetId="0">
        <row r="3">
          <cell r="B3">
            <v>2.5</v>
          </cell>
        </row>
      </sheetData>
      <sheetData sheetId="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s>
    <sheetDataSet>
      <sheetData sheetId="0"/>
      <sheetData sheetId="1"/>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s>
    <sheetDataSet>
      <sheetData sheetId="0">
        <row r="14">
          <cell r="G14">
            <v>35.35</v>
          </cell>
        </row>
      </sheetData>
      <sheetData sheetId="1">
        <row r="16">
          <cell r="C16">
            <v>73.2</v>
          </cell>
        </row>
      </sheetData>
      <sheetData sheetId="2">
        <row r="14">
          <cell r="G14">
            <v>40.78</v>
          </cell>
        </row>
      </sheetData>
      <sheetData sheetId="3">
        <row r="16">
          <cell r="C16">
            <v>73.2</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ow r="55">
          <cell r="F55">
            <v>0</v>
          </cell>
        </row>
      </sheetData>
      <sheetData sheetId="110">
        <row r="55">
          <cell r="F55">
            <v>0</v>
          </cell>
        </row>
      </sheetData>
      <sheetData sheetId="111">
        <row r="55">
          <cell r="F55">
            <v>0</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s>
    <sheetDataSet>
      <sheetData sheetId="0"/>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ow r="52">
          <cell r="B52" t="str">
            <v>Main Panel</v>
          </cell>
        </row>
      </sheetData>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sheetData sheetId="870"/>
      <sheetData sheetId="871"/>
      <sheetData sheetId="872"/>
      <sheetData sheetId="873"/>
      <sheetData sheetId="874"/>
      <sheetData sheetId="875">
        <row r="52">
          <cell r="B52" t="str">
            <v>Main Panel</v>
          </cell>
        </row>
      </sheetData>
      <sheetData sheetId="876">
        <row r="52">
          <cell r="B52" t="str">
            <v>Main Panel</v>
          </cell>
        </row>
      </sheetData>
      <sheetData sheetId="877">
        <row r="52">
          <cell r="B52" t="str">
            <v>Main Panel</v>
          </cell>
        </row>
      </sheetData>
      <sheetData sheetId="878"/>
      <sheetData sheetId="879">
        <row r="52">
          <cell r="B52" t="str">
            <v>Main Panel</v>
          </cell>
        </row>
      </sheetData>
      <sheetData sheetId="880">
        <row r="52">
          <cell r="B52" t="str">
            <v>Main Panel</v>
          </cell>
        </row>
      </sheetData>
      <sheetData sheetId="881">
        <row r="52">
          <cell r="B52" t="str">
            <v>Main Panel</v>
          </cell>
        </row>
      </sheetData>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refreshError="1"/>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refreshError="1"/>
      <sheetData sheetId="3305" refreshError="1"/>
      <sheetData sheetId="3306" refreshError="1"/>
      <sheetData sheetId="3307" refreshError="1"/>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sheetData sheetId="109"/>
      <sheetData sheetId="110"/>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ow r="2">
          <cell r="A2" t="str">
            <v>Road Section No.</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s>
    <sheetDataSet>
      <sheetData sheetId="0"/>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sheetData sheetId="56"/>
      <sheetData sheetId="57">
        <row r="9">
          <cell r="C9">
            <v>350</v>
          </cell>
        </row>
      </sheetData>
      <sheetData sheetId="58">
        <row r="9">
          <cell r="C9">
            <v>350</v>
          </cell>
        </row>
      </sheetData>
      <sheetData sheetId="59">
        <row r="24">
          <cell r="C24">
            <v>350</v>
          </cell>
        </row>
      </sheetData>
      <sheetData sheetId="60"/>
      <sheetData sheetId="61">
        <row r="9">
          <cell r="C9">
            <v>350</v>
          </cell>
        </row>
      </sheetData>
      <sheetData sheetId="62">
        <row r="9">
          <cell r="C9">
            <v>350</v>
          </cell>
        </row>
      </sheetData>
      <sheetData sheetId="63">
        <row r="24">
          <cell r="C24">
            <v>350</v>
          </cell>
        </row>
      </sheetData>
      <sheetData sheetId="64"/>
      <sheetData sheetId="65">
        <row r="24">
          <cell r="C24">
            <v>350</v>
          </cell>
        </row>
      </sheetData>
      <sheetData sheetId="66"/>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9">
          <cell r="C9">
            <v>350</v>
          </cell>
        </row>
      </sheetData>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s>
    <sheetDataSet>
      <sheetData sheetId="0"/>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s>
    <sheetDataSet>
      <sheetData sheetId="0" refreshError="1">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s>
    <sheetDataSet>
      <sheetData sheetId="0"/>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refreshError="1"/>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6">
          <cell r="G6">
            <v>4082</v>
          </cell>
        </row>
      </sheetData>
      <sheetData sheetId="44">
        <row r="6">
          <cell r="G6">
            <v>4082</v>
          </cell>
        </row>
      </sheetData>
      <sheetData sheetId="45" refreshError="1"/>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727F-A39C-4C84-8D17-230571C19ACF}">
  <dimension ref="A1:DC304"/>
  <sheetViews>
    <sheetView zoomScale="55" zoomScaleNormal="55" workbookViewId="0">
      <pane xSplit="5" ySplit="2" topLeftCell="F3" activePane="bottomRight" state="frozen"/>
      <selection pane="topRight" activeCell="H1" sqref="H1"/>
      <selection pane="bottomLeft" activeCell="A3" sqref="A3"/>
      <selection pane="bottomRight" activeCell="U271" sqref="U271"/>
    </sheetView>
  </sheetViews>
  <sheetFormatPr defaultRowHeight="69" customHeight="1"/>
  <cols>
    <col min="1" max="1" width="6.6640625" style="28" customWidth="1"/>
    <col min="2" max="2" width="12.5546875" style="28" hidden="1" customWidth="1"/>
    <col min="3" max="3" width="75.33203125" style="29" customWidth="1"/>
    <col min="4" max="4" width="7.109375" style="30" bestFit="1" customWidth="1"/>
    <col min="5" max="5" width="10.33203125" style="30" customWidth="1"/>
    <col min="6" max="6" width="14.88671875" style="31" bestFit="1" customWidth="1"/>
    <col min="7" max="7" width="17.33203125" bestFit="1" customWidth="1"/>
    <col min="8" max="8" width="8.6640625" customWidth="1"/>
    <col min="9" max="9" width="14.109375" bestFit="1" customWidth="1"/>
  </cols>
  <sheetData>
    <row r="1" spans="1:7" ht="20.399999999999999">
      <c r="A1" s="229" t="s">
        <v>0</v>
      </c>
      <c r="B1" s="229"/>
      <c r="C1" s="229"/>
      <c r="D1" s="229"/>
      <c r="E1" s="229"/>
      <c r="F1" s="1"/>
    </row>
    <row r="2" spans="1:7" ht="46.8">
      <c r="A2" s="2" t="s">
        <v>1</v>
      </c>
      <c r="B2" s="2" t="s">
        <v>2</v>
      </c>
      <c r="C2" s="3" t="s">
        <v>3</v>
      </c>
      <c r="D2" s="2" t="s">
        <v>4</v>
      </c>
      <c r="E2" s="2" t="s">
        <v>5</v>
      </c>
      <c r="F2" s="4" t="s">
        <v>6</v>
      </c>
      <c r="G2" s="2" t="s">
        <v>7</v>
      </c>
    </row>
    <row r="3" spans="1:7" ht="69" customHeight="1">
      <c r="A3" s="2"/>
      <c r="B3" s="2"/>
      <c r="C3" s="5" t="s">
        <v>8</v>
      </c>
      <c r="D3" s="2"/>
      <c r="E3" s="2"/>
      <c r="F3" s="4"/>
      <c r="G3" s="2"/>
    </row>
    <row r="4" spans="1:7" ht="69" customHeight="1">
      <c r="A4" s="6"/>
      <c r="B4" s="7"/>
      <c r="C4" s="3" t="s">
        <v>9</v>
      </c>
      <c r="D4" s="6"/>
      <c r="E4" s="6"/>
      <c r="F4" s="8"/>
      <c r="G4" s="9"/>
    </row>
    <row r="5" spans="1:7" ht="69" customHeight="1">
      <c r="A5" s="6">
        <v>1</v>
      </c>
      <c r="B5" s="6">
        <v>1</v>
      </c>
      <c r="C5" s="7" t="s">
        <v>10</v>
      </c>
      <c r="D5" s="6">
        <v>400</v>
      </c>
      <c r="E5" s="6" t="s">
        <v>11</v>
      </c>
      <c r="F5" s="9">
        <v>12720.338983050848</v>
      </c>
      <c r="G5" s="9">
        <f>D5*F5</f>
        <v>5088135.5932203392</v>
      </c>
    </row>
    <row r="6" spans="1:7" ht="69" customHeight="1">
      <c r="A6" s="6">
        <v>2</v>
      </c>
      <c r="B6" s="6">
        <v>1</v>
      </c>
      <c r="C6" s="7" t="s">
        <v>12</v>
      </c>
      <c r="D6" s="6">
        <f>200+185</f>
        <v>385</v>
      </c>
      <c r="E6" s="6" t="s">
        <v>11</v>
      </c>
      <c r="F6" s="9">
        <v>12720.338983050848</v>
      </c>
      <c r="G6" s="9">
        <f t="shared" ref="G6:G61" si="0">D6*F6</f>
        <v>4897330.5084745763</v>
      </c>
    </row>
    <row r="7" spans="1:7" ht="69" customHeight="1">
      <c r="A7" s="6">
        <v>3</v>
      </c>
      <c r="B7" s="6">
        <v>1.5</v>
      </c>
      <c r="C7" s="7" t="s">
        <v>13</v>
      </c>
      <c r="D7" s="6">
        <v>2</v>
      </c>
      <c r="E7" s="6" t="s">
        <v>14</v>
      </c>
      <c r="F7" s="9">
        <v>250000</v>
      </c>
      <c r="G7" s="9">
        <f t="shared" si="0"/>
        <v>500000</v>
      </c>
    </row>
    <row r="8" spans="1:7" ht="69" customHeight="1">
      <c r="A8" s="6">
        <v>4</v>
      </c>
      <c r="B8" s="6">
        <v>2.1</v>
      </c>
      <c r="C8" s="7" t="s">
        <v>15</v>
      </c>
      <c r="D8" s="6">
        <v>160</v>
      </c>
      <c r="E8" s="6" t="s">
        <v>11</v>
      </c>
      <c r="F8" s="9">
        <v>3419.4915254237289</v>
      </c>
      <c r="G8" s="9">
        <f t="shared" si="0"/>
        <v>547118.64406779665</v>
      </c>
    </row>
    <row r="9" spans="1:7" ht="69" customHeight="1">
      <c r="A9" s="6">
        <v>5</v>
      </c>
      <c r="B9" s="6">
        <v>2.2000000000000002</v>
      </c>
      <c r="C9" s="7" t="s">
        <v>16</v>
      </c>
      <c r="D9" s="6">
        <v>175</v>
      </c>
      <c r="E9" s="6" t="s">
        <v>11</v>
      </c>
      <c r="F9" s="9">
        <v>3177.9661016949153</v>
      </c>
      <c r="G9" s="9">
        <f t="shared" si="0"/>
        <v>556144.06779661018</v>
      </c>
    </row>
    <row r="10" spans="1:7" ht="69" customHeight="1">
      <c r="A10" s="6">
        <v>6</v>
      </c>
      <c r="B10" s="6">
        <v>3</v>
      </c>
      <c r="C10" s="7" t="s">
        <v>17</v>
      </c>
      <c r="D10" s="6">
        <v>4</v>
      </c>
      <c r="E10" s="6" t="s">
        <v>14</v>
      </c>
      <c r="F10" s="9">
        <v>394067.79661016952</v>
      </c>
      <c r="G10" s="9">
        <f t="shared" si="0"/>
        <v>1576271.1864406781</v>
      </c>
    </row>
    <row r="11" spans="1:7" ht="69" customHeight="1">
      <c r="A11" s="6">
        <v>7</v>
      </c>
      <c r="B11" s="6">
        <v>3.1</v>
      </c>
      <c r="C11" s="7" t="s">
        <v>18</v>
      </c>
      <c r="D11" s="6">
        <v>4</v>
      </c>
      <c r="E11" s="6" t="s">
        <v>14</v>
      </c>
      <c r="F11" s="10">
        <v>1266949.1525423729</v>
      </c>
      <c r="G11" s="9">
        <f t="shared" si="0"/>
        <v>5067796.6101694917</v>
      </c>
    </row>
    <row r="12" spans="1:7" ht="69" customHeight="1">
      <c r="A12" s="6">
        <v>8</v>
      </c>
      <c r="B12" s="6">
        <v>3.2</v>
      </c>
      <c r="C12" s="7" t="s">
        <v>19</v>
      </c>
      <c r="D12" s="6">
        <v>4</v>
      </c>
      <c r="E12" s="6" t="s">
        <v>14</v>
      </c>
      <c r="F12" s="10">
        <v>292372.88135593222</v>
      </c>
      <c r="G12" s="9">
        <f t="shared" si="0"/>
        <v>1169491.5254237289</v>
      </c>
    </row>
    <row r="13" spans="1:7" ht="69" customHeight="1">
      <c r="A13" s="6">
        <v>9</v>
      </c>
      <c r="B13" s="6">
        <v>4</v>
      </c>
      <c r="C13" s="7" t="s">
        <v>20</v>
      </c>
      <c r="D13" s="6">
        <v>4</v>
      </c>
      <c r="E13" s="6" t="s">
        <v>14</v>
      </c>
      <c r="F13" s="10">
        <v>19067.796610169491</v>
      </c>
      <c r="G13" s="9">
        <f t="shared" si="0"/>
        <v>76271.186440677964</v>
      </c>
    </row>
    <row r="14" spans="1:7" ht="69" customHeight="1">
      <c r="A14" s="6">
        <v>10</v>
      </c>
      <c r="B14" s="6">
        <v>5.0999999999999996</v>
      </c>
      <c r="C14" s="7" t="s">
        <v>21</v>
      </c>
      <c r="D14" s="6">
        <v>4</v>
      </c>
      <c r="E14" s="6" t="s">
        <v>14</v>
      </c>
      <c r="F14" s="10">
        <v>1012711.8644067798</v>
      </c>
      <c r="G14" s="9">
        <f t="shared" si="0"/>
        <v>4050847.457627119</v>
      </c>
    </row>
    <row r="15" spans="1:7" ht="69" customHeight="1">
      <c r="A15" s="6">
        <v>11</v>
      </c>
      <c r="B15" s="6">
        <v>5.2</v>
      </c>
      <c r="C15" s="7" t="s">
        <v>22</v>
      </c>
      <c r="D15" s="6">
        <v>2</v>
      </c>
      <c r="E15" s="6" t="s">
        <v>14</v>
      </c>
      <c r="F15" s="10">
        <v>4025423.7288135597</v>
      </c>
      <c r="G15" s="9">
        <f t="shared" si="0"/>
        <v>8050847.4576271195</v>
      </c>
    </row>
    <row r="16" spans="1:7" ht="69" customHeight="1">
      <c r="A16" s="6">
        <v>12</v>
      </c>
      <c r="B16" s="6">
        <v>5.3</v>
      </c>
      <c r="C16" s="7" t="s">
        <v>23</v>
      </c>
      <c r="D16" s="6">
        <v>2</v>
      </c>
      <c r="E16" s="6" t="s">
        <v>14</v>
      </c>
      <c r="F16" s="10">
        <v>3008474.5762711866</v>
      </c>
      <c r="G16" s="9">
        <f t="shared" si="0"/>
        <v>6016949.1525423732</v>
      </c>
    </row>
    <row r="17" spans="1:7" ht="69" customHeight="1">
      <c r="A17" s="6">
        <v>13</v>
      </c>
      <c r="B17" s="6">
        <v>5.4</v>
      </c>
      <c r="C17" s="7" t="s">
        <v>24</v>
      </c>
      <c r="D17" s="6">
        <v>2</v>
      </c>
      <c r="E17" s="6" t="s">
        <v>14</v>
      </c>
      <c r="F17" s="9">
        <v>843220.3389830509</v>
      </c>
      <c r="G17" s="9">
        <f t="shared" si="0"/>
        <v>1686440.6779661018</v>
      </c>
    </row>
    <row r="18" spans="1:7" ht="69" customHeight="1">
      <c r="A18" s="6">
        <v>14</v>
      </c>
      <c r="B18" s="6">
        <v>91</v>
      </c>
      <c r="C18" s="7" t="s">
        <v>25</v>
      </c>
      <c r="D18" s="6">
        <v>4</v>
      </c>
      <c r="E18" s="6" t="s">
        <v>14</v>
      </c>
      <c r="F18" s="9">
        <v>19067.796610169491</v>
      </c>
      <c r="G18" s="9">
        <f t="shared" si="0"/>
        <v>76271.186440677964</v>
      </c>
    </row>
    <row r="19" spans="1:7" ht="69" customHeight="1">
      <c r="A19" s="6">
        <v>15</v>
      </c>
      <c r="B19" s="6">
        <v>6</v>
      </c>
      <c r="C19" s="7" t="s">
        <v>26</v>
      </c>
      <c r="D19" s="6">
        <v>62</v>
      </c>
      <c r="E19" s="6" t="s">
        <v>14</v>
      </c>
      <c r="F19" s="9">
        <v>15889.830508474577</v>
      </c>
      <c r="G19" s="9">
        <f t="shared" si="0"/>
        <v>985169.49152542383</v>
      </c>
    </row>
    <row r="20" spans="1:7" ht="69" customHeight="1">
      <c r="A20" s="6">
        <v>16</v>
      </c>
      <c r="B20" s="6">
        <v>7</v>
      </c>
      <c r="C20" s="7" t="s">
        <v>27</v>
      </c>
      <c r="D20" s="6">
        <v>7</v>
      </c>
      <c r="E20" s="6" t="s">
        <v>14</v>
      </c>
      <c r="F20" s="9">
        <v>97457.627118644072</v>
      </c>
      <c r="G20" s="9">
        <f t="shared" si="0"/>
        <v>682203.3898305085</v>
      </c>
    </row>
    <row r="21" spans="1:7" ht="69" customHeight="1">
      <c r="A21" s="6">
        <v>17</v>
      </c>
      <c r="B21" s="6">
        <v>8</v>
      </c>
      <c r="C21" s="7" t="s">
        <v>28</v>
      </c>
      <c r="D21" s="6">
        <v>4</v>
      </c>
      <c r="E21" s="6" t="s">
        <v>14</v>
      </c>
      <c r="F21" s="9">
        <v>97457.627118644072</v>
      </c>
      <c r="G21" s="9">
        <f t="shared" si="0"/>
        <v>389830.50847457629</v>
      </c>
    </row>
    <row r="22" spans="1:7" ht="69" customHeight="1">
      <c r="A22" s="6">
        <v>18</v>
      </c>
      <c r="B22" s="6">
        <v>8</v>
      </c>
      <c r="C22" s="7" t="s">
        <v>29</v>
      </c>
      <c r="D22" s="6">
        <v>2</v>
      </c>
      <c r="E22" s="6" t="s">
        <v>14</v>
      </c>
      <c r="F22" s="9">
        <v>444915.25423728814</v>
      </c>
      <c r="G22" s="9">
        <f t="shared" si="0"/>
        <v>889830.50847457629</v>
      </c>
    </row>
    <row r="23" spans="1:7" ht="69" customHeight="1">
      <c r="A23" s="6">
        <v>19</v>
      </c>
      <c r="B23" s="6">
        <v>10</v>
      </c>
      <c r="C23" s="7" t="s">
        <v>30</v>
      </c>
      <c r="D23" s="6">
        <v>4</v>
      </c>
      <c r="E23" s="6" t="s">
        <v>14</v>
      </c>
      <c r="F23" s="9">
        <v>63559.322033898308</v>
      </c>
      <c r="G23" s="9">
        <f t="shared" si="0"/>
        <v>254237.28813559323</v>
      </c>
    </row>
    <row r="24" spans="1:7" ht="69" customHeight="1">
      <c r="A24" s="6">
        <v>20</v>
      </c>
      <c r="B24" s="6">
        <v>11</v>
      </c>
      <c r="C24" s="7" t="s">
        <v>31</v>
      </c>
      <c r="D24" s="6">
        <v>4</v>
      </c>
      <c r="E24" s="6" t="s">
        <v>14</v>
      </c>
      <c r="F24" s="9">
        <v>15889.830508474577</v>
      </c>
      <c r="G24" s="9">
        <f t="shared" si="0"/>
        <v>63559.322033898308</v>
      </c>
    </row>
    <row r="25" spans="1:7" ht="69" customHeight="1">
      <c r="A25" s="6">
        <v>21</v>
      </c>
      <c r="B25" s="6">
        <v>12</v>
      </c>
      <c r="C25" s="7" t="s">
        <v>32</v>
      </c>
      <c r="D25" s="6">
        <v>4</v>
      </c>
      <c r="E25" s="6" t="s">
        <v>14</v>
      </c>
      <c r="F25" s="9">
        <v>31779.661016949154</v>
      </c>
      <c r="G25" s="9">
        <f t="shared" si="0"/>
        <v>127118.64406779662</v>
      </c>
    </row>
    <row r="26" spans="1:7" ht="69" customHeight="1">
      <c r="A26" s="6">
        <v>22</v>
      </c>
      <c r="B26" s="6">
        <v>13</v>
      </c>
      <c r="C26" s="7" t="s">
        <v>33</v>
      </c>
      <c r="D26" s="6">
        <v>4</v>
      </c>
      <c r="E26" s="6" t="s">
        <v>14</v>
      </c>
      <c r="F26" s="9">
        <v>326271.18644067796</v>
      </c>
      <c r="G26" s="9">
        <f t="shared" si="0"/>
        <v>1305084.7457627119</v>
      </c>
    </row>
    <row r="27" spans="1:7" ht="69" customHeight="1">
      <c r="A27" s="6">
        <v>23</v>
      </c>
      <c r="B27" s="6">
        <v>14</v>
      </c>
      <c r="C27" s="7" t="s">
        <v>34</v>
      </c>
      <c r="D27" s="6">
        <v>2</v>
      </c>
      <c r="E27" s="6" t="s">
        <v>14</v>
      </c>
      <c r="F27" s="9">
        <v>312500</v>
      </c>
      <c r="G27" s="9">
        <f t="shared" si="0"/>
        <v>625000</v>
      </c>
    </row>
    <row r="28" spans="1:7" ht="69" customHeight="1">
      <c r="A28" s="6">
        <v>25</v>
      </c>
      <c r="B28" s="6">
        <v>16.100000000000001</v>
      </c>
      <c r="C28" s="7" t="s">
        <v>35</v>
      </c>
      <c r="D28" s="6">
        <v>4</v>
      </c>
      <c r="E28" s="6" t="s">
        <v>14</v>
      </c>
      <c r="F28" s="9">
        <v>1097457.6271186441</v>
      </c>
      <c r="G28" s="9">
        <f t="shared" si="0"/>
        <v>4389830.5084745763</v>
      </c>
    </row>
    <row r="29" spans="1:7" ht="69" customHeight="1">
      <c r="A29" s="6">
        <v>26</v>
      </c>
      <c r="B29" s="6">
        <v>16.2</v>
      </c>
      <c r="C29" s="7" t="s">
        <v>36</v>
      </c>
      <c r="D29" s="6">
        <v>2</v>
      </c>
      <c r="E29" s="6" t="s">
        <v>14</v>
      </c>
      <c r="F29" s="9">
        <v>419491.52542372886</v>
      </c>
      <c r="G29" s="9">
        <f t="shared" si="0"/>
        <v>838983.05084745772</v>
      </c>
    </row>
    <row r="30" spans="1:7" ht="69" customHeight="1">
      <c r="A30" s="6">
        <v>28</v>
      </c>
      <c r="B30" s="6">
        <v>16.5</v>
      </c>
      <c r="C30" s="7" t="s">
        <v>37</v>
      </c>
      <c r="D30" s="6">
        <v>1</v>
      </c>
      <c r="E30" s="6" t="s">
        <v>14</v>
      </c>
      <c r="F30" s="9">
        <v>216101.69491525425</v>
      </c>
      <c r="G30" s="9">
        <f t="shared" si="0"/>
        <v>216101.69491525425</v>
      </c>
    </row>
    <row r="31" spans="1:7" ht="69" customHeight="1">
      <c r="A31" s="6">
        <v>29</v>
      </c>
      <c r="B31" s="6">
        <v>16.600000000000001</v>
      </c>
      <c r="C31" s="7" t="s">
        <v>38</v>
      </c>
      <c r="D31" s="6">
        <v>1</v>
      </c>
      <c r="E31" s="6" t="s">
        <v>14</v>
      </c>
      <c r="F31" s="9">
        <v>207627.11864406781</v>
      </c>
      <c r="G31" s="9">
        <f t="shared" si="0"/>
        <v>207627.11864406781</v>
      </c>
    </row>
    <row r="32" spans="1:7" ht="69" customHeight="1">
      <c r="A32" s="6">
        <v>30</v>
      </c>
      <c r="B32" s="6">
        <v>16.7</v>
      </c>
      <c r="C32" s="7" t="s">
        <v>39</v>
      </c>
      <c r="D32" s="6">
        <v>4</v>
      </c>
      <c r="E32" s="6" t="s">
        <v>14</v>
      </c>
      <c r="F32" s="9">
        <v>12711.864406779661</v>
      </c>
      <c r="G32" s="9">
        <f t="shared" si="0"/>
        <v>50847.457627118645</v>
      </c>
    </row>
    <row r="33" spans="1:7" ht="69" customHeight="1">
      <c r="A33" s="6">
        <v>31</v>
      </c>
      <c r="B33" s="6">
        <v>16.8</v>
      </c>
      <c r="C33" s="7" t="s">
        <v>40</v>
      </c>
      <c r="D33" s="6">
        <v>1</v>
      </c>
      <c r="E33" s="6" t="s">
        <v>14</v>
      </c>
      <c r="F33" s="9">
        <v>1012711.8644067798</v>
      </c>
      <c r="G33" s="9">
        <f t="shared" si="0"/>
        <v>1012711.8644067798</v>
      </c>
    </row>
    <row r="34" spans="1:7" ht="69" customHeight="1">
      <c r="A34" s="6">
        <v>32</v>
      </c>
      <c r="B34" s="6">
        <v>17.100000000000001</v>
      </c>
      <c r="C34" s="7" t="s">
        <v>41</v>
      </c>
      <c r="D34" s="6">
        <v>1</v>
      </c>
      <c r="E34" s="6" t="s">
        <v>14</v>
      </c>
      <c r="F34" s="9">
        <v>122881.3559322034</v>
      </c>
      <c r="G34" s="9">
        <f t="shared" si="0"/>
        <v>122881.3559322034</v>
      </c>
    </row>
    <row r="35" spans="1:7" ht="69" customHeight="1">
      <c r="A35" s="6">
        <v>33</v>
      </c>
      <c r="B35" s="6">
        <v>17.2</v>
      </c>
      <c r="C35" s="7" t="s">
        <v>42</v>
      </c>
      <c r="D35" s="6">
        <v>1</v>
      </c>
      <c r="E35" s="6" t="s">
        <v>14</v>
      </c>
      <c r="F35" s="9">
        <v>207627.11864406781</v>
      </c>
      <c r="G35" s="9">
        <f t="shared" si="0"/>
        <v>207627.11864406781</v>
      </c>
    </row>
    <row r="36" spans="1:7" ht="69" customHeight="1">
      <c r="A36" s="6">
        <v>34</v>
      </c>
      <c r="B36" s="6">
        <v>17.3</v>
      </c>
      <c r="C36" s="7" t="s">
        <v>43</v>
      </c>
      <c r="D36" s="6">
        <v>1</v>
      </c>
      <c r="E36" s="6" t="s">
        <v>14</v>
      </c>
      <c r="F36" s="9">
        <v>42372.881355932208</v>
      </c>
      <c r="G36" s="9">
        <f t="shared" si="0"/>
        <v>42372.881355932208</v>
      </c>
    </row>
    <row r="37" spans="1:7" ht="69" customHeight="1">
      <c r="A37" s="6">
        <v>35</v>
      </c>
      <c r="B37" s="6">
        <v>17.5</v>
      </c>
      <c r="C37" s="7" t="s">
        <v>44</v>
      </c>
      <c r="D37" s="6">
        <v>1</v>
      </c>
      <c r="E37" s="6" t="s">
        <v>14</v>
      </c>
      <c r="F37" s="9">
        <v>1266949.1525423729</v>
      </c>
      <c r="G37" s="9">
        <f t="shared" si="0"/>
        <v>1266949.1525423729</v>
      </c>
    </row>
    <row r="38" spans="1:7" ht="69" customHeight="1">
      <c r="A38" s="6">
        <v>36</v>
      </c>
      <c r="B38" s="6" t="s">
        <v>45</v>
      </c>
      <c r="C38" s="7" t="s">
        <v>46</v>
      </c>
      <c r="D38" s="6">
        <v>1</v>
      </c>
      <c r="E38" s="6" t="s">
        <v>14</v>
      </c>
      <c r="F38" s="9">
        <v>33898.305084745763</v>
      </c>
      <c r="G38" s="9">
        <f t="shared" si="0"/>
        <v>33898.305084745763</v>
      </c>
    </row>
    <row r="39" spans="1:7" ht="69" customHeight="1">
      <c r="A39" s="6">
        <v>37</v>
      </c>
      <c r="B39" s="6">
        <v>17.8</v>
      </c>
      <c r="C39" s="7" t="s">
        <v>47</v>
      </c>
      <c r="D39" s="6">
        <v>1</v>
      </c>
      <c r="E39" s="6" t="s">
        <v>14</v>
      </c>
      <c r="F39" s="9">
        <v>207627.11864406781</v>
      </c>
      <c r="G39" s="9">
        <f t="shared" si="0"/>
        <v>207627.11864406781</v>
      </c>
    </row>
    <row r="40" spans="1:7" ht="69" customHeight="1">
      <c r="A40" s="6">
        <v>38</v>
      </c>
      <c r="B40" s="6">
        <v>19</v>
      </c>
      <c r="C40" s="7" t="s">
        <v>48</v>
      </c>
      <c r="D40" s="6">
        <v>7</v>
      </c>
      <c r="E40" s="6" t="s">
        <v>49</v>
      </c>
      <c r="F40" s="9">
        <v>165254.2372881356</v>
      </c>
      <c r="G40" s="9">
        <f t="shared" si="0"/>
        <v>1156779.6610169492</v>
      </c>
    </row>
    <row r="41" spans="1:7" ht="69" customHeight="1">
      <c r="A41" s="6"/>
      <c r="B41" s="6"/>
      <c r="C41" s="7"/>
      <c r="D41" s="6"/>
      <c r="E41" s="6"/>
      <c r="F41" s="11"/>
      <c r="G41" s="11">
        <f>SUM(G5:G40)</f>
        <v>54436186.440677956</v>
      </c>
    </row>
    <row r="42" spans="1:7" ht="69" customHeight="1">
      <c r="A42" s="6"/>
      <c r="B42" s="7"/>
      <c r="C42" s="3" t="s">
        <v>50</v>
      </c>
      <c r="D42" s="6"/>
      <c r="E42" s="6"/>
      <c r="F42" s="9">
        <v>0</v>
      </c>
      <c r="G42" s="9">
        <f t="shared" si="0"/>
        <v>0</v>
      </c>
    </row>
    <row r="43" spans="1:7" ht="69" customHeight="1">
      <c r="A43" s="6">
        <v>39</v>
      </c>
      <c r="B43" s="6">
        <v>1</v>
      </c>
      <c r="C43" s="7" t="s">
        <v>10</v>
      </c>
      <c r="D43" s="6">
        <v>202</v>
      </c>
      <c r="E43" s="6" t="s">
        <v>11</v>
      </c>
      <c r="F43" s="9">
        <v>12720.338983050848</v>
      </c>
      <c r="G43" s="9">
        <f t="shared" si="0"/>
        <v>2569508.4745762711</v>
      </c>
    </row>
    <row r="44" spans="1:7" ht="69" customHeight="1">
      <c r="A44" s="6">
        <v>40</v>
      </c>
      <c r="B44" s="6">
        <v>1</v>
      </c>
      <c r="C44" s="7" t="s">
        <v>51</v>
      </c>
      <c r="D44" s="6">
        <f>85+61</f>
        <v>146</v>
      </c>
      <c r="E44" s="6" t="s">
        <v>11</v>
      </c>
      <c r="F44" s="9">
        <v>12720.338983050848</v>
      </c>
      <c r="G44" s="9">
        <f t="shared" si="0"/>
        <v>1857169.4915254237</v>
      </c>
    </row>
    <row r="45" spans="1:7" ht="69" customHeight="1">
      <c r="A45" s="6">
        <v>41</v>
      </c>
      <c r="B45" s="6">
        <v>2.1</v>
      </c>
      <c r="C45" s="7" t="s">
        <v>52</v>
      </c>
      <c r="D45" s="6">
        <f>85+61</f>
        <v>146</v>
      </c>
      <c r="E45" s="6" t="s">
        <v>11</v>
      </c>
      <c r="F45" s="9">
        <v>3419.4915254237289</v>
      </c>
      <c r="G45" s="9">
        <f t="shared" si="0"/>
        <v>499245.76271186443</v>
      </c>
    </row>
    <row r="46" spans="1:7" ht="69" customHeight="1">
      <c r="A46" s="6">
        <v>42</v>
      </c>
      <c r="B46" s="6">
        <v>2.2000000000000002</v>
      </c>
      <c r="C46" s="7" t="s">
        <v>53</v>
      </c>
      <c r="D46" s="6">
        <v>61</v>
      </c>
      <c r="E46" s="6" t="s">
        <v>11</v>
      </c>
      <c r="F46" s="9">
        <v>3177.9661016949153</v>
      </c>
      <c r="G46" s="9">
        <f t="shared" si="0"/>
        <v>193855.93220338982</v>
      </c>
    </row>
    <row r="47" spans="1:7" ht="69" customHeight="1">
      <c r="A47" s="6">
        <v>43</v>
      </c>
      <c r="B47" s="6">
        <v>3</v>
      </c>
      <c r="C47" s="7" t="s">
        <v>17</v>
      </c>
      <c r="D47" s="6">
        <v>3</v>
      </c>
      <c r="E47" s="6" t="s">
        <v>14</v>
      </c>
      <c r="F47" s="9">
        <v>334745.76271186443</v>
      </c>
      <c r="G47" s="9">
        <f t="shared" si="0"/>
        <v>1004237.2881355933</v>
      </c>
    </row>
    <row r="48" spans="1:7" ht="69" customHeight="1">
      <c r="A48" s="6">
        <v>44</v>
      </c>
      <c r="B48" s="6">
        <v>3.1</v>
      </c>
      <c r="C48" s="7" t="s">
        <v>18</v>
      </c>
      <c r="D48" s="6">
        <v>2</v>
      </c>
      <c r="E48" s="6" t="s">
        <v>14</v>
      </c>
      <c r="F48" s="9">
        <v>1266949.1525423729</v>
      </c>
      <c r="G48" s="9">
        <f t="shared" si="0"/>
        <v>2533898.3050847459</v>
      </c>
    </row>
    <row r="49" spans="1:7" ht="69" customHeight="1">
      <c r="A49" s="6">
        <v>45</v>
      </c>
      <c r="B49" s="6">
        <v>3.1</v>
      </c>
      <c r="C49" s="7" t="s">
        <v>54</v>
      </c>
      <c r="D49" s="6">
        <v>1</v>
      </c>
      <c r="E49" s="6" t="s">
        <v>14</v>
      </c>
      <c r="F49" s="9">
        <v>1012711.8644067798</v>
      </c>
      <c r="G49" s="9">
        <f t="shared" si="0"/>
        <v>1012711.8644067798</v>
      </c>
    </row>
    <row r="50" spans="1:7" ht="69" customHeight="1">
      <c r="A50" s="6">
        <v>46</v>
      </c>
      <c r="B50" s="6">
        <v>3.2</v>
      </c>
      <c r="C50" s="7" t="s">
        <v>19</v>
      </c>
      <c r="D50" s="6">
        <v>3</v>
      </c>
      <c r="E50" s="6" t="s">
        <v>14</v>
      </c>
      <c r="F50" s="9">
        <v>292372.88135593222</v>
      </c>
      <c r="G50" s="9">
        <f t="shared" si="0"/>
        <v>877118.64406779665</v>
      </c>
    </row>
    <row r="51" spans="1:7" ht="69" customHeight="1">
      <c r="A51" s="6">
        <v>47</v>
      </c>
      <c r="B51" s="6">
        <v>4</v>
      </c>
      <c r="C51" s="7" t="s">
        <v>20</v>
      </c>
      <c r="D51" s="6">
        <v>3</v>
      </c>
      <c r="E51" s="6" t="s">
        <v>14</v>
      </c>
      <c r="F51" s="9">
        <v>19067.796610169491</v>
      </c>
      <c r="G51" s="9">
        <f t="shared" si="0"/>
        <v>57203.389830508473</v>
      </c>
    </row>
    <row r="52" spans="1:7" ht="69" customHeight="1">
      <c r="A52" s="6">
        <v>49</v>
      </c>
      <c r="B52" s="6">
        <v>8</v>
      </c>
      <c r="C52" s="7" t="s">
        <v>28</v>
      </c>
      <c r="D52" s="6">
        <v>3</v>
      </c>
      <c r="E52" s="6" t="s">
        <v>14</v>
      </c>
      <c r="F52" s="9">
        <v>444915.25423728814</v>
      </c>
      <c r="G52" s="9">
        <f t="shared" si="0"/>
        <v>1334745.7627118644</v>
      </c>
    </row>
    <row r="53" spans="1:7" ht="69" customHeight="1">
      <c r="A53" s="6">
        <v>50</v>
      </c>
      <c r="B53" s="6">
        <v>15</v>
      </c>
      <c r="C53" s="7" t="s">
        <v>55</v>
      </c>
      <c r="D53" s="6">
        <v>40</v>
      </c>
      <c r="E53" s="6" t="s">
        <v>11</v>
      </c>
      <c r="F53" s="9">
        <v>550.84745762711873</v>
      </c>
      <c r="G53" s="9">
        <f t="shared" si="0"/>
        <v>22033.898305084749</v>
      </c>
    </row>
    <row r="54" spans="1:7" ht="69" customHeight="1">
      <c r="A54" s="6">
        <v>51</v>
      </c>
      <c r="B54" s="6">
        <v>15</v>
      </c>
      <c r="C54" s="7" t="s">
        <v>56</v>
      </c>
      <c r="D54" s="6">
        <v>3</v>
      </c>
      <c r="E54" s="6" t="s">
        <v>14</v>
      </c>
      <c r="F54" s="9">
        <v>139830.50847457629</v>
      </c>
      <c r="G54" s="9">
        <f t="shared" si="0"/>
        <v>419491.52542372886</v>
      </c>
    </row>
    <row r="55" spans="1:7" ht="69" customHeight="1">
      <c r="A55" s="6">
        <v>52</v>
      </c>
      <c r="B55" s="6">
        <v>91</v>
      </c>
      <c r="C55" s="7" t="s">
        <v>25</v>
      </c>
      <c r="D55" s="6">
        <v>3</v>
      </c>
      <c r="E55" s="6" t="s">
        <v>14</v>
      </c>
      <c r="F55" s="9">
        <v>10169.491525423729</v>
      </c>
      <c r="G55" s="9">
        <f t="shared" si="0"/>
        <v>30508.47457627119</v>
      </c>
    </row>
    <row r="56" spans="1:7" ht="69" customHeight="1">
      <c r="A56" s="6">
        <v>53</v>
      </c>
      <c r="B56" s="6">
        <v>88.6</v>
      </c>
      <c r="C56" s="7" t="s">
        <v>57</v>
      </c>
      <c r="D56" s="6">
        <v>3</v>
      </c>
      <c r="E56" s="6" t="s">
        <v>14</v>
      </c>
      <c r="F56" s="9">
        <v>41949.152542372882</v>
      </c>
      <c r="G56" s="9">
        <f t="shared" si="0"/>
        <v>125847.45762711865</v>
      </c>
    </row>
    <row r="57" spans="1:7" ht="69" customHeight="1">
      <c r="A57" s="6"/>
      <c r="B57" s="6"/>
      <c r="C57" s="7"/>
      <c r="D57" s="6"/>
      <c r="E57" s="6"/>
      <c r="F57" s="9">
        <v>0</v>
      </c>
      <c r="G57" s="9">
        <f t="shared" si="0"/>
        <v>0</v>
      </c>
    </row>
    <row r="58" spans="1:7" ht="69" customHeight="1">
      <c r="A58" s="6"/>
      <c r="B58" s="7"/>
      <c r="C58" s="3" t="s">
        <v>58</v>
      </c>
      <c r="D58" s="6"/>
      <c r="E58" s="6"/>
      <c r="F58" s="9">
        <v>0</v>
      </c>
      <c r="G58" s="9">
        <f t="shared" si="0"/>
        <v>0</v>
      </c>
    </row>
    <row r="59" spans="1:7" ht="69" customHeight="1">
      <c r="A59" s="6">
        <v>54</v>
      </c>
      <c r="B59" s="6">
        <v>12</v>
      </c>
      <c r="C59" s="7" t="s">
        <v>59</v>
      </c>
      <c r="D59" s="6">
        <v>5</v>
      </c>
      <c r="E59" s="6" t="s">
        <v>14</v>
      </c>
      <c r="F59" s="9">
        <v>31779.661016949154</v>
      </c>
      <c r="G59" s="9">
        <f t="shared" si="0"/>
        <v>158898.30508474578</v>
      </c>
    </row>
    <row r="60" spans="1:7" ht="69" customHeight="1">
      <c r="A60" s="6">
        <v>55</v>
      </c>
      <c r="B60" s="6">
        <v>11</v>
      </c>
      <c r="C60" s="7" t="s">
        <v>60</v>
      </c>
      <c r="D60" s="6">
        <v>5</v>
      </c>
      <c r="E60" s="6" t="s">
        <v>14</v>
      </c>
      <c r="F60" s="9">
        <v>15889.830508474577</v>
      </c>
      <c r="G60" s="9">
        <f t="shared" si="0"/>
        <v>79449.152542372889</v>
      </c>
    </row>
    <row r="61" spans="1:7" ht="69" customHeight="1">
      <c r="A61" s="6">
        <v>56</v>
      </c>
      <c r="B61" s="6">
        <v>91</v>
      </c>
      <c r="C61" s="7" t="s">
        <v>61</v>
      </c>
      <c r="D61" s="6">
        <v>10</v>
      </c>
      <c r="E61" s="6" t="s">
        <v>14</v>
      </c>
      <c r="F61" s="9">
        <v>8050.8474576271192</v>
      </c>
      <c r="G61" s="9">
        <f t="shared" si="0"/>
        <v>80508.474576271197</v>
      </c>
    </row>
    <row r="62" spans="1:7" ht="69" customHeight="1">
      <c r="A62" s="6"/>
      <c r="B62" s="6"/>
      <c r="C62" s="7"/>
      <c r="D62" s="6"/>
      <c r="E62" s="6"/>
      <c r="F62" s="11"/>
      <c r="G62" s="11">
        <f>SUM(G42:G61)</f>
        <v>12856432.203389835</v>
      </c>
    </row>
    <row r="63" spans="1:7" ht="69" customHeight="1">
      <c r="A63" s="6"/>
      <c r="B63" s="6"/>
      <c r="C63" s="7"/>
      <c r="D63" s="6"/>
      <c r="E63" s="6"/>
      <c r="F63" s="11"/>
      <c r="G63" s="9"/>
    </row>
    <row r="64" spans="1:7" ht="69" customHeight="1">
      <c r="A64" s="6"/>
      <c r="B64" s="7"/>
      <c r="C64" s="3" t="s">
        <v>62</v>
      </c>
      <c r="D64" s="6"/>
      <c r="E64" s="6"/>
      <c r="F64" s="9">
        <v>0</v>
      </c>
      <c r="G64" s="9">
        <f t="shared" ref="G64:G102" si="1">D64*F64</f>
        <v>0</v>
      </c>
    </row>
    <row r="65" spans="1:7" ht="69" customHeight="1">
      <c r="A65" s="6">
        <v>204</v>
      </c>
      <c r="B65" s="6">
        <v>88.1</v>
      </c>
      <c r="C65" s="7" t="s">
        <v>63</v>
      </c>
      <c r="D65" s="6">
        <v>700</v>
      </c>
      <c r="E65" s="12" t="s">
        <v>64</v>
      </c>
      <c r="F65" s="9">
        <v>1483.0508474576272</v>
      </c>
      <c r="G65" s="9">
        <f t="shared" si="1"/>
        <v>1038135.593220339</v>
      </c>
    </row>
    <row r="66" spans="1:7" ht="69" customHeight="1">
      <c r="A66" s="6">
        <v>205</v>
      </c>
      <c r="B66" s="6">
        <v>88.1</v>
      </c>
      <c r="C66" s="7" t="s">
        <v>65</v>
      </c>
      <c r="D66" s="6">
        <v>200</v>
      </c>
      <c r="E66" s="12" t="s">
        <v>64</v>
      </c>
      <c r="F66" s="9">
        <v>1906.7796610169491</v>
      </c>
      <c r="G66" s="9">
        <f t="shared" si="1"/>
        <v>381355.93220338982</v>
      </c>
    </row>
    <row r="67" spans="1:7" ht="69" customHeight="1">
      <c r="A67" s="6">
        <v>206</v>
      </c>
      <c r="B67" s="6">
        <v>88.1</v>
      </c>
      <c r="C67" s="7" t="s">
        <v>66</v>
      </c>
      <c r="D67" s="6">
        <v>550</v>
      </c>
      <c r="E67" s="12" t="s">
        <v>64</v>
      </c>
      <c r="F67" s="9">
        <v>2500</v>
      </c>
      <c r="G67" s="9">
        <f t="shared" si="1"/>
        <v>1375000</v>
      </c>
    </row>
    <row r="68" spans="1:7" ht="69" customHeight="1">
      <c r="A68" s="6">
        <v>207</v>
      </c>
      <c r="B68" s="6">
        <v>88.1</v>
      </c>
      <c r="C68" s="7" t="s">
        <v>67</v>
      </c>
      <c r="D68" s="6">
        <v>320</v>
      </c>
      <c r="E68" s="12" t="s">
        <v>64</v>
      </c>
      <c r="F68" s="9">
        <v>550.84745762711873</v>
      </c>
      <c r="G68" s="9">
        <f t="shared" si="1"/>
        <v>176271.18644067799</v>
      </c>
    </row>
    <row r="69" spans="1:7" ht="69" customHeight="1">
      <c r="A69" s="6">
        <v>208</v>
      </c>
      <c r="B69" s="6">
        <v>88.1</v>
      </c>
      <c r="C69" s="7" t="s">
        <v>68</v>
      </c>
      <c r="D69" s="6">
        <v>525</v>
      </c>
      <c r="E69" s="12" t="s">
        <v>64</v>
      </c>
      <c r="F69" s="9">
        <v>805.08474576271192</v>
      </c>
      <c r="G69" s="9">
        <f t="shared" si="1"/>
        <v>422669.49152542377</v>
      </c>
    </row>
    <row r="70" spans="1:7" ht="69" customHeight="1">
      <c r="A70" s="6">
        <v>209</v>
      </c>
      <c r="B70" s="6">
        <v>88.1</v>
      </c>
      <c r="C70" s="7" t="s">
        <v>69</v>
      </c>
      <c r="D70" s="6">
        <v>530</v>
      </c>
      <c r="E70" s="12" t="s">
        <v>64</v>
      </c>
      <c r="F70" s="9">
        <v>1228.8135593220341</v>
      </c>
      <c r="G70" s="9">
        <f t="shared" si="1"/>
        <v>651271.18644067808</v>
      </c>
    </row>
    <row r="71" spans="1:7" ht="69" customHeight="1">
      <c r="A71" s="6">
        <v>210</v>
      </c>
      <c r="B71" s="6">
        <v>88.2</v>
      </c>
      <c r="C71" s="7" t="s">
        <v>70</v>
      </c>
      <c r="D71" s="6">
        <v>40</v>
      </c>
      <c r="E71" s="6" t="s">
        <v>14</v>
      </c>
      <c r="F71" s="9">
        <v>1271.1864406779662</v>
      </c>
      <c r="G71" s="9">
        <f t="shared" si="1"/>
        <v>50847.457627118645</v>
      </c>
    </row>
    <row r="72" spans="1:7" ht="69" customHeight="1">
      <c r="A72" s="6">
        <v>211</v>
      </c>
      <c r="B72" s="6">
        <v>88.2</v>
      </c>
      <c r="C72" s="7" t="s">
        <v>71</v>
      </c>
      <c r="D72" s="6">
        <v>15</v>
      </c>
      <c r="E72" s="6" t="s">
        <v>14</v>
      </c>
      <c r="F72" s="9">
        <v>2118.6440677966102</v>
      </c>
      <c r="G72" s="9">
        <f t="shared" si="1"/>
        <v>31779.661016949154</v>
      </c>
    </row>
    <row r="73" spans="1:7" ht="69" customHeight="1">
      <c r="A73" s="6">
        <v>212</v>
      </c>
      <c r="B73" s="6">
        <v>88.2</v>
      </c>
      <c r="C73" s="7" t="s">
        <v>72</v>
      </c>
      <c r="D73" s="6">
        <v>3</v>
      </c>
      <c r="E73" s="6" t="s">
        <v>14</v>
      </c>
      <c r="F73" s="9">
        <v>2966.1016949152545</v>
      </c>
      <c r="G73" s="9">
        <f t="shared" si="1"/>
        <v>8898.3050847457635</v>
      </c>
    </row>
    <row r="74" spans="1:7" ht="69" customHeight="1">
      <c r="A74" s="6">
        <v>213</v>
      </c>
      <c r="B74" s="6">
        <v>88.2</v>
      </c>
      <c r="C74" s="7" t="s">
        <v>73</v>
      </c>
      <c r="D74" s="6">
        <v>2</v>
      </c>
      <c r="E74" s="6" t="s">
        <v>14</v>
      </c>
      <c r="F74" s="9">
        <v>3813.5593220338983</v>
      </c>
      <c r="G74" s="9">
        <f t="shared" si="1"/>
        <v>7627.1186440677966</v>
      </c>
    </row>
    <row r="75" spans="1:7" ht="69" customHeight="1">
      <c r="A75" s="6">
        <v>214</v>
      </c>
      <c r="B75" s="6">
        <v>88.2</v>
      </c>
      <c r="C75" s="7" t="s">
        <v>74</v>
      </c>
      <c r="D75" s="6">
        <v>2</v>
      </c>
      <c r="E75" s="6" t="s">
        <v>14</v>
      </c>
      <c r="F75" s="9">
        <v>4661.016949152543</v>
      </c>
      <c r="G75" s="9">
        <f t="shared" si="1"/>
        <v>9322.033898305086</v>
      </c>
    </row>
    <row r="76" spans="1:7" ht="69" customHeight="1">
      <c r="A76" s="6">
        <v>215</v>
      </c>
      <c r="B76" s="6">
        <v>88.3</v>
      </c>
      <c r="C76" s="7" t="s">
        <v>75</v>
      </c>
      <c r="D76" s="6">
        <f>7*27</f>
        <v>189</v>
      </c>
      <c r="E76" s="6" t="s">
        <v>14</v>
      </c>
      <c r="F76" s="9">
        <v>2415.2542372881358</v>
      </c>
      <c r="G76" s="9">
        <f t="shared" si="1"/>
        <v>456483.05084745766</v>
      </c>
    </row>
    <row r="77" spans="1:7" ht="69" customHeight="1">
      <c r="A77" s="6">
        <v>216</v>
      </c>
      <c r="B77" s="6">
        <v>88.4</v>
      </c>
      <c r="C77" s="7" t="s">
        <v>76</v>
      </c>
      <c r="D77" s="6">
        <v>2</v>
      </c>
      <c r="E77" s="6" t="s">
        <v>14</v>
      </c>
      <c r="F77" s="9">
        <v>21186.440677966104</v>
      </c>
      <c r="G77" s="9">
        <f t="shared" si="1"/>
        <v>42372.881355932208</v>
      </c>
    </row>
    <row r="78" spans="1:7" ht="69" customHeight="1">
      <c r="A78" s="6">
        <v>217</v>
      </c>
      <c r="B78" s="6">
        <v>88.4</v>
      </c>
      <c r="C78" s="7" t="s">
        <v>77</v>
      </c>
      <c r="D78" s="6">
        <v>4</v>
      </c>
      <c r="E78" s="6" t="s">
        <v>14</v>
      </c>
      <c r="F78" s="9">
        <v>25423.728813559323</v>
      </c>
      <c r="G78" s="9">
        <f t="shared" si="1"/>
        <v>101694.91525423729</v>
      </c>
    </row>
    <row r="79" spans="1:7" ht="69" customHeight="1">
      <c r="A79" s="6">
        <v>218</v>
      </c>
      <c r="B79" s="6">
        <v>88.4</v>
      </c>
      <c r="C79" s="7" t="s">
        <v>78</v>
      </c>
      <c r="D79" s="6">
        <v>5</v>
      </c>
      <c r="E79" s="6" t="s">
        <v>14</v>
      </c>
      <c r="F79" s="9">
        <v>33898.305084745763</v>
      </c>
      <c r="G79" s="9">
        <f t="shared" si="1"/>
        <v>169491.5254237288</v>
      </c>
    </row>
    <row r="80" spans="1:7" ht="69" customHeight="1">
      <c r="A80" s="6">
        <v>219</v>
      </c>
      <c r="B80" s="6">
        <v>88.4</v>
      </c>
      <c r="C80" s="7" t="s">
        <v>79</v>
      </c>
      <c r="D80" s="6">
        <v>1</v>
      </c>
      <c r="E80" s="6" t="s">
        <v>14</v>
      </c>
      <c r="F80" s="9">
        <v>42372.881355932208</v>
      </c>
      <c r="G80" s="9">
        <f t="shared" si="1"/>
        <v>42372.881355932208</v>
      </c>
    </row>
    <row r="81" spans="1:7" ht="69" customHeight="1">
      <c r="A81" s="6">
        <v>220</v>
      </c>
      <c r="B81" s="6">
        <v>88.5</v>
      </c>
      <c r="C81" s="7" t="s">
        <v>80</v>
      </c>
      <c r="D81" s="6">
        <v>27</v>
      </c>
      <c r="E81" s="6" t="s">
        <v>14</v>
      </c>
      <c r="F81" s="9">
        <v>1906.7796610169491</v>
      </c>
      <c r="G81" s="9">
        <f t="shared" si="1"/>
        <v>51483.050847457627</v>
      </c>
    </row>
    <row r="82" spans="1:7" ht="69" customHeight="1">
      <c r="A82" s="6">
        <v>221</v>
      </c>
      <c r="B82" s="6">
        <v>88.5</v>
      </c>
      <c r="C82" s="7" t="s">
        <v>81</v>
      </c>
      <c r="D82" s="6">
        <v>27</v>
      </c>
      <c r="E82" s="6" t="s">
        <v>14</v>
      </c>
      <c r="F82" s="9">
        <v>1059.3220338983051</v>
      </c>
      <c r="G82" s="9">
        <f t="shared" si="1"/>
        <v>28601.694915254237</v>
      </c>
    </row>
    <row r="83" spans="1:7" ht="69" customHeight="1">
      <c r="A83" s="6">
        <v>222</v>
      </c>
      <c r="B83" s="6">
        <v>88.5</v>
      </c>
      <c r="C83" s="7" t="s">
        <v>82</v>
      </c>
      <c r="D83" s="6">
        <v>27</v>
      </c>
      <c r="E83" s="6" t="s">
        <v>14</v>
      </c>
      <c r="F83" s="9">
        <v>1398.3050847457628</v>
      </c>
      <c r="G83" s="9">
        <f t="shared" si="1"/>
        <v>37754.237288135591</v>
      </c>
    </row>
    <row r="84" spans="1:7" ht="69" customHeight="1">
      <c r="A84" s="6">
        <v>223</v>
      </c>
      <c r="B84" s="6">
        <v>88.5</v>
      </c>
      <c r="C84" s="7" t="s">
        <v>83</v>
      </c>
      <c r="D84" s="6">
        <v>27</v>
      </c>
      <c r="E84" s="6" t="s">
        <v>14</v>
      </c>
      <c r="F84" s="9">
        <v>2923.7288135593221</v>
      </c>
      <c r="G84" s="9">
        <f t="shared" si="1"/>
        <v>78940.677966101692</v>
      </c>
    </row>
    <row r="85" spans="1:7" ht="69" customHeight="1">
      <c r="A85" s="6">
        <v>224</v>
      </c>
      <c r="B85" s="6">
        <v>88.5</v>
      </c>
      <c r="C85" s="7" t="s">
        <v>84</v>
      </c>
      <c r="D85" s="6">
        <v>27</v>
      </c>
      <c r="E85" s="6" t="s">
        <v>14</v>
      </c>
      <c r="F85" s="9">
        <v>635.59322033898309</v>
      </c>
      <c r="G85" s="9">
        <f t="shared" si="1"/>
        <v>17161.016949152545</v>
      </c>
    </row>
    <row r="86" spans="1:7" ht="69" customHeight="1">
      <c r="A86" s="6">
        <v>225</v>
      </c>
      <c r="B86" s="6">
        <v>88.5</v>
      </c>
      <c r="C86" s="7" t="s">
        <v>85</v>
      </c>
      <c r="D86" s="6">
        <v>27</v>
      </c>
      <c r="E86" s="6" t="s">
        <v>14</v>
      </c>
      <c r="F86" s="9">
        <v>635.59322033898309</v>
      </c>
      <c r="G86" s="9">
        <f t="shared" si="1"/>
        <v>17161.016949152545</v>
      </c>
    </row>
    <row r="87" spans="1:7" ht="69" customHeight="1">
      <c r="A87" s="6">
        <v>226</v>
      </c>
      <c r="B87" s="6">
        <v>88.5</v>
      </c>
      <c r="C87" s="7" t="s">
        <v>86</v>
      </c>
      <c r="D87" s="6">
        <v>15</v>
      </c>
      <c r="E87" s="6" t="s">
        <v>14</v>
      </c>
      <c r="F87" s="9">
        <v>635.59322033898309</v>
      </c>
      <c r="G87" s="9">
        <f t="shared" si="1"/>
        <v>9533.8983050847455</v>
      </c>
    </row>
    <row r="88" spans="1:7" ht="69" customHeight="1">
      <c r="A88" s="6">
        <v>227</v>
      </c>
      <c r="B88" s="6">
        <v>88.5</v>
      </c>
      <c r="C88" s="7" t="s">
        <v>87</v>
      </c>
      <c r="D88" s="6">
        <v>27</v>
      </c>
      <c r="E88" s="6" t="s">
        <v>14</v>
      </c>
      <c r="F88" s="9">
        <v>466.10169491525426</v>
      </c>
      <c r="G88" s="9">
        <f t="shared" si="1"/>
        <v>12584.745762711866</v>
      </c>
    </row>
    <row r="89" spans="1:7" ht="69" customHeight="1">
      <c r="A89" s="6">
        <v>228</v>
      </c>
      <c r="B89" s="6">
        <v>88.6</v>
      </c>
      <c r="C89" s="7" t="s">
        <v>88</v>
      </c>
      <c r="D89" s="6">
        <v>27</v>
      </c>
      <c r="E89" s="6" t="s">
        <v>14</v>
      </c>
      <c r="F89" s="9">
        <v>29661.016949152545</v>
      </c>
      <c r="G89" s="9">
        <f t="shared" si="1"/>
        <v>800847.45762711868</v>
      </c>
    </row>
    <row r="90" spans="1:7" ht="69" customHeight="1">
      <c r="A90" s="6">
        <v>229</v>
      </c>
      <c r="B90" s="6" t="s">
        <v>89</v>
      </c>
      <c r="C90" s="7" t="s">
        <v>90</v>
      </c>
      <c r="D90" s="6">
        <v>1</v>
      </c>
      <c r="E90" s="6" t="s">
        <v>14</v>
      </c>
      <c r="F90" s="9">
        <v>8050.8474576271192</v>
      </c>
      <c r="G90" s="9">
        <f t="shared" si="1"/>
        <v>8050.8474576271192</v>
      </c>
    </row>
    <row r="91" spans="1:7" ht="69" customHeight="1">
      <c r="A91" s="6">
        <v>230</v>
      </c>
      <c r="B91" s="6" t="s">
        <v>89</v>
      </c>
      <c r="C91" s="7" t="s">
        <v>91</v>
      </c>
      <c r="D91" s="6">
        <v>3</v>
      </c>
      <c r="E91" s="6" t="s">
        <v>14</v>
      </c>
      <c r="F91" s="9">
        <v>12288.135593220341</v>
      </c>
      <c r="G91" s="9">
        <f t="shared" si="1"/>
        <v>36864.406779661018</v>
      </c>
    </row>
    <row r="92" spans="1:7" ht="69" customHeight="1">
      <c r="A92" s="6">
        <v>231</v>
      </c>
      <c r="B92" s="6" t="s">
        <v>89</v>
      </c>
      <c r="C92" s="7" t="s">
        <v>92</v>
      </c>
      <c r="D92" s="6">
        <v>1</v>
      </c>
      <c r="E92" s="6" t="s">
        <v>14</v>
      </c>
      <c r="F92" s="9">
        <v>19067.796610169491</v>
      </c>
      <c r="G92" s="9">
        <f t="shared" si="1"/>
        <v>19067.796610169491</v>
      </c>
    </row>
    <row r="93" spans="1:7" ht="69" customHeight="1">
      <c r="A93" s="6">
        <v>232</v>
      </c>
      <c r="B93" s="6" t="s">
        <v>93</v>
      </c>
      <c r="C93" s="7" t="s">
        <v>94</v>
      </c>
      <c r="D93" s="6">
        <v>1</v>
      </c>
      <c r="E93" s="6" t="s">
        <v>49</v>
      </c>
      <c r="F93" s="9">
        <v>33898.305084745763</v>
      </c>
      <c r="G93" s="9">
        <f t="shared" si="1"/>
        <v>33898.305084745763</v>
      </c>
    </row>
    <row r="94" spans="1:7" ht="69" customHeight="1">
      <c r="A94" s="6">
        <v>233</v>
      </c>
      <c r="B94" s="6" t="s">
        <v>95</v>
      </c>
      <c r="C94" s="7" t="s">
        <v>96</v>
      </c>
      <c r="D94" s="6">
        <v>1</v>
      </c>
      <c r="E94" s="6" t="s">
        <v>49</v>
      </c>
      <c r="F94" s="9">
        <v>12288.135593220341</v>
      </c>
      <c r="G94" s="9">
        <f t="shared" si="1"/>
        <v>12288.135593220341</v>
      </c>
    </row>
    <row r="95" spans="1:7" ht="69" customHeight="1">
      <c r="A95" s="6">
        <v>234</v>
      </c>
      <c r="B95" s="6" t="s">
        <v>97</v>
      </c>
      <c r="C95" s="7" t="s">
        <v>98</v>
      </c>
      <c r="D95" s="6">
        <v>1</v>
      </c>
      <c r="E95" s="6" t="s">
        <v>49</v>
      </c>
      <c r="F95" s="9">
        <v>156779.66101694916</v>
      </c>
      <c r="G95" s="9">
        <f t="shared" si="1"/>
        <v>156779.66101694916</v>
      </c>
    </row>
    <row r="96" spans="1:7" ht="69" customHeight="1">
      <c r="A96" s="6">
        <v>235</v>
      </c>
      <c r="B96" s="6">
        <v>88.9</v>
      </c>
      <c r="C96" s="7" t="s">
        <v>99</v>
      </c>
      <c r="D96" s="6">
        <v>1</v>
      </c>
      <c r="E96" s="6" t="s">
        <v>49</v>
      </c>
      <c r="F96" s="9">
        <v>1605932.2033898307</v>
      </c>
      <c r="G96" s="9">
        <f t="shared" si="1"/>
        <v>1605932.2033898307</v>
      </c>
    </row>
    <row r="97" spans="1:7" ht="69" customHeight="1">
      <c r="A97" s="6">
        <v>236</v>
      </c>
      <c r="B97" s="13">
        <v>88.1</v>
      </c>
      <c r="C97" s="7" t="s">
        <v>100</v>
      </c>
      <c r="D97" s="6">
        <v>1</v>
      </c>
      <c r="E97" s="6" t="s">
        <v>49</v>
      </c>
      <c r="F97" s="9">
        <v>673728.81355932204</v>
      </c>
      <c r="G97" s="9">
        <f t="shared" si="1"/>
        <v>673728.81355932204</v>
      </c>
    </row>
    <row r="98" spans="1:7" ht="69" customHeight="1">
      <c r="A98" s="6">
        <v>237</v>
      </c>
      <c r="B98" s="6">
        <v>88.11</v>
      </c>
      <c r="C98" s="7" t="s">
        <v>101</v>
      </c>
      <c r="D98" s="6">
        <v>1</v>
      </c>
      <c r="E98" s="6" t="s">
        <v>49</v>
      </c>
      <c r="F98" s="9">
        <v>80508.474576271197</v>
      </c>
      <c r="G98" s="9">
        <f t="shared" si="1"/>
        <v>80508.474576271197</v>
      </c>
    </row>
    <row r="99" spans="1:7" ht="69" customHeight="1">
      <c r="A99" s="6">
        <v>238</v>
      </c>
      <c r="B99" s="6">
        <v>88.12</v>
      </c>
      <c r="C99" s="7" t="s">
        <v>102</v>
      </c>
      <c r="D99" s="6">
        <v>1</v>
      </c>
      <c r="E99" s="6" t="s">
        <v>49</v>
      </c>
      <c r="F99" s="9">
        <v>122881.3559322034</v>
      </c>
      <c r="G99" s="9">
        <f t="shared" si="1"/>
        <v>122881.3559322034</v>
      </c>
    </row>
    <row r="100" spans="1:7" ht="69" customHeight="1">
      <c r="A100" s="6">
        <v>239</v>
      </c>
      <c r="B100" s="6">
        <v>88.13</v>
      </c>
      <c r="C100" s="7" t="s">
        <v>103</v>
      </c>
      <c r="D100" s="6">
        <v>2</v>
      </c>
      <c r="E100" s="6" t="s">
        <v>49</v>
      </c>
      <c r="F100" s="9">
        <v>1266949.1525423729</v>
      </c>
      <c r="G100" s="9">
        <f t="shared" si="1"/>
        <v>2533898.3050847459</v>
      </c>
    </row>
    <row r="101" spans="1:7" ht="69" customHeight="1">
      <c r="A101" s="6">
        <v>240</v>
      </c>
      <c r="B101" s="6"/>
      <c r="C101" s="7" t="s">
        <v>104</v>
      </c>
      <c r="D101" s="6">
        <v>4</v>
      </c>
      <c r="E101" s="6" t="s">
        <v>105</v>
      </c>
      <c r="F101" s="9">
        <v>84745.762711864416</v>
      </c>
      <c r="G101" s="9">
        <f t="shared" si="1"/>
        <v>338983.05084745766</v>
      </c>
    </row>
    <row r="102" spans="1:7" ht="69" customHeight="1">
      <c r="A102" s="6">
        <v>241</v>
      </c>
      <c r="B102" s="6"/>
      <c r="C102" s="7" t="s">
        <v>106</v>
      </c>
      <c r="D102" s="6">
        <v>1</v>
      </c>
      <c r="E102" s="6" t="s">
        <v>49</v>
      </c>
      <c r="F102" s="9">
        <v>1027966.1016949153</v>
      </c>
      <c r="G102" s="9">
        <f t="shared" si="1"/>
        <v>1027966.1016949153</v>
      </c>
    </row>
    <row r="103" spans="1:7" ht="69" customHeight="1">
      <c r="A103" s="6"/>
      <c r="B103" s="6"/>
      <c r="C103" s="6"/>
      <c r="D103" s="6"/>
      <c r="E103" s="6"/>
      <c r="F103" s="11">
        <f>SUM(F64:F102)</f>
        <v>5293008.4745762711</v>
      </c>
      <c r="G103" s="11">
        <f>SUM(G64:G102)</f>
        <v>12670508.474576274</v>
      </c>
    </row>
    <row r="104" spans="1:7" ht="69" customHeight="1">
      <c r="A104" s="2"/>
      <c r="B104" s="2"/>
      <c r="C104" s="2" t="s">
        <v>107</v>
      </c>
      <c r="D104" s="2"/>
      <c r="E104" s="2"/>
      <c r="F104" s="11"/>
      <c r="G104" s="11">
        <f>G41+G62+G103</f>
        <v>79963127.118644074</v>
      </c>
    </row>
    <row r="105" spans="1:7" ht="69" customHeight="1">
      <c r="A105" s="6"/>
      <c r="B105" s="6"/>
      <c r="C105" s="7"/>
      <c r="D105" s="6"/>
      <c r="E105" s="6"/>
      <c r="F105" s="11"/>
      <c r="G105" s="9"/>
    </row>
    <row r="106" spans="1:7" ht="69" customHeight="1">
      <c r="A106" s="6"/>
      <c r="B106" s="6"/>
      <c r="C106" s="7"/>
      <c r="D106" s="6"/>
      <c r="E106" s="6"/>
      <c r="F106" s="11"/>
      <c r="G106" s="9"/>
    </row>
    <row r="107" spans="1:7" ht="69" customHeight="1">
      <c r="A107" s="6"/>
      <c r="B107" s="6"/>
      <c r="C107" s="5" t="s">
        <v>108</v>
      </c>
      <c r="D107" s="6"/>
      <c r="E107" s="6"/>
      <c r="F107" s="11"/>
      <c r="G107" s="9"/>
    </row>
    <row r="108" spans="1:7" ht="69" customHeight="1">
      <c r="A108" s="6"/>
      <c r="B108" s="6"/>
      <c r="C108" s="7"/>
      <c r="D108" s="6"/>
      <c r="E108" s="6"/>
      <c r="F108" s="11"/>
      <c r="G108" s="9"/>
    </row>
    <row r="109" spans="1:7" ht="69" customHeight="1">
      <c r="A109" s="6">
        <v>24</v>
      </c>
      <c r="B109" s="6">
        <v>16</v>
      </c>
      <c r="C109" s="7" t="s">
        <v>109</v>
      </c>
      <c r="D109" s="6">
        <v>1</v>
      </c>
      <c r="E109" s="6" t="s">
        <v>14</v>
      </c>
      <c r="F109" s="9">
        <v>6779661.0169491526</v>
      </c>
      <c r="G109" s="9">
        <v>6779661.0169491526</v>
      </c>
    </row>
    <row r="110" spans="1:7" ht="69" customHeight="1">
      <c r="A110" s="6">
        <v>27</v>
      </c>
      <c r="B110" s="6" t="s">
        <v>110</v>
      </c>
      <c r="C110" s="7" t="s">
        <v>111</v>
      </c>
      <c r="D110" s="6">
        <v>4</v>
      </c>
      <c r="E110" s="6" t="s">
        <v>49</v>
      </c>
      <c r="F110" s="9">
        <v>845338.98305084754</v>
      </c>
      <c r="G110" s="9">
        <v>3381355.9322033902</v>
      </c>
    </row>
    <row r="111" spans="1:7" ht="69" customHeight="1">
      <c r="A111" s="6"/>
      <c r="B111" s="6"/>
      <c r="C111" s="7"/>
      <c r="D111" s="6"/>
      <c r="E111" s="6"/>
      <c r="F111" s="9"/>
      <c r="G111" s="11">
        <f>SUM(G109:G110)</f>
        <v>10161016.949152542</v>
      </c>
    </row>
    <row r="112" spans="1:7" ht="69" customHeight="1">
      <c r="A112" s="6"/>
      <c r="B112" s="6"/>
      <c r="C112" s="7"/>
      <c r="D112" s="6"/>
      <c r="E112" s="6"/>
      <c r="F112" s="11"/>
      <c r="G112" s="9"/>
    </row>
    <row r="113" spans="1:7" ht="69" customHeight="1">
      <c r="A113" s="6"/>
      <c r="B113" s="7"/>
      <c r="C113" s="3" t="s">
        <v>112</v>
      </c>
      <c r="D113" s="6"/>
      <c r="E113" s="6"/>
      <c r="F113" s="9">
        <v>0</v>
      </c>
      <c r="G113" s="9">
        <f t="shared" ref="G113:G176" si="2">D113*F113</f>
        <v>0</v>
      </c>
    </row>
    <row r="114" spans="1:7" ht="69" customHeight="1">
      <c r="A114" s="12">
        <v>57</v>
      </c>
      <c r="B114" s="12" t="s">
        <v>113</v>
      </c>
      <c r="C114" s="14" t="s">
        <v>114</v>
      </c>
      <c r="D114" s="12">
        <v>10000</v>
      </c>
      <c r="E114" s="12" t="s">
        <v>64</v>
      </c>
      <c r="F114" s="15">
        <v>93.220338983050851</v>
      </c>
      <c r="G114" s="9">
        <f t="shared" si="2"/>
        <v>932203.3898305085</v>
      </c>
    </row>
    <row r="115" spans="1:7" ht="69" customHeight="1">
      <c r="A115" s="12">
        <v>58</v>
      </c>
      <c r="B115" s="12" t="s">
        <v>115</v>
      </c>
      <c r="C115" s="14" t="s">
        <v>116</v>
      </c>
      <c r="D115" s="12">
        <v>4000</v>
      </c>
      <c r="E115" s="12" t="s">
        <v>64</v>
      </c>
      <c r="F115" s="15">
        <v>97.457627118644069</v>
      </c>
      <c r="G115" s="9">
        <f t="shared" si="2"/>
        <v>389830.50847457629</v>
      </c>
    </row>
    <row r="116" spans="1:7" ht="69" customHeight="1">
      <c r="A116" s="12">
        <v>59</v>
      </c>
      <c r="B116" s="12" t="s">
        <v>117</v>
      </c>
      <c r="C116" s="16" t="s">
        <v>118</v>
      </c>
      <c r="D116" s="12">
        <v>570</v>
      </c>
      <c r="E116" s="12" t="s">
        <v>119</v>
      </c>
      <c r="F116" s="15">
        <v>1292.3728813559323</v>
      </c>
      <c r="G116" s="9">
        <f t="shared" si="2"/>
        <v>736652.54237288143</v>
      </c>
    </row>
    <row r="117" spans="1:7" ht="69" customHeight="1">
      <c r="A117" s="12">
        <v>60</v>
      </c>
      <c r="B117" s="12" t="s">
        <v>120</v>
      </c>
      <c r="C117" s="16" t="s">
        <v>121</v>
      </c>
      <c r="D117" s="12">
        <v>10</v>
      </c>
      <c r="E117" s="12" t="s">
        <v>119</v>
      </c>
      <c r="F117" s="15">
        <v>932.20338983050851</v>
      </c>
      <c r="G117" s="9">
        <f t="shared" si="2"/>
        <v>9322.033898305086</v>
      </c>
    </row>
    <row r="118" spans="1:7" ht="69" customHeight="1">
      <c r="A118" s="12">
        <v>61</v>
      </c>
      <c r="B118" s="12" t="s">
        <v>122</v>
      </c>
      <c r="C118" s="14" t="s">
        <v>123</v>
      </c>
      <c r="D118" s="12">
        <v>25</v>
      </c>
      <c r="E118" s="12" t="s">
        <v>119</v>
      </c>
      <c r="F118" s="15">
        <v>762.71186440677968</v>
      </c>
      <c r="G118" s="9">
        <f t="shared" si="2"/>
        <v>19067.796610169491</v>
      </c>
    </row>
    <row r="119" spans="1:7" ht="69" customHeight="1">
      <c r="A119" s="12">
        <v>62</v>
      </c>
      <c r="B119" s="12" t="s">
        <v>124</v>
      </c>
      <c r="C119" s="14" t="s">
        <v>125</v>
      </c>
      <c r="D119" s="12">
        <v>50</v>
      </c>
      <c r="E119" s="12" t="s">
        <v>119</v>
      </c>
      <c r="F119" s="15">
        <v>2372.8813559322034</v>
      </c>
      <c r="G119" s="9">
        <f t="shared" si="2"/>
        <v>118644.06779661016</v>
      </c>
    </row>
    <row r="120" spans="1:7" ht="69" customHeight="1">
      <c r="A120" s="12">
        <v>63</v>
      </c>
      <c r="B120" s="12" t="s">
        <v>126</v>
      </c>
      <c r="C120" s="14" t="s">
        <v>127</v>
      </c>
      <c r="D120" s="12">
        <v>200</v>
      </c>
      <c r="E120" s="12" t="s">
        <v>119</v>
      </c>
      <c r="F120" s="15">
        <v>1186.4406779661017</v>
      </c>
      <c r="G120" s="9">
        <f t="shared" si="2"/>
        <v>237288.13559322033</v>
      </c>
    </row>
    <row r="121" spans="1:7" ht="69" customHeight="1">
      <c r="A121" s="12">
        <v>64</v>
      </c>
      <c r="B121" s="12" t="s">
        <v>128</v>
      </c>
      <c r="C121" s="14" t="s">
        <v>129</v>
      </c>
      <c r="D121" s="12">
        <v>200</v>
      </c>
      <c r="E121" s="6" t="s">
        <v>14</v>
      </c>
      <c r="F121" s="15">
        <v>762.71186440677968</v>
      </c>
      <c r="G121" s="9">
        <f t="shared" si="2"/>
        <v>152542.37288135593</v>
      </c>
    </row>
    <row r="122" spans="1:7" ht="69" customHeight="1">
      <c r="A122" s="12">
        <v>65</v>
      </c>
      <c r="B122" s="12" t="s">
        <v>130</v>
      </c>
      <c r="C122" s="14" t="s">
        <v>131</v>
      </c>
      <c r="D122" s="12">
        <v>18</v>
      </c>
      <c r="E122" s="6" t="s">
        <v>14</v>
      </c>
      <c r="F122" s="15">
        <v>1355.9322033898306</v>
      </c>
      <c r="G122" s="9">
        <f t="shared" si="2"/>
        <v>24406.779661016953</v>
      </c>
    </row>
    <row r="123" spans="1:7" ht="69" customHeight="1">
      <c r="A123" s="12">
        <v>66</v>
      </c>
      <c r="B123" s="12" t="s">
        <v>132</v>
      </c>
      <c r="C123" s="14" t="s">
        <v>133</v>
      </c>
      <c r="D123" s="12">
        <v>4</v>
      </c>
      <c r="E123" s="6" t="s">
        <v>14</v>
      </c>
      <c r="F123" s="15">
        <v>15254.237288135593</v>
      </c>
      <c r="G123" s="9">
        <f t="shared" si="2"/>
        <v>61016.949152542373</v>
      </c>
    </row>
    <row r="124" spans="1:7" ht="69" customHeight="1">
      <c r="A124" s="12">
        <v>67</v>
      </c>
      <c r="B124" s="12" t="s">
        <v>134</v>
      </c>
      <c r="C124" s="14" t="s">
        <v>135</v>
      </c>
      <c r="D124" s="12">
        <v>2000</v>
      </c>
      <c r="E124" s="12" t="s">
        <v>64</v>
      </c>
      <c r="F124" s="15">
        <v>30.508474576271187</v>
      </c>
      <c r="G124" s="9">
        <f t="shared" si="2"/>
        <v>61016.949152542373</v>
      </c>
    </row>
    <row r="125" spans="1:7" ht="69" customHeight="1">
      <c r="A125" s="12">
        <v>68</v>
      </c>
      <c r="B125" s="12" t="s">
        <v>136</v>
      </c>
      <c r="C125" s="14" t="s">
        <v>137</v>
      </c>
      <c r="D125" s="12">
        <v>2000</v>
      </c>
      <c r="E125" s="12" t="s">
        <v>64</v>
      </c>
      <c r="F125" s="15">
        <v>84.745762711864415</v>
      </c>
      <c r="G125" s="9">
        <f t="shared" si="2"/>
        <v>169491.52542372883</v>
      </c>
    </row>
    <row r="126" spans="1:7" ht="69" customHeight="1">
      <c r="A126" s="12">
        <v>69</v>
      </c>
      <c r="B126" s="12" t="s">
        <v>138</v>
      </c>
      <c r="C126" s="14" t="s">
        <v>139</v>
      </c>
      <c r="D126" s="12">
        <v>8000</v>
      </c>
      <c r="E126" s="12" t="s">
        <v>64</v>
      </c>
      <c r="F126" s="15">
        <v>122.88135593220339</v>
      </c>
      <c r="G126" s="9">
        <f t="shared" si="2"/>
        <v>983050.84745762718</v>
      </c>
    </row>
    <row r="127" spans="1:7" ht="69" customHeight="1">
      <c r="A127" s="12">
        <v>70</v>
      </c>
      <c r="B127" s="12" t="s">
        <v>140</v>
      </c>
      <c r="C127" s="14" t="s">
        <v>141</v>
      </c>
      <c r="D127" s="12">
        <v>5000</v>
      </c>
      <c r="E127" s="12" t="s">
        <v>64</v>
      </c>
      <c r="F127" s="15">
        <v>194.91525423728814</v>
      </c>
      <c r="G127" s="9">
        <f t="shared" si="2"/>
        <v>974576.27118644072</v>
      </c>
    </row>
    <row r="128" spans="1:7" ht="69" customHeight="1">
      <c r="A128" s="12">
        <v>71</v>
      </c>
      <c r="B128" s="12" t="s">
        <v>142</v>
      </c>
      <c r="C128" s="14" t="s">
        <v>143</v>
      </c>
      <c r="D128" s="12">
        <v>300</v>
      </c>
      <c r="E128" s="12" t="s">
        <v>64</v>
      </c>
      <c r="F128" s="15">
        <v>275.42372881355936</v>
      </c>
      <c r="G128" s="9">
        <f t="shared" si="2"/>
        <v>82627.118644067814</v>
      </c>
    </row>
    <row r="129" spans="1:7" ht="69" customHeight="1">
      <c r="A129" s="12">
        <v>72</v>
      </c>
      <c r="B129" s="12" t="s">
        <v>144</v>
      </c>
      <c r="C129" s="14" t="s">
        <v>145</v>
      </c>
      <c r="D129" s="12">
        <v>300</v>
      </c>
      <c r="E129" s="12" t="s">
        <v>64</v>
      </c>
      <c r="F129" s="15">
        <v>461.86440677966107</v>
      </c>
      <c r="G129" s="9">
        <f t="shared" si="2"/>
        <v>138559.32203389832</v>
      </c>
    </row>
    <row r="130" spans="1:7" ht="69" customHeight="1">
      <c r="A130" s="12">
        <v>73</v>
      </c>
      <c r="B130" s="12" t="s">
        <v>146</v>
      </c>
      <c r="C130" s="14" t="s">
        <v>147</v>
      </c>
      <c r="D130" s="12">
        <v>500</v>
      </c>
      <c r="E130" s="12" t="s">
        <v>64</v>
      </c>
      <c r="F130" s="15">
        <v>720.33898305084745</v>
      </c>
      <c r="G130" s="9">
        <f t="shared" si="2"/>
        <v>360169.49152542371</v>
      </c>
    </row>
    <row r="131" spans="1:7" ht="69" customHeight="1">
      <c r="A131" s="12">
        <v>74</v>
      </c>
      <c r="B131" s="12" t="s">
        <v>148</v>
      </c>
      <c r="C131" s="14" t="s">
        <v>149</v>
      </c>
      <c r="D131" s="12">
        <v>8</v>
      </c>
      <c r="E131" s="6" t="s">
        <v>14</v>
      </c>
      <c r="F131" s="15">
        <v>1525.4237288135594</v>
      </c>
      <c r="G131" s="9">
        <f t="shared" si="2"/>
        <v>12203.389830508475</v>
      </c>
    </row>
    <row r="132" spans="1:7" ht="69" customHeight="1">
      <c r="A132" s="12">
        <v>75</v>
      </c>
      <c r="B132" s="12" t="s">
        <v>150</v>
      </c>
      <c r="C132" s="14" t="s">
        <v>151</v>
      </c>
      <c r="D132" s="6">
        <v>10</v>
      </c>
      <c r="E132" s="6" t="s">
        <v>14</v>
      </c>
      <c r="F132" s="15">
        <v>11016.949152542373</v>
      </c>
      <c r="G132" s="9">
        <f t="shared" si="2"/>
        <v>110169.49152542373</v>
      </c>
    </row>
    <row r="133" spans="1:7" ht="69" customHeight="1">
      <c r="A133" s="12">
        <v>76</v>
      </c>
      <c r="B133" s="12" t="s">
        <v>152</v>
      </c>
      <c r="C133" s="14" t="s">
        <v>153</v>
      </c>
      <c r="D133" s="6">
        <v>14</v>
      </c>
      <c r="E133" s="6" t="s">
        <v>14</v>
      </c>
      <c r="F133" s="15">
        <v>11016.949152542373</v>
      </c>
      <c r="G133" s="9">
        <f t="shared" si="2"/>
        <v>154237.28813559323</v>
      </c>
    </row>
    <row r="134" spans="1:7" ht="69" customHeight="1">
      <c r="A134" s="12">
        <v>77</v>
      </c>
      <c r="B134" s="12" t="s">
        <v>154</v>
      </c>
      <c r="C134" s="14" t="s">
        <v>155</v>
      </c>
      <c r="D134" s="6">
        <v>5</v>
      </c>
      <c r="E134" s="6" t="s">
        <v>14</v>
      </c>
      <c r="F134" s="15">
        <v>42372.881355932208</v>
      </c>
      <c r="G134" s="9">
        <f t="shared" si="2"/>
        <v>211864.40677966105</v>
      </c>
    </row>
    <row r="135" spans="1:7" ht="69" customHeight="1">
      <c r="A135" s="12">
        <v>78</v>
      </c>
      <c r="B135" s="12" t="s">
        <v>156</v>
      </c>
      <c r="C135" s="14" t="s">
        <v>157</v>
      </c>
      <c r="D135" s="6">
        <v>10</v>
      </c>
      <c r="E135" s="6" t="s">
        <v>14</v>
      </c>
      <c r="F135" s="15">
        <v>5084.7457627118647</v>
      </c>
      <c r="G135" s="9">
        <f t="shared" si="2"/>
        <v>50847.457627118645</v>
      </c>
    </row>
    <row r="136" spans="1:7" ht="69" customHeight="1">
      <c r="A136" s="12">
        <v>79</v>
      </c>
      <c r="B136" s="12" t="s">
        <v>158</v>
      </c>
      <c r="C136" s="14" t="s">
        <v>159</v>
      </c>
      <c r="D136" s="12">
        <v>18</v>
      </c>
      <c r="E136" s="6" t="s">
        <v>14</v>
      </c>
      <c r="F136" s="15">
        <v>19067.796610169491</v>
      </c>
      <c r="G136" s="9">
        <f t="shared" si="2"/>
        <v>343220.33898305084</v>
      </c>
    </row>
    <row r="137" spans="1:7" ht="69" customHeight="1">
      <c r="A137" s="12">
        <v>80</v>
      </c>
      <c r="B137" s="12" t="s">
        <v>160</v>
      </c>
      <c r="C137" s="14" t="s">
        <v>161</v>
      </c>
      <c r="D137" s="12">
        <v>18</v>
      </c>
      <c r="E137" s="6" t="s">
        <v>14</v>
      </c>
      <c r="F137" s="15">
        <v>45762.711864406781</v>
      </c>
      <c r="G137" s="9">
        <f t="shared" si="2"/>
        <v>823728.81355932204</v>
      </c>
    </row>
    <row r="138" spans="1:7" ht="69" customHeight="1">
      <c r="A138" s="12">
        <v>81</v>
      </c>
      <c r="B138" s="12" t="s">
        <v>162</v>
      </c>
      <c r="C138" s="14" t="s">
        <v>163</v>
      </c>
      <c r="D138" s="12">
        <v>6</v>
      </c>
      <c r="E138" s="6" t="s">
        <v>14</v>
      </c>
      <c r="F138" s="15">
        <v>21186.440677966104</v>
      </c>
      <c r="G138" s="9">
        <f t="shared" si="2"/>
        <v>127118.64406779662</v>
      </c>
    </row>
    <row r="139" spans="1:7" ht="69" customHeight="1">
      <c r="A139" s="12">
        <v>82</v>
      </c>
      <c r="B139" s="12" t="s">
        <v>164</v>
      </c>
      <c r="C139" s="14" t="s">
        <v>165</v>
      </c>
      <c r="D139" s="6">
        <v>400</v>
      </c>
      <c r="E139" s="12" t="s">
        <v>64</v>
      </c>
      <c r="F139" s="15">
        <v>381.35593220338984</v>
      </c>
      <c r="G139" s="9">
        <f t="shared" si="2"/>
        <v>152542.37288135593</v>
      </c>
    </row>
    <row r="140" spans="1:7" ht="69" customHeight="1">
      <c r="A140" s="12">
        <v>83</v>
      </c>
      <c r="B140" s="12" t="s">
        <v>166</v>
      </c>
      <c r="C140" s="14" t="s">
        <v>167</v>
      </c>
      <c r="D140" s="6">
        <v>400</v>
      </c>
      <c r="E140" s="12" t="s">
        <v>64</v>
      </c>
      <c r="F140" s="15">
        <v>254.23728813559325</v>
      </c>
      <c r="G140" s="9">
        <f t="shared" si="2"/>
        <v>101694.9152542373</v>
      </c>
    </row>
    <row r="141" spans="1:7" ht="69" customHeight="1">
      <c r="A141" s="12">
        <v>84</v>
      </c>
      <c r="B141" s="12" t="s">
        <v>168</v>
      </c>
      <c r="C141" s="14" t="s">
        <v>169</v>
      </c>
      <c r="D141" s="12">
        <v>20</v>
      </c>
      <c r="E141" s="6" t="s">
        <v>14</v>
      </c>
      <c r="F141" s="15">
        <v>4067.7966101694919</v>
      </c>
      <c r="G141" s="9">
        <f t="shared" si="2"/>
        <v>81355.932203389835</v>
      </c>
    </row>
    <row r="142" spans="1:7" ht="69" customHeight="1">
      <c r="A142" s="12">
        <v>85</v>
      </c>
      <c r="B142" s="12" t="s">
        <v>170</v>
      </c>
      <c r="C142" s="14" t="s">
        <v>171</v>
      </c>
      <c r="D142" s="12">
        <v>60</v>
      </c>
      <c r="E142" s="6" t="s">
        <v>14</v>
      </c>
      <c r="F142" s="15">
        <v>3389.8305084745766</v>
      </c>
      <c r="G142" s="9">
        <f t="shared" si="2"/>
        <v>203389.83050847461</v>
      </c>
    </row>
    <row r="143" spans="1:7" ht="69" customHeight="1">
      <c r="A143" s="12">
        <v>86</v>
      </c>
      <c r="B143" s="12" t="s">
        <v>172</v>
      </c>
      <c r="C143" s="14" t="s">
        <v>173</v>
      </c>
      <c r="D143" s="12">
        <v>215</v>
      </c>
      <c r="E143" s="6" t="s">
        <v>14</v>
      </c>
      <c r="F143" s="15">
        <v>1186.4406779661017</v>
      </c>
      <c r="G143" s="9">
        <f t="shared" si="2"/>
        <v>255084.74576271186</v>
      </c>
    </row>
    <row r="144" spans="1:7" ht="69" customHeight="1">
      <c r="A144" s="12">
        <v>87</v>
      </c>
      <c r="B144" s="12" t="s">
        <v>174</v>
      </c>
      <c r="C144" s="14" t="s">
        <v>175</v>
      </c>
      <c r="D144" s="12">
        <v>95</v>
      </c>
      <c r="E144" s="6" t="s">
        <v>14</v>
      </c>
      <c r="F144" s="15">
        <v>1525.4237288135594</v>
      </c>
      <c r="G144" s="9">
        <f t="shared" si="2"/>
        <v>144915.25423728814</v>
      </c>
    </row>
    <row r="145" spans="1:7" ht="69" customHeight="1">
      <c r="A145" s="12">
        <v>88</v>
      </c>
      <c r="B145" s="12" t="s">
        <v>176</v>
      </c>
      <c r="C145" s="14" t="s">
        <v>177</v>
      </c>
      <c r="D145" s="12">
        <v>8</v>
      </c>
      <c r="E145" s="6" t="s">
        <v>14</v>
      </c>
      <c r="F145" s="15">
        <v>135.59322033898306</v>
      </c>
      <c r="G145" s="9">
        <f t="shared" si="2"/>
        <v>1084.7457627118645</v>
      </c>
    </row>
    <row r="146" spans="1:7" ht="69" customHeight="1">
      <c r="A146" s="12">
        <v>89</v>
      </c>
      <c r="B146" s="12" t="s">
        <v>178</v>
      </c>
      <c r="C146" s="14" t="s">
        <v>179</v>
      </c>
      <c r="D146" s="12">
        <v>40</v>
      </c>
      <c r="E146" s="6" t="s">
        <v>14</v>
      </c>
      <c r="F146" s="15">
        <v>3135.5932203389834</v>
      </c>
      <c r="G146" s="9">
        <f t="shared" si="2"/>
        <v>125423.72881355934</v>
      </c>
    </row>
    <row r="147" spans="1:7" ht="69" customHeight="1">
      <c r="A147" s="12">
        <v>90</v>
      </c>
      <c r="B147" s="12" t="s">
        <v>180</v>
      </c>
      <c r="C147" s="14" t="s">
        <v>181</v>
      </c>
      <c r="D147" s="12">
        <v>40</v>
      </c>
      <c r="E147" s="6" t="s">
        <v>14</v>
      </c>
      <c r="F147" s="15">
        <v>847.45762711864415</v>
      </c>
      <c r="G147" s="9">
        <f t="shared" si="2"/>
        <v>33898.305084745763</v>
      </c>
    </row>
    <row r="148" spans="1:7" ht="69" customHeight="1">
      <c r="A148" s="12">
        <v>91</v>
      </c>
      <c r="B148" s="12" t="s">
        <v>182</v>
      </c>
      <c r="C148" s="14" t="s">
        <v>183</v>
      </c>
      <c r="D148" s="12">
        <v>40</v>
      </c>
      <c r="E148" s="6" t="s">
        <v>14</v>
      </c>
      <c r="F148" s="15">
        <v>177.96610169491527</v>
      </c>
      <c r="G148" s="9">
        <f t="shared" si="2"/>
        <v>7118.6440677966111</v>
      </c>
    </row>
    <row r="149" spans="1:7" ht="69" customHeight="1">
      <c r="A149" s="12">
        <v>92</v>
      </c>
      <c r="B149" s="12" t="s">
        <v>184</v>
      </c>
      <c r="C149" s="14" t="s">
        <v>185</v>
      </c>
      <c r="D149" s="12">
        <v>40</v>
      </c>
      <c r="E149" s="6" t="s">
        <v>14</v>
      </c>
      <c r="F149" s="15">
        <v>508.47457627118649</v>
      </c>
      <c r="G149" s="9">
        <f t="shared" si="2"/>
        <v>20338.983050847459</v>
      </c>
    </row>
    <row r="150" spans="1:7" ht="69" customHeight="1">
      <c r="A150" s="12">
        <v>93</v>
      </c>
      <c r="B150" s="12" t="s">
        <v>186</v>
      </c>
      <c r="C150" s="14" t="s">
        <v>187</v>
      </c>
      <c r="D150" s="12">
        <v>5</v>
      </c>
      <c r="E150" s="6" t="s">
        <v>14</v>
      </c>
      <c r="F150" s="15">
        <v>2542.3728813559323</v>
      </c>
      <c r="G150" s="9">
        <f t="shared" si="2"/>
        <v>12711.864406779661</v>
      </c>
    </row>
    <row r="151" spans="1:7" ht="69" customHeight="1">
      <c r="A151" s="12">
        <v>94</v>
      </c>
      <c r="B151" s="12" t="s">
        <v>188</v>
      </c>
      <c r="C151" s="14" t="s">
        <v>189</v>
      </c>
      <c r="D151" s="12">
        <v>10</v>
      </c>
      <c r="E151" s="6" t="s">
        <v>14</v>
      </c>
      <c r="F151" s="15">
        <v>4152.5423728813557</v>
      </c>
      <c r="G151" s="9">
        <f t="shared" si="2"/>
        <v>41525.423728813555</v>
      </c>
    </row>
    <row r="152" spans="1:7" ht="69" customHeight="1">
      <c r="A152" s="12">
        <v>95</v>
      </c>
      <c r="B152" s="12" t="s">
        <v>190</v>
      </c>
      <c r="C152" s="14" t="s">
        <v>191</v>
      </c>
      <c r="D152" s="12">
        <v>15</v>
      </c>
      <c r="E152" s="6" t="s">
        <v>14</v>
      </c>
      <c r="F152" s="15">
        <v>762.71186440677968</v>
      </c>
      <c r="G152" s="9">
        <f t="shared" si="2"/>
        <v>11440.677966101695</v>
      </c>
    </row>
    <row r="153" spans="1:7" ht="69" customHeight="1">
      <c r="A153" s="12">
        <v>96</v>
      </c>
      <c r="B153" s="12" t="s">
        <v>192</v>
      </c>
      <c r="C153" s="14" t="s">
        <v>193</v>
      </c>
      <c r="D153" s="12">
        <v>15</v>
      </c>
      <c r="E153" s="6" t="s">
        <v>14</v>
      </c>
      <c r="F153" s="15">
        <v>2711.8644067796613</v>
      </c>
      <c r="G153" s="9">
        <f t="shared" si="2"/>
        <v>40677.966101694918</v>
      </c>
    </row>
    <row r="154" spans="1:7" ht="69" customHeight="1">
      <c r="A154" s="12">
        <v>97</v>
      </c>
      <c r="B154" s="12" t="s">
        <v>194</v>
      </c>
      <c r="C154" s="14" t="s">
        <v>195</v>
      </c>
      <c r="D154" s="12">
        <v>1</v>
      </c>
      <c r="E154" s="6" t="s">
        <v>14</v>
      </c>
      <c r="F154" s="15">
        <v>1114406.779661017</v>
      </c>
      <c r="G154" s="9">
        <f t="shared" si="2"/>
        <v>1114406.779661017</v>
      </c>
    </row>
    <row r="155" spans="1:7" ht="69" customHeight="1">
      <c r="A155" s="12">
        <v>98</v>
      </c>
      <c r="B155" s="12" t="s">
        <v>196</v>
      </c>
      <c r="C155" s="14" t="s">
        <v>197</v>
      </c>
      <c r="D155" s="12">
        <v>1</v>
      </c>
      <c r="E155" s="6" t="s">
        <v>14</v>
      </c>
      <c r="F155" s="15">
        <v>741525.42372881365</v>
      </c>
      <c r="G155" s="9">
        <f t="shared" si="2"/>
        <v>741525.42372881365</v>
      </c>
    </row>
    <row r="156" spans="1:7" ht="69" customHeight="1">
      <c r="A156" s="12">
        <v>99</v>
      </c>
      <c r="B156" s="12" t="s">
        <v>198</v>
      </c>
      <c r="C156" s="14" t="s">
        <v>199</v>
      </c>
      <c r="D156" s="17">
        <v>2</v>
      </c>
      <c r="E156" s="6" t="s">
        <v>14</v>
      </c>
      <c r="F156" s="15">
        <v>313559.32203389832</v>
      </c>
      <c r="G156" s="9">
        <f t="shared" si="2"/>
        <v>627118.64406779665</v>
      </c>
    </row>
    <row r="157" spans="1:7" ht="69" customHeight="1">
      <c r="A157" s="12">
        <v>100</v>
      </c>
      <c r="B157" s="18" t="s">
        <v>200</v>
      </c>
      <c r="C157" s="14" t="s">
        <v>201</v>
      </c>
      <c r="D157" s="17">
        <v>1</v>
      </c>
      <c r="E157" s="6" t="s">
        <v>14</v>
      </c>
      <c r="F157" s="15">
        <v>381355.93220338988</v>
      </c>
      <c r="G157" s="9">
        <f t="shared" si="2"/>
        <v>381355.93220338988</v>
      </c>
    </row>
    <row r="158" spans="1:7" ht="69" customHeight="1">
      <c r="A158" s="12">
        <v>101</v>
      </c>
      <c r="B158" s="6" t="s">
        <v>202</v>
      </c>
      <c r="C158" s="7" t="s">
        <v>203</v>
      </c>
      <c r="D158" s="6">
        <v>1</v>
      </c>
      <c r="E158" s="6" t="s">
        <v>14</v>
      </c>
      <c r="F158" s="15">
        <v>3389830.5084745763</v>
      </c>
      <c r="G158" s="9">
        <f t="shared" si="2"/>
        <v>3389830.5084745763</v>
      </c>
    </row>
    <row r="159" spans="1:7" ht="69" customHeight="1">
      <c r="A159" s="12">
        <v>102</v>
      </c>
      <c r="B159" s="12" t="s">
        <v>204</v>
      </c>
      <c r="C159" s="14" t="s">
        <v>205</v>
      </c>
      <c r="D159" s="12">
        <v>200</v>
      </c>
      <c r="E159" s="12" t="s">
        <v>64</v>
      </c>
      <c r="F159" s="15">
        <v>254.23728813559325</v>
      </c>
      <c r="G159" s="9">
        <f t="shared" si="2"/>
        <v>50847.457627118652</v>
      </c>
    </row>
    <row r="160" spans="1:7" ht="69" customHeight="1">
      <c r="A160" s="12">
        <v>103</v>
      </c>
      <c r="B160" s="12" t="s">
        <v>206</v>
      </c>
      <c r="C160" s="14" t="s">
        <v>207</v>
      </c>
      <c r="D160" s="12">
        <v>200</v>
      </c>
      <c r="E160" s="12" t="s">
        <v>64</v>
      </c>
      <c r="F160" s="15">
        <v>474.57627118644069</v>
      </c>
      <c r="G160" s="9">
        <f t="shared" si="2"/>
        <v>94915.254237288143</v>
      </c>
    </row>
    <row r="161" spans="1:7" ht="69" customHeight="1">
      <c r="A161" s="12">
        <v>104</v>
      </c>
      <c r="B161" s="12" t="s">
        <v>208</v>
      </c>
      <c r="C161" s="14" t="s">
        <v>209</v>
      </c>
      <c r="D161" s="12">
        <v>75</v>
      </c>
      <c r="E161" s="12" t="s">
        <v>64</v>
      </c>
      <c r="F161" s="15">
        <v>635.59322033898309</v>
      </c>
      <c r="G161" s="9">
        <f t="shared" si="2"/>
        <v>47669.491525423735</v>
      </c>
    </row>
    <row r="162" spans="1:7" ht="69" customHeight="1">
      <c r="A162" s="12">
        <v>105</v>
      </c>
      <c r="B162" s="12" t="s">
        <v>210</v>
      </c>
      <c r="C162" s="14" t="s">
        <v>211</v>
      </c>
      <c r="D162" s="12">
        <v>50</v>
      </c>
      <c r="E162" s="12" t="s">
        <v>64</v>
      </c>
      <c r="F162" s="15">
        <v>889.83050847457628</v>
      </c>
      <c r="G162" s="9">
        <f t="shared" si="2"/>
        <v>44491.525423728817</v>
      </c>
    </row>
    <row r="163" spans="1:7" ht="69" customHeight="1">
      <c r="A163" s="12">
        <v>106</v>
      </c>
      <c r="B163" s="12" t="s">
        <v>212</v>
      </c>
      <c r="C163" s="14" t="s">
        <v>213</v>
      </c>
      <c r="D163" s="12">
        <v>50</v>
      </c>
      <c r="E163" s="12" t="s">
        <v>64</v>
      </c>
      <c r="F163" s="15">
        <v>1271.1864406779662</v>
      </c>
      <c r="G163" s="9">
        <f t="shared" si="2"/>
        <v>63559.322033898308</v>
      </c>
    </row>
    <row r="164" spans="1:7" ht="69" customHeight="1">
      <c r="A164" s="12">
        <v>107</v>
      </c>
      <c r="B164" s="12" t="s">
        <v>214</v>
      </c>
      <c r="C164" s="14" t="s">
        <v>215</v>
      </c>
      <c r="D164" s="12">
        <v>100</v>
      </c>
      <c r="E164" s="12" t="s">
        <v>64</v>
      </c>
      <c r="F164" s="15">
        <v>1610.1694915254238</v>
      </c>
      <c r="G164" s="9">
        <f t="shared" si="2"/>
        <v>161016.94915254239</v>
      </c>
    </row>
    <row r="165" spans="1:7" ht="69" customHeight="1">
      <c r="A165" s="12">
        <v>108</v>
      </c>
      <c r="B165" s="12" t="s">
        <v>216</v>
      </c>
      <c r="C165" s="14" t="s">
        <v>217</v>
      </c>
      <c r="D165" s="12">
        <v>500</v>
      </c>
      <c r="E165" s="12" t="s">
        <v>64</v>
      </c>
      <c r="F165" s="15">
        <v>2033.898305084746</v>
      </c>
      <c r="G165" s="9">
        <f t="shared" si="2"/>
        <v>1016949.1525423729</v>
      </c>
    </row>
    <row r="166" spans="1:7" ht="69" customHeight="1">
      <c r="A166" s="12">
        <v>109</v>
      </c>
      <c r="B166" s="12" t="s">
        <v>218</v>
      </c>
      <c r="C166" s="14" t="s">
        <v>219</v>
      </c>
      <c r="D166" s="12">
        <v>8</v>
      </c>
      <c r="E166" s="6" t="s">
        <v>14</v>
      </c>
      <c r="F166" s="15">
        <v>720.33898305084745</v>
      </c>
      <c r="G166" s="9">
        <f t="shared" si="2"/>
        <v>5762.7118644067796</v>
      </c>
    </row>
    <row r="167" spans="1:7" ht="69" customHeight="1">
      <c r="A167" s="12">
        <v>110</v>
      </c>
      <c r="B167" s="12" t="s">
        <v>220</v>
      </c>
      <c r="C167" s="14" t="s">
        <v>221</v>
      </c>
      <c r="D167" s="12">
        <v>8</v>
      </c>
      <c r="E167" s="6" t="s">
        <v>14</v>
      </c>
      <c r="F167" s="15">
        <v>1016.949152542373</v>
      </c>
      <c r="G167" s="9">
        <f t="shared" si="2"/>
        <v>8135.5932203389839</v>
      </c>
    </row>
    <row r="168" spans="1:7" ht="69" customHeight="1">
      <c r="A168" s="12">
        <v>111</v>
      </c>
      <c r="B168" s="12" t="s">
        <v>222</v>
      </c>
      <c r="C168" s="14" t="s">
        <v>223</v>
      </c>
      <c r="D168" s="12">
        <v>8</v>
      </c>
      <c r="E168" s="6" t="s">
        <v>14</v>
      </c>
      <c r="F168" s="15">
        <v>1271.1864406779662</v>
      </c>
      <c r="G168" s="9">
        <f t="shared" si="2"/>
        <v>10169.491525423729</v>
      </c>
    </row>
    <row r="169" spans="1:7" ht="69" customHeight="1">
      <c r="A169" s="12">
        <v>112</v>
      </c>
      <c r="B169" s="12" t="s">
        <v>224</v>
      </c>
      <c r="C169" s="14" t="s">
        <v>225</v>
      </c>
      <c r="D169" s="12">
        <v>4</v>
      </c>
      <c r="E169" s="6" t="s">
        <v>14</v>
      </c>
      <c r="F169" s="15">
        <v>1610.1694915254238</v>
      </c>
      <c r="G169" s="9">
        <f t="shared" si="2"/>
        <v>6440.6779661016953</v>
      </c>
    </row>
    <row r="170" spans="1:7" ht="69" customHeight="1">
      <c r="A170" s="12">
        <v>113</v>
      </c>
      <c r="B170" s="12" t="s">
        <v>226</v>
      </c>
      <c r="C170" s="14" t="s">
        <v>227</v>
      </c>
      <c r="D170" s="12">
        <v>4</v>
      </c>
      <c r="E170" s="6" t="s">
        <v>14</v>
      </c>
      <c r="F170" s="15">
        <v>2118.6440677966102</v>
      </c>
      <c r="G170" s="9">
        <f t="shared" si="2"/>
        <v>8474.5762711864409</v>
      </c>
    </row>
    <row r="171" spans="1:7" ht="69" customHeight="1">
      <c r="A171" s="12">
        <v>114</v>
      </c>
      <c r="B171" s="12" t="s">
        <v>228</v>
      </c>
      <c r="C171" s="14" t="s">
        <v>229</v>
      </c>
      <c r="D171" s="12">
        <v>4</v>
      </c>
      <c r="E171" s="6" t="s">
        <v>14</v>
      </c>
      <c r="F171" s="15">
        <v>2966.1016949152545</v>
      </c>
      <c r="G171" s="9">
        <f t="shared" si="2"/>
        <v>11864.406779661018</v>
      </c>
    </row>
    <row r="172" spans="1:7" ht="69" customHeight="1">
      <c r="A172" s="12">
        <v>115</v>
      </c>
      <c r="B172" s="12" t="s">
        <v>230</v>
      </c>
      <c r="C172" s="14" t="s">
        <v>231</v>
      </c>
      <c r="D172" s="12">
        <v>12</v>
      </c>
      <c r="E172" s="6" t="s">
        <v>14</v>
      </c>
      <c r="F172" s="15">
        <v>3389.8305084745766</v>
      </c>
      <c r="G172" s="9">
        <f t="shared" si="2"/>
        <v>40677.966101694918</v>
      </c>
    </row>
    <row r="173" spans="1:7" ht="69" customHeight="1">
      <c r="A173" s="12">
        <v>116</v>
      </c>
      <c r="B173" s="12" t="s">
        <v>232</v>
      </c>
      <c r="C173" s="14" t="s">
        <v>233</v>
      </c>
      <c r="D173" s="12">
        <v>100</v>
      </c>
      <c r="E173" s="12" t="s">
        <v>64</v>
      </c>
      <c r="F173" s="15">
        <v>932.20338983050851</v>
      </c>
      <c r="G173" s="9">
        <f t="shared" si="2"/>
        <v>93220.338983050853</v>
      </c>
    </row>
    <row r="174" spans="1:7" ht="69" customHeight="1">
      <c r="A174" s="12">
        <v>117</v>
      </c>
      <c r="B174" s="12" t="s">
        <v>234</v>
      </c>
      <c r="C174" s="14" t="s">
        <v>235</v>
      </c>
      <c r="D174" s="12">
        <v>100</v>
      </c>
      <c r="E174" s="12" t="s">
        <v>64</v>
      </c>
      <c r="F174" s="15">
        <v>974.57627118644075</v>
      </c>
      <c r="G174" s="9">
        <f t="shared" si="2"/>
        <v>97457.627118644072</v>
      </c>
    </row>
    <row r="175" spans="1:7" ht="69" customHeight="1">
      <c r="A175" s="12">
        <v>118</v>
      </c>
      <c r="B175" s="12" t="s">
        <v>236</v>
      </c>
      <c r="C175" s="14" t="s">
        <v>237</v>
      </c>
      <c r="D175" s="12">
        <v>200</v>
      </c>
      <c r="E175" s="12" t="s">
        <v>64</v>
      </c>
      <c r="F175" s="15">
        <v>105.93220338983052</v>
      </c>
      <c r="G175" s="9">
        <f t="shared" si="2"/>
        <v>21186.440677966104</v>
      </c>
    </row>
    <row r="176" spans="1:7" ht="69" customHeight="1">
      <c r="A176" s="12">
        <v>119</v>
      </c>
      <c r="B176" s="12" t="s">
        <v>238</v>
      </c>
      <c r="C176" s="14" t="s">
        <v>239</v>
      </c>
      <c r="D176" s="12">
        <v>700</v>
      </c>
      <c r="E176" s="12" t="s">
        <v>64</v>
      </c>
      <c r="F176" s="15">
        <v>228.81355932203391</v>
      </c>
      <c r="G176" s="9">
        <f t="shared" si="2"/>
        <v>160169.49152542374</v>
      </c>
    </row>
    <row r="177" spans="1:7" ht="69" customHeight="1">
      <c r="A177" s="12">
        <v>120</v>
      </c>
      <c r="B177" s="12" t="s">
        <v>240</v>
      </c>
      <c r="C177" s="14" t="s">
        <v>241</v>
      </c>
      <c r="D177" s="12">
        <v>200</v>
      </c>
      <c r="E177" s="12" t="s">
        <v>64</v>
      </c>
      <c r="F177" s="15">
        <v>1097.457627118644</v>
      </c>
      <c r="G177" s="9">
        <f t="shared" ref="G177:G240" si="3">D177*F177</f>
        <v>219491.5254237288</v>
      </c>
    </row>
    <row r="178" spans="1:7" ht="69" customHeight="1">
      <c r="A178" s="12">
        <v>121</v>
      </c>
      <c r="B178" s="12" t="s">
        <v>242</v>
      </c>
      <c r="C178" s="14" t="s">
        <v>243</v>
      </c>
      <c r="D178" s="12">
        <v>100</v>
      </c>
      <c r="E178" s="12" t="s">
        <v>64</v>
      </c>
      <c r="F178" s="15">
        <v>3813.5593220338983</v>
      </c>
      <c r="G178" s="9">
        <f t="shared" si="3"/>
        <v>381355.93220338982</v>
      </c>
    </row>
    <row r="179" spans="1:7" ht="69" customHeight="1">
      <c r="A179" s="12">
        <v>122</v>
      </c>
      <c r="B179" s="12" t="s">
        <v>244</v>
      </c>
      <c r="C179" s="14" t="s">
        <v>245</v>
      </c>
      <c r="D179" s="12">
        <v>7</v>
      </c>
      <c r="E179" s="6" t="s">
        <v>14</v>
      </c>
      <c r="F179" s="15">
        <v>338983.05084745766</v>
      </c>
      <c r="G179" s="9">
        <f t="shared" si="3"/>
        <v>2372881.3559322036</v>
      </c>
    </row>
    <row r="180" spans="1:7" ht="69" customHeight="1">
      <c r="A180" s="12">
        <v>123</v>
      </c>
      <c r="B180" s="12" t="s">
        <v>246</v>
      </c>
      <c r="C180" s="14" t="s">
        <v>247</v>
      </c>
      <c r="D180" s="12">
        <v>182</v>
      </c>
      <c r="E180" s="6" t="s">
        <v>14</v>
      </c>
      <c r="F180" s="15">
        <v>21186.440677966104</v>
      </c>
      <c r="G180" s="9">
        <f t="shared" si="3"/>
        <v>3855932.2033898309</v>
      </c>
    </row>
    <row r="181" spans="1:7" ht="69" customHeight="1">
      <c r="A181" s="12">
        <v>124</v>
      </c>
      <c r="B181" s="12" t="s">
        <v>248</v>
      </c>
      <c r="C181" s="14" t="s">
        <v>249</v>
      </c>
      <c r="D181" s="12">
        <v>7</v>
      </c>
      <c r="E181" s="6" t="s">
        <v>14</v>
      </c>
      <c r="F181" s="15">
        <v>25423.728813559323</v>
      </c>
      <c r="G181" s="9">
        <f t="shared" si="3"/>
        <v>177966.10169491527</v>
      </c>
    </row>
    <row r="182" spans="1:7" ht="69" customHeight="1">
      <c r="A182" s="12">
        <v>125</v>
      </c>
      <c r="B182" s="12" t="s">
        <v>250</v>
      </c>
      <c r="C182" s="14" t="s">
        <v>251</v>
      </c>
      <c r="D182" s="12">
        <v>7</v>
      </c>
      <c r="E182" s="6" t="s">
        <v>14</v>
      </c>
      <c r="F182" s="15">
        <v>13559.322033898306</v>
      </c>
      <c r="G182" s="9">
        <f t="shared" si="3"/>
        <v>94915.254237288143</v>
      </c>
    </row>
    <row r="183" spans="1:7" ht="69" customHeight="1">
      <c r="A183" s="12">
        <v>126</v>
      </c>
      <c r="B183" s="12">
        <v>34</v>
      </c>
      <c r="C183" s="14" t="s">
        <v>252</v>
      </c>
      <c r="D183" s="12">
        <v>1</v>
      </c>
      <c r="E183" s="6" t="s">
        <v>14</v>
      </c>
      <c r="F183" s="15">
        <v>8894067.7966101691</v>
      </c>
      <c r="G183" s="9">
        <f t="shared" si="3"/>
        <v>8894067.7966101691</v>
      </c>
    </row>
    <row r="184" spans="1:7" ht="42.6" customHeight="1">
      <c r="A184" s="18"/>
      <c r="B184" s="18"/>
      <c r="C184" s="14"/>
      <c r="D184" s="12"/>
      <c r="E184" s="19"/>
      <c r="F184" s="11"/>
      <c r="G184" s="11">
        <f>SUM(G113:G183)</f>
        <v>32710915.254237287</v>
      </c>
    </row>
    <row r="185" spans="1:7" ht="36.9" customHeight="1">
      <c r="A185" s="12"/>
      <c r="B185" s="12"/>
      <c r="C185" s="20" t="s">
        <v>253</v>
      </c>
      <c r="D185" s="12"/>
      <c r="E185" s="12"/>
      <c r="F185" s="9">
        <v>0</v>
      </c>
      <c r="G185" s="9">
        <f t="shared" si="3"/>
        <v>0</v>
      </c>
    </row>
    <row r="186" spans="1:7" ht="69" customHeight="1">
      <c r="A186" s="12">
        <v>127</v>
      </c>
      <c r="B186" s="12">
        <v>35.1</v>
      </c>
      <c r="C186" s="14" t="s">
        <v>254</v>
      </c>
      <c r="D186" s="12">
        <v>6</v>
      </c>
      <c r="E186" s="6" t="s">
        <v>14</v>
      </c>
      <c r="F186" s="9">
        <v>127118.64406779662</v>
      </c>
      <c r="G186" s="9">
        <f t="shared" si="3"/>
        <v>762711.86440677964</v>
      </c>
    </row>
    <row r="187" spans="1:7" ht="69" customHeight="1">
      <c r="A187" s="12">
        <v>128</v>
      </c>
      <c r="B187" s="12">
        <v>35.200000000000003</v>
      </c>
      <c r="C187" s="14" t="s">
        <v>255</v>
      </c>
      <c r="D187" s="12">
        <v>2</v>
      </c>
      <c r="E187" s="6" t="s">
        <v>14</v>
      </c>
      <c r="F187" s="9">
        <v>177966.10169491527</v>
      </c>
      <c r="G187" s="9">
        <f t="shared" si="3"/>
        <v>355932.20338983054</v>
      </c>
    </row>
    <row r="188" spans="1:7" ht="69" customHeight="1">
      <c r="A188" s="12">
        <v>129</v>
      </c>
      <c r="B188" s="12">
        <v>35.299999999999997</v>
      </c>
      <c r="C188" s="14" t="s">
        <v>256</v>
      </c>
      <c r="D188" s="12">
        <v>6</v>
      </c>
      <c r="E188" s="6" t="s">
        <v>14</v>
      </c>
      <c r="F188" s="9">
        <v>5932.203389830509</v>
      </c>
      <c r="G188" s="9">
        <f t="shared" si="3"/>
        <v>35593.220338983054</v>
      </c>
    </row>
    <row r="189" spans="1:7" ht="69" customHeight="1">
      <c r="A189" s="12">
        <v>130</v>
      </c>
      <c r="B189" s="12">
        <v>35.4</v>
      </c>
      <c r="C189" s="14" t="s">
        <v>257</v>
      </c>
      <c r="D189" s="12">
        <v>2</v>
      </c>
      <c r="E189" s="6" t="s">
        <v>14</v>
      </c>
      <c r="F189" s="9">
        <v>7203.3898305084749</v>
      </c>
      <c r="G189" s="9">
        <f t="shared" si="3"/>
        <v>14406.77966101695</v>
      </c>
    </row>
    <row r="190" spans="1:7" ht="69" customHeight="1">
      <c r="A190" s="12">
        <v>131</v>
      </c>
      <c r="B190" s="12">
        <v>35.5</v>
      </c>
      <c r="C190" s="14" t="s">
        <v>258</v>
      </c>
      <c r="D190" s="12">
        <v>1</v>
      </c>
      <c r="E190" s="6" t="s">
        <v>14</v>
      </c>
      <c r="F190" s="9">
        <v>1016949.1525423729</v>
      </c>
      <c r="G190" s="9">
        <f t="shared" si="3"/>
        <v>1016949.1525423729</v>
      </c>
    </row>
    <row r="191" spans="1:7" ht="69" customHeight="1">
      <c r="A191" s="12">
        <v>132</v>
      </c>
      <c r="B191" s="12">
        <v>35.6</v>
      </c>
      <c r="C191" s="14" t="s">
        <v>259</v>
      </c>
      <c r="D191" s="12">
        <v>2</v>
      </c>
      <c r="E191" s="6" t="s">
        <v>14</v>
      </c>
      <c r="F191" s="9">
        <v>847457.62711864407</v>
      </c>
      <c r="G191" s="9">
        <f t="shared" si="3"/>
        <v>1694915.2542372881</v>
      </c>
    </row>
    <row r="192" spans="1:7" ht="69" customHeight="1">
      <c r="A192" s="12">
        <v>133</v>
      </c>
      <c r="B192" s="12">
        <v>35.700000000000003</v>
      </c>
      <c r="C192" s="14" t="s">
        <v>260</v>
      </c>
      <c r="D192" s="12">
        <v>1</v>
      </c>
      <c r="E192" s="6" t="s">
        <v>14</v>
      </c>
      <c r="F192" s="9">
        <v>762711.86440677976</v>
      </c>
      <c r="G192" s="9">
        <f t="shared" si="3"/>
        <v>762711.86440677976</v>
      </c>
    </row>
    <row r="193" spans="1:7" ht="48" customHeight="1">
      <c r="A193" s="12"/>
      <c r="B193" s="12"/>
      <c r="C193" s="14"/>
      <c r="D193" s="12"/>
      <c r="E193" s="6"/>
      <c r="F193" s="11"/>
      <c r="G193" s="11">
        <f>SUM(G185:G192)</f>
        <v>4643220.3389830515</v>
      </c>
    </row>
    <row r="194" spans="1:7" ht="69" customHeight="1">
      <c r="A194" s="6"/>
      <c r="B194" s="6"/>
      <c r="C194" s="3" t="s">
        <v>261</v>
      </c>
      <c r="D194" s="6"/>
      <c r="E194" s="6"/>
      <c r="F194" s="9">
        <v>0</v>
      </c>
      <c r="G194" s="9">
        <f t="shared" si="3"/>
        <v>0</v>
      </c>
    </row>
    <row r="195" spans="1:7" ht="69" customHeight="1">
      <c r="A195" s="6">
        <v>134</v>
      </c>
      <c r="B195" s="6">
        <v>36.200000000000003</v>
      </c>
      <c r="C195" s="7" t="s">
        <v>262</v>
      </c>
      <c r="D195" s="6">
        <v>1</v>
      </c>
      <c r="E195" s="6" t="s">
        <v>49</v>
      </c>
      <c r="F195" s="9">
        <v>1207627.1186440678</v>
      </c>
      <c r="G195" s="9">
        <f t="shared" si="3"/>
        <v>1207627.1186440678</v>
      </c>
    </row>
    <row r="196" spans="1:7" ht="69" customHeight="1">
      <c r="A196" s="6">
        <v>135</v>
      </c>
      <c r="B196" s="6">
        <v>36.299999999999997</v>
      </c>
      <c r="C196" s="7" t="s">
        <v>263</v>
      </c>
      <c r="D196" s="6">
        <v>1</v>
      </c>
      <c r="E196" s="6" t="s">
        <v>49</v>
      </c>
      <c r="F196" s="9">
        <v>1186440.6779661018</v>
      </c>
      <c r="G196" s="9">
        <f t="shared" si="3"/>
        <v>1186440.6779661018</v>
      </c>
    </row>
    <row r="197" spans="1:7" ht="69" customHeight="1">
      <c r="A197" s="6">
        <v>136</v>
      </c>
      <c r="B197" s="6">
        <v>36.4</v>
      </c>
      <c r="C197" s="7" t="s">
        <v>264</v>
      </c>
      <c r="D197" s="6">
        <v>6</v>
      </c>
      <c r="E197" s="6" t="s">
        <v>14</v>
      </c>
      <c r="F197" s="9">
        <v>22881.355932203391</v>
      </c>
      <c r="G197" s="9">
        <f t="shared" si="3"/>
        <v>137288.13559322036</v>
      </c>
    </row>
    <row r="198" spans="1:7" ht="69" customHeight="1">
      <c r="A198" s="6">
        <v>137</v>
      </c>
      <c r="B198" s="6">
        <v>36.5</v>
      </c>
      <c r="C198" s="7" t="s">
        <v>265</v>
      </c>
      <c r="D198" s="6">
        <v>6</v>
      </c>
      <c r="E198" s="6" t="s">
        <v>14</v>
      </c>
      <c r="F198" s="9">
        <v>13559.322033898306</v>
      </c>
      <c r="G198" s="9">
        <f t="shared" si="3"/>
        <v>81355.932203389835</v>
      </c>
    </row>
    <row r="199" spans="1:7" ht="69" customHeight="1">
      <c r="A199" s="6">
        <v>138</v>
      </c>
      <c r="B199" s="6">
        <v>36.6</v>
      </c>
      <c r="C199" s="7" t="s">
        <v>266</v>
      </c>
      <c r="D199" s="6">
        <v>10</v>
      </c>
      <c r="E199" s="6" t="s">
        <v>14</v>
      </c>
      <c r="F199" s="9">
        <v>9322.033898305086</v>
      </c>
      <c r="G199" s="9">
        <f t="shared" si="3"/>
        <v>93220.338983050868</v>
      </c>
    </row>
    <row r="200" spans="1:7" ht="69" customHeight="1">
      <c r="A200" s="6">
        <v>139</v>
      </c>
      <c r="B200" s="6">
        <v>36.700000000000003</v>
      </c>
      <c r="C200" s="7" t="s">
        <v>267</v>
      </c>
      <c r="D200" s="6">
        <v>10</v>
      </c>
      <c r="E200" s="6" t="s">
        <v>14</v>
      </c>
      <c r="F200" s="9">
        <v>19067.796610169491</v>
      </c>
      <c r="G200" s="9">
        <f t="shared" si="3"/>
        <v>190677.96610169491</v>
      </c>
    </row>
    <row r="201" spans="1:7" ht="69" customHeight="1">
      <c r="A201" s="6">
        <v>140</v>
      </c>
      <c r="B201" s="6">
        <v>36.799999999999997</v>
      </c>
      <c r="C201" s="7" t="s">
        <v>268</v>
      </c>
      <c r="D201" s="6">
        <v>150</v>
      </c>
      <c r="E201" s="6" t="s">
        <v>14</v>
      </c>
      <c r="F201" s="9">
        <v>1694.9152542372883</v>
      </c>
      <c r="G201" s="9">
        <f t="shared" si="3"/>
        <v>254237.28813559323</v>
      </c>
    </row>
    <row r="202" spans="1:7" ht="69" customHeight="1">
      <c r="A202" s="6">
        <v>141</v>
      </c>
      <c r="B202" s="21">
        <v>36.9</v>
      </c>
      <c r="C202" s="7" t="s">
        <v>269</v>
      </c>
      <c r="D202" s="6">
        <v>6</v>
      </c>
      <c r="E202" s="6" t="s">
        <v>11</v>
      </c>
      <c r="F202" s="9">
        <v>24576.271186440681</v>
      </c>
      <c r="G202" s="9">
        <f t="shared" si="3"/>
        <v>147457.62711864407</v>
      </c>
    </row>
    <row r="203" spans="1:7" ht="33.6" customHeight="1">
      <c r="A203" s="6"/>
      <c r="B203" s="6"/>
      <c r="C203" s="7"/>
      <c r="D203" s="6"/>
      <c r="E203" s="6"/>
      <c r="F203" s="11"/>
      <c r="G203" s="11">
        <f>SUM(G194:G202)</f>
        <v>3298305.0847457629</v>
      </c>
    </row>
    <row r="204" spans="1:7" ht="69" customHeight="1">
      <c r="A204" s="6"/>
      <c r="B204" s="6"/>
      <c r="C204" s="3" t="s">
        <v>270</v>
      </c>
      <c r="D204" s="6"/>
      <c r="E204" s="6"/>
      <c r="F204" s="9">
        <v>0</v>
      </c>
      <c r="G204" s="9">
        <f t="shared" si="3"/>
        <v>0</v>
      </c>
    </row>
    <row r="205" spans="1:7" ht="69" customHeight="1">
      <c r="A205" s="6">
        <v>142</v>
      </c>
      <c r="B205" s="6">
        <v>37</v>
      </c>
      <c r="C205" s="7" t="s">
        <v>271</v>
      </c>
      <c r="D205" s="6">
        <v>1</v>
      </c>
      <c r="E205" s="6" t="s">
        <v>49</v>
      </c>
      <c r="F205" s="9">
        <v>847457.62711864407</v>
      </c>
      <c r="G205" s="9">
        <f t="shared" si="3"/>
        <v>847457.62711864407</v>
      </c>
    </row>
    <row r="206" spans="1:7" ht="69" customHeight="1">
      <c r="A206" s="6">
        <v>143</v>
      </c>
      <c r="B206" s="6">
        <v>38</v>
      </c>
      <c r="C206" s="7" t="s">
        <v>272</v>
      </c>
      <c r="D206" s="6">
        <v>1</v>
      </c>
      <c r="E206" s="6" t="s">
        <v>49</v>
      </c>
      <c r="F206" s="9">
        <v>1059322.0338983051</v>
      </c>
      <c r="G206" s="9">
        <f t="shared" si="3"/>
        <v>1059322.0338983051</v>
      </c>
    </row>
    <row r="207" spans="1:7" ht="69" customHeight="1">
      <c r="A207" s="6">
        <v>144</v>
      </c>
      <c r="B207" s="6">
        <v>39</v>
      </c>
      <c r="C207" s="7" t="s">
        <v>273</v>
      </c>
      <c r="D207" s="6">
        <v>2</v>
      </c>
      <c r="E207" s="6" t="s">
        <v>14</v>
      </c>
      <c r="F207" s="9">
        <v>254237.28813559323</v>
      </c>
      <c r="G207" s="9">
        <f t="shared" si="3"/>
        <v>508474.57627118647</v>
      </c>
    </row>
    <row r="208" spans="1:7" ht="69" customHeight="1">
      <c r="A208" s="6"/>
      <c r="B208" s="6"/>
      <c r="C208" s="7"/>
      <c r="D208" s="6"/>
      <c r="E208" s="6"/>
      <c r="F208" s="11"/>
      <c r="G208" s="11">
        <f>SUM(G204:G207)</f>
        <v>2415254.2372881356</v>
      </c>
    </row>
    <row r="209" spans="1:7" ht="20.100000000000001" customHeight="1">
      <c r="A209" s="6"/>
      <c r="B209" s="6"/>
      <c r="C209" s="7"/>
      <c r="D209" s="6"/>
      <c r="E209" s="6"/>
      <c r="F209" s="11"/>
      <c r="G209" s="11"/>
    </row>
    <row r="210" spans="1:7" ht="29.1" customHeight="1">
      <c r="A210" s="6"/>
      <c r="B210" s="6"/>
      <c r="C210" s="3" t="s">
        <v>274</v>
      </c>
      <c r="D210" s="6"/>
      <c r="E210" s="6"/>
      <c r="F210" s="9">
        <v>0</v>
      </c>
      <c r="G210" s="9">
        <f t="shared" si="3"/>
        <v>0</v>
      </c>
    </row>
    <row r="211" spans="1:7" ht="62.4">
      <c r="A211" s="6">
        <v>145</v>
      </c>
      <c r="B211" s="6"/>
      <c r="C211" s="7" t="s">
        <v>275</v>
      </c>
      <c r="D211" s="6">
        <v>10</v>
      </c>
      <c r="E211" s="6" t="s">
        <v>276</v>
      </c>
      <c r="F211" s="9">
        <v>4576.2711864406783</v>
      </c>
      <c r="G211" s="9">
        <f t="shared" si="3"/>
        <v>45762.711864406781</v>
      </c>
    </row>
    <row r="212" spans="1:7" ht="69" customHeight="1">
      <c r="A212" s="6">
        <v>146</v>
      </c>
      <c r="B212" s="6"/>
      <c r="C212" s="7" t="s">
        <v>277</v>
      </c>
      <c r="D212" s="6">
        <v>1.5</v>
      </c>
      <c r="E212" s="6" t="s">
        <v>276</v>
      </c>
      <c r="F212" s="9">
        <v>3813.5593220338983</v>
      </c>
      <c r="G212" s="9">
        <f t="shared" si="3"/>
        <v>5720.3389830508477</v>
      </c>
    </row>
    <row r="213" spans="1:7" ht="62.4">
      <c r="A213" s="6">
        <v>147</v>
      </c>
      <c r="B213" s="6"/>
      <c r="C213" s="7" t="s">
        <v>278</v>
      </c>
      <c r="D213" s="6">
        <v>118</v>
      </c>
      <c r="E213" s="6" t="s">
        <v>276</v>
      </c>
      <c r="F213" s="9">
        <v>762.71186440677968</v>
      </c>
      <c r="G213" s="9">
        <f t="shared" si="3"/>
        <v>90000</v>
      </c>
    </row>
    <row r="214" spans="1:7" ht="62.4">
      <c r="A214" s="6">
        <v>148</v>
      </c>
      <c r="B214" s="6"/>
      <c r="C214" s="7" t="s">
        <v>279</v>
      </c>
      <c r="D214" s="6">
        <v>25</v>
      </c>
      <c r="E214" s="6" t="s">
        <v>11</v>
      </c>
      <c r="F214" s="9">
        <v>533.89830508474574</v>
      </c>
      <c r="G214" s="9">
        <f t="shared" si="3"/>
        <v>13347.457627118643</v>
      </c>
    </row>
    <row r="215" spans="1:7" ht="62.4">
      <c r="A215" s="6">
        <v>149</v>
      </c>
      <c r="B215" s="6"/>
      <c r="C215" s="7" t="s">
        <v>280</v>
      </c>
      <c r="D215" s="6">
        <v>57</v>
      </c>
      <c r="E215" s="6" t="s">
        <v>14</v>
      </c>
      <c r="F215" s="9">
        <v>1525.4237288135594</v>
      </c>
      <c r="G215" s="9">
        <f t="shared" si="3"/>
        <v>86949.152542372889</v>
      </c>
    </row>
    <row r="216" spans="1:7" ht="69" customHeight="1">
      <c r="A216" s="6">
        <v>150</v>
      </c>
      <c r="B216" s="6"/>
      <c r="C216" s="7" t="s">
        <v>281</v>
      </c>
      <c r="D216" s="6">
        <v>250</v>
      </c>
      <c r="E216" s="6" t="s">
        <v>276</v>
      </c>
      <c r="F216" s="9">
        <v>762.71186440677968</v>
      </c>
      <c r="G216" s="9">
        <f t="shared" si="3"/>
        <v>190677.96610169491</v>
      </c>
    </row>
    <row r="217" spans="1:7" ht="69" customHeight="1">
      <c r="A217" s="6">
        <v>151</v>
      </c>
      <c r="B217" s="6">
        <v>40</v>
      </c>
      <c r="C217" s="7" t="s">
        <v>282</v>
      </c>
      <c r="D217" s="6">
        <v>3</v>
      </c>
      <c r="E217" s="6" t="s">
        <v>276</v>
      </c>
      <c r="F217" s="9">
        <v>16016.949152542375</v>
      </c>
      <c r="G217" s="9">
        <f t="shared" si="3"/>
        <v>48050.847457627126</v>
      </c>
    </row>
    <row r="218" spans="1:7" ht="69" customHeight="1">
      <c r="A218" s="6">
        <v>152</v>
      </c>
      <c r="B218" s="6">
        <v>41</v>
      </c>
      <c r="C218" s="7" t="s">
        <v>283</v>
      </c>
      <c r="D218" s="6">
        <v>12</v>
      </c>
      <c r="E218" s="6" t="s">
        <v>11</v>
      </c>
      <c r="F218" s="9">
        <v>991.52542372881362</v>
      </c>
      <c r="G218" s="9">
        <f t="shared" si="3"/>
        <v>11898.305084745763</v>
      </c>
    </row>
    <row r="219" spans="1:7" ht="15.6">
      <c r="A219" s="6">
        <v>153</v>
      </c>
      <c r="B219" s="6">
        <v>41</v>
      </c>
      <c r="C219" s="7" t="s">
        <v>284</v>
      </c>
      <c r="D219" s="6">
        <v>12</v>
      </c>
      <c r="E219" s="6" t="s">
        <v>11</v>
      </c>
      <c r="F219" s="9">
        <v>762.71186440677968</v>
      </c>
      <c r="G219" s="9">
        <f t="shared" si="3"/>
        <v>9152.5423728813566</v>
      </c>
    </row>
    <row r="220" spans="1:7" ht="69" customHeight="1">
      <c r="A220" s="6">
        <v>154</v>
      </c>
      <c r="B220" s="6">
        <v>42</v>
      </c>
      <c r="C220" s="7" t="s">
        <v>285</v>
      </c>
      <c r="D220" s="6">
        <v>3</v>
      </c>
      <c r="E220" s="6" t="s">
        <v>276</v>
      </c>
      <c r="F220" s="9">
        <v>12966.101694915254</v>
      </c>
      <c r="G220" s="9">
        <f t="shared" si="3"/>
        <v>38898.305084745763</v>
      </c>
    </row>
    <row r="221" spans="1:7" ht="69" customHeight="1">
      <c r="A221" s="6">
        <v>155</v>
      </c>
      <c r="B221" s="6">
        <v>43</v>
      </c>
      <c r="C221" s="7" t="s">
        <v>286</v>
      </c>
      <c r="D221" s="6">
        <v>500</v>
      </c>
      <c r="E221" s="6" t="s">
        <v>11</v>
      </c>
      <c r="F221" s="9">
        <v>2288.1355932203392</v>
      </c>
      <c r="G221" s="9">
        <f t="shared" si="3"/>
        <v>1144067.7966101696</v>
      </c>
    </row>
    <row r="222" spans="1:7" ht="69" customHeight="1">
      <c r="A222" s="6">
        <v>156</v>
      </c>
      <c r="B222" s="6">
        <v>44</v>
      </c>
      <c r="C222" s="7" t="s">
        <v>287</v>
      </c>
      <c r="D222" s="6">
        <v>1.5</v>
      </c>
      <c r="E222" s="6" t="s">
        <v>276</v>
      </c>
      <c r="F222" s="9">
        <v>7627.1186440677966</v>
      </c>
      <c r="G222" s="9">
        <f t="shared" si="3"/>
        <v>11440.677966101695</v>
      </c>
    </row>
    <row r="223" spans="1:7" ht="69" customHeight="1">
      <c r="A223" s="6">
        <v>157</v>
      </c>
      <c r="B223" s="6">
        <v>45</v>
      </c>
      <c r="C223" s="7" t="s">
        <v>288</v>
      </c>
      <c r="D223" s="6">
        <v>23</v>
      </c>
      <c r="E223" s="6" t="s">
        <v>276</v>
      </c>
      <c r="F223" s="9">
        <v>6101.6949152542375</v>
      </c>
      <c r="G223" s="9">
        <f t="shared" si="3"/>
        <v>140338.98305084746</v>
      </c>
    </row>
    <row r="224" spans="1:7" ht="69" customHeight="1">
      <c r="A224" s="6">
        <v>158</v>
      </c>
      <c r="B224" s="6">
        <v>46</v>
      </c>
      <c r="C224" s="7" t="s">
        <v>289</v>
      </c>
      <c r="D224" s="6">
        <v>1.25</v>
      </c>
      <c r="E224" s="6" t="s">
        <v>290</v>
      </c>
      <c r="F224" s="9">
        <v>106779.66101694916</v>
      </c>
      <c r="G224" s="9">
        <f t="shared" si="3"/>
        <v>133474.57627118647</v>
      </c>
    </row>
    <row r="225" spans="1:7" ht="69" customHeight="1">
      <c r="A225" s="6">
        <v>159</v>
      </c>
      <c r="B225" s="6">
        <v>49</v>
      </c>
      <c r="C225" s="7" t="s">
        <v>291</v>
      </c>
      <c r="D225" s="6">
        <v>1600</v>
      </c>
      <c r="E225" s="6" t="s">
        <v>11</v>
      </c>
      <c r="F225" s="9">
        <v>1037.2881355932204</v>
      </c>
      <c r="G225" s="9">
        <f t="shared" si="3"/>
        <v>1659661.0169491526</v>
      </c>
    </row>
    <row r="226" spans="1:7" ht="69" customHeight="1">
      <c r="A226" s="6">
        <v>160</v>
      </c>
      <c r="B226" s="6">
        <v>51</v>
      </c>
      <c r="C226" s="7" t="s">
        <v>292</v>
      </c>
      <c r="D226" s="6">
        <v>77.78</v>
      </c>
      <c r="E226" s="6" t="s">
        <v>11</v>
      </c>
      <c r="F226" s="9">
        <v>305.08474576271186</v>
      </c>
      <c r="G226" s="9">
        <f t="shared" si="3"/>
        <v>23729.491525423728</v>
      </c>
    </row>
    <row r="227" spans="1:7" ht="69" customHeight="1">
      <c r="A227" s="6">
        <v>161</v>
      </c>
      <c r="B227" s="6">
        <v>92</v>
      </c>
      <c r="C227" s="7" t="s">
        <v>293</v>
      </c>
      <c r="D227" s="6">
        <v>4447</v>
      </c>
      <c r="E227" s="6" t="s">
        <v>11</v>
      </c>
      <c r="F227" s="9">
        <v>228.81355932203391</v>
      </c>
      <c r="G227" s="9">
        <f t="shared" si="3"/>
        <v>1017533.8983050848</v>
      </c>
    </row>
    <row r="228" spans="1:7" ht="69" customHeight="1">
      <c r="A228" s="6">
        <v>162</v>
      </c>
      <c r="B228" s="6">
        <v>53</v>
      </c>
      <c r="C228" s="7" t="s">
        <v>294</v>
      </c>
      <c r="D228" s="6">
        <v>85</v>
      </c>
      <c r="E228" s="6" t="s">
        <v>11</v>
      </c>
      <c r="F228" s="9">
        <v>1449.1525423728815</v>
      </c>
      <c r="G228" s="9">
        <f t="shared" si="3"/>
        <v>123177.96610169492</v>
      </c>
    </row>
    <row r="229" spans="1:7" ht="69" customHeight="1">
      <c r="A229" s="6">
        <v>163</v>
      </c>
      <c r="B229" s="6">
        <v>55</v>
      </c>
      <c r="C229" s="7" t="s">
        <v>295</v>
      </c>
      <c r="D229" s="6">
        <v>225</v>
      </c>
      <c r="E229" s="6" t="s">
        <v>11</v>
      </c>
      <c r="F229" s="9">
        <v>1220.3389830508474</v>
      </c>
      <c r="G229" s="9">
        <f t="shared" si="3"/>
        <v>274576.27118644066</v>
      </c>
    </row>
    <row r="230" spans="1:7" ht="69" customHeight="1">
      <c r="A230" s="6">
        <v>164</v>
      </c>
      <c r="B230" s="6">
        <v>56</v>
      </c>
      <c r="C230" s="7" t="s">
        <v>296</v>
      </c>
      <c r="D230" s="6">
        <v>350</v>
      </c>
      <c r="E230" s="6" t="s">
        <v>11</v>
      </c>
      <c r="F230" s="9">
        <v>1220.3389830508474</v>
      </c>
      <c r="G230" s="9">
        <f t="shared" si="3"/>
        <v>427118.64406779659</v>
      </c>
    </row>
    <row r="231" spans="1:7" ht="69" customHeight="1">
      <c r="A231" s="6">
        <v>165</v>
      </c>
      <c r="B231" s="6">
        <v>57</v>
      </c>
      <c r="C231" s="7" t="s">
        <v>297</v>
      </c>
      <c r="D231" s="6">
        <v>4447</v>
      </c>
      <c r="E231" s="6" t="s">
        <v>11</v>
      </c>
      <c r="F231" s="9">
        <v>305.08474576271186</v>
      </c>
      <c r="G231" s="9">
        <f t="shared" si="3"/>
        <v>1356711.8644067796</v>
      </c>
    </row>
    <row r="232" spans="1:7" ht="69" customHeight="1">
      <c r="A232" s="6">
        <v>166</v>
      </c>
      <c r="B232" s="6">
        <v>59</v>
      </c>
      <c r="C232" s="7" t="s">
        <v>298</v>
      </c>
      <c r="D232" s="6">
        <v>313</v>
      </c>
      <c r="E232" s="6" t="s">
        <v>11</v>
      </c>
      <c r="F232" s="9">
        <v>305.08474576271186</v>
      </c>
      <c r="G232" s="9">
        <f t="shared" si="3"/>
        <v>95491.525423728817</v>
      </c>
    </row>
    <row r="233" spans="1:7" ht="69" customHeight="1">
      <c r="A233" s="6">
        <v>167</v>
      </c>
      <c r="B233" s="6">
        <v>60</v>
      </c>
      <c r="C233" s="7" t="s">
        <v>299</v>
      </c>
      <c r="D233" s="6">
        <v>88</v>
      </c>
      <c r="E233" s="6" t="s">
        <v>11</v>
      </c>
      <c r="F233" s="9">
        <v>228.81355932203391</v>
      </c>
      <c r="G233" s="9">
        <f t="shared" si="3"/>
        <v>20135.593220338986</v>
      </c>
    </row>
    <row r="234" spans="1:7" ht="69" customHeight="1">
      <c r="A234" s="6">
        <v>168</v>
      </c>
      <c r="B234" s="6">
        <v>61</v>
      </c>
      <c r="C234" s="7" t="s">
        <v>300</v>
      </c>
      <c r="D234" s="6">
        <v>100</v>
      </c>
      <c r="E234" s="6" t="s">
        <v>11</v>
      </c>
      <c r="F234" s="9">
        <v>7627.1186440677966</v>
      </c>
      <c r="G234" s="9">
        <f t="shared" si="3"/>
        <v>762711.86440677964</v>
      </c>
    </row>
    <row r="235" spans="1:7" ht="69" customHeight="1">
      <c r="A235" s="6">
        <v>169</v>
      </c>
      <c r="B235" s="6">
        <v>64</v>
      </c>
      <c r="C235" s="7" t="s">
        <v>301</v>
      </c>
      <c r="D235" s="6">
        <v>7</v>
      </c>
      <c r="E235" s="6" t="s">
        <v>11</v>
      </c>
      <c r="F235" s="9">
        <v>10169.491525423729</v>
      </c>
      <c r="G235" s="9">
        <f t="shared" si="3"/>
        <v>71186.440677966108</v>
      </c>
    </row>
    <row r="236" spans="1:7" ht="69" customHeight="1">
      <c r="A236" s="6">
        <v>170</v>
      </c>
      <c r="B236" s="6"/>
      <c r="C236" s="7" t="s">
        <v>302</v>
      </c>
      <c r="D236" s="6">
        <v>15</v>
      </c>
      <c r="E236" s="6" t="s">
        <v>11</v>
      </c>
      <c r="F236" s="9">
        <v>7627.1186440677966</v>
      </c>
      <c r="G236" s="9">
        <f t="shared" si="3"/>
        <v>114406.77966101695</v>
      </c>
    </row>
    <row r="237" spans="1:7" ht="69" customHeight="1">
      <c r="A237" s="6">
        <v>171</v>
      </c>
      <c r="B237" s="6"/>
      <c r="C237" s="7" t="s">
        <v>303</v>
      </c>
      <c r="D237" s="6">
        <v>150</v>
      </c>
      <c r="E237" s="6" t="s">
        <v>11</v>
      </c>
      <c r="F237" s="9">
        <v>1525.4237288135594</v>
      </c>
      <c r="G237" s="9">
        <f t="shared" si="3"/>
        <v>228813.55932203389</v>
      </c>
    </row>
    <row r="238" spans="1:7" ht="69" customHeight="1">
      <c r="A238" s="6">
        <v>172</v>
      </c>
      <c r="B238" s="6">
        <v>66</v>
      </c>
      <c r="C238" s="22" t="s">
        <v>304</v>
      </c>
      <c r="D238" s="6">
        <v>50</v>
      </c>
      <c r="E238" s="6" t="s">
        <v>11</v>
      </c>
      <c r="F238" s="9">
        <v>5338.9830508474579</v>
      </c>
      <c r="G238" s="9">
        <f t="shared" si="3"/>
        <v>266949.15254237287</v>
      </c>
    </row>
    <row r="239" spans="1:7" ht="69" customHeight="1">
      <c r="A239" s="6">
        <v>173</v>
      </c>
      <c r="B239" s="6">
        <v>67</v>
      </c>
      <c r="C239" s="7" t="s">
        <v>305</v>
      </c>
      <c r="D239" s="6">
        <v>50</v>
      </c>
      <c r="E239" s="6" t="s">
        <v>11</v>
      </c>
      <c r="F239" s="9">
        <v>5338.9830508474579</v>
      </c>
      <c r="G239" s="9">
        <f t="shared" si="3"/>
        <v>266949.15254237287</v>
      </c>
    </row>
    <row r="240" spans="1:7" ht="69" customHeight="1">
      <c r="A240" s="6">
        <v>174</v>
      </c>
      <c r="B240" s="6">
        <v>68</v>
      </c>
      <c r="C240" s="7" t="s">
        <v>306</v>
      </c>
      <c r="D240" s="6">
        <v>45</v>
      </c>
      <c r="E240" s="6" t="s">
        <v>11</v>
      </c>
      <c r="F240" s="9">
        <v>6271.1864406779669</v>
      </c>
      <c r="G240" s="9">
        <f t="shared" si="3"/>
        <v>282203.3898305085</v>
      </c>
    </row>
    <row r="241" spans="1:7" ht="69" customHeight="1">
      <c r="A241" s="6">
        <v>175</v>
      </c>
      <c r="B241" s="6">
        <v>69</v>
      </c>
      <c r="C241" s="7" t="s">
        <v>307</v>
      </c>
      <c r="D241" s="6">
        <v>40</v>
      </c>
      <c r="E241" s="6" t="s">
        <v>11</v>
      </c>
      <c r="F241" s="9">
        <v>4576.2711864406783</v>
      </c>
      <c r="G241" s="9">
        <f t="shared" ref="G241:G269" si="4">D241*F241</f>
        <v>183050.84745762713</v>
      </c>
    </row>
    <row r="242" spans="1:7" ht="69" customHeight="1">
      <c r="A242" s="6">
        <v>176</v>
      </c>
      <c r="B242" s="6">
        <v>70</v>
      </c>
      <c r="C242" s="7" t="s">
        <v>308</v>
      </c>
      <c r="D242" s="6">
        <v>45</v>
      </c>
      <c r="E242" s="6" t="s">
        <v>11</v>
      </c>
      <c r="F242" s="9">
        <v>15254.237288135593</v>
      </c>
      <c r="G242" s="9">
        <f t="shared" si="4"/>
        <v>686440.67796610168</v>
      </c>
    </row>
    <row r="243" spans="1:7" ht="69" customHeight="1">
      <c r="A243" s="6">
        <v>177</v>
      </c>
      <c r="B243" s="6">
        <v>71</v>
      </c>
      <c r="C243" s="7" t="s">
        <v>309</v>
      </c>
      <c r="D243" s="6">
        <v>1400</v>
      </c>
      <c r="E243" s="6" t="s">
        <v>11</v>
      </c>
      <c r="F243" s="9">
        <v>1525.4237288135594</v>
      </c>
      <c r="G243" s="9">
        <f t="shared" si="4"/>
        <v>2135593.220338983</v>
      </c>
    </row>
    <row r="244" spans="1:7" ht="69" customHeight="1">
      <c r="A244" s="6">
        <v>178</v>
      </c>
      <c r="B244" s="6">
        <v>72</v>
      </c>
      <c r="C244" s="7" t="s">
        <v>310</v>
      </c>
      <c r="D244" s="6">
        <v>500</v>
      </c>
      <c r="E244" s="6" t="s">
        <v>11</v>
      </c>
      <c r="F244" s="9">
        <v>2542.3728813559323</v>
      </c>
      <c r="G244" s="9">
        <f t="shared" si="4"/>
        <v>1271186.4406779662</v>
      </c>
    </row>
    <row r="245" spans="1:7" ht="69" customHeight="1">
      <c r="A245" s="6">
        <v>179</v>
      </c>
      <c r="B245" s="6">
        <v>74</v>
      </c>
      <c r="C245" s="7" t="s">
        <v>311</v>
      </c>
      <c r="D245" s="6">
        <v>350</v>
      </c>
      <c r="E245" s="6" t="s">
        <v>11</v>
      </c>
      <c r="F245" s="9">
        <v>1067.7966101694915</v>
      </c>
      <c r="G245" s="9">
        <f t="shared" si="4"/>
        <v>373728.81355932204</v>
      </c>
    </row>
    <row r="246" spans="1:7" ht="69" customHeight="1">
      <c r="A246" s="6">
        <v>180</v>
      </c>
      <c r="B246" s="6">
        <v>63</v>
      </c>
      <c r="C246" s="7" t="s">
        <v>312</v>
      </c>
      <c r="D246" s="6">
        <v>53.55</v>
      </c>
      <c r="E246" s="6" t="s">
        <v>11</v>
      </c>
      <c r="F246" s="9">
        <v>4576.2711864406783</v>
      </c>
      <c r="G246" s="9">
        <f t="shared" si="4"/>
        <v>245059.32203389832</v>
      </c>
    </row>
    <row r="247" spans="1:7" ht="69" customHeight="1">
      <c r="A247" s="6">
        <v>181</v>
      </c>
      <c r="B247" s="6">
        <v>95</v>
      </c>
      <c r="C247" s="23" t="s">
        <v>313</v>
      </c>
      <c r="D247" s="6">
        <v>500</v>
      </c>
      <c r="E247" s="6" t="s">
        <v>14</v>
      </c>
      <c r="F247" s="9">
        <v>152.54237288135593</v>
      </c>
      <c r="G247" s="9">
        <f t="shared" si="4"/>
        <v>76271.186440677964</v>
      </c>
    </row>
    <row r="248" spans="1:7" ht="69" customHeight="1">
      <c r="A248" s="6">
        <v>182</v>
      </c>
      <c r="B248" s="6">
        <v>96</v>
      </c>
      <c r="C248" s="23" t="s">
        <v>314</v>
      </c>
      <c r="D248" s="6">
        <v>500</v>
      </c>
      <c r="E248" s="6" t="s">
        <v>14</v>
      </c>
      <c r="F248" s="9">
        <v>533.89830508474574</v>
      </c>
      <c r="G248" s="9">
        <f t="shared" si="4"/>
        <v>266949.15254237287</v>
      </c>
    </row>
    <row r="249" spans="1:7" ht="69" customHeight="1">
      <c r="A249" s="6">
        <v>183</v>
      </c>
      <c r="B249" s="6" t="s">
        <v>315</v>
      </c>
      <c r="C249" s="23" t="s">
        <v>316</v>
      </c>
      <c r="D249" s="6">
        <v>6500</v>
      </c>
      <c r="E249" s="6" t="s">
        <v>317</v>
      </c>
      <c r="F249" s="9">
        <v>152.54237288135593</v>
      </c>
      <c r="G249" s="9">
        <f t="shared" si="4"/>
        <v>991525.42372881353</v>
      </c>
    </row>
    <row r="250" spans="1:7" ht="69" customHeight="1">
      <c r="A250" s="6">
        <v>184</v>
      </c>
      <c r="B250" s="6" t="s">
        <v>318</v>
      </c>
      <c r="C250" s="23" t="s">
        <v>319</v>
      </c>
      <c r="D250" s="6">
        <v>65</v>
      </c>
      <c r="E250" s="6" t="s">
        <v>11</v>
      </c>
      <c r="F250" s="9">
        <v>915.25423728813564</v>
      </c>
      <c r="G250" s="9">
        <f t="shared" si="4"/>
        <v>59491.525423728817</v>
      </c>
    </row>
    <row r="251" spans="1:7" ht="69" customHeight="1">
      <c r="A251" s="6">
        <v>185</v>
      </c>
      <c r="B251" s="6">
        <v>75</v>
      </c>
      <c r="C251" s="7" t="s">
        <v>320</v>
      </c>
      <c r="D251" s="6">
        <v>25</v>
      </c>
      <c r="E251" s="6" t="s">
        <v>14</v>
      </c>
      <c r="F251" s="9">
        <v>228.81355932203391</v>
      </c>
      <c r="G251" s="9">
        <f t="shared" si="4"/>
        <v>5720.3389830508477</v>
      </c>
    </row>
    <row r="252" spans="1:7" ht="69" customHeight="1">
      <c r="A252" s="6">
        <v>186</v>
      </c>
      <c r="B252" s="6">
        <v>76</v>
      </c>
      <c r="C252" s="7" t="s">
        <v>321</v>
      </c>
      <c r="D252" s="6">
        <v>4</v>
      </c>
      <c r="E252" s="6" t="s">
        <v>14</v>
      </c>
      <c r="F252" s="9">
        <v>4576.2711864406783</v>
      </c>
      <c r="G252" s="9">
        <f t="shared" si="4"/>
        <v>18305.084745762713</v>
      </c>
    </row>
    <row r="253" spans="1:7" ht="69" customHeight="1">
      <c r="A253" s="6">
        <v>187</v>
      </c>
      <c r="B253" s="6">
        <v>77</v>
      </c>
      <c r="C253" s="7" t="s">
        <v>322</v>
      </c>
      <c r="D253" s="6">
        <v>9</v>
      </c>
      <c r="E253" s="6" t="s">
        <v>14</v>
      </c>
      <c r="F253" s="9">
        <v>5338.9830508474579</v>
      </c>
      <c r="G253" s="9">
        <f t="shared" si="4"/>
        <v>48050.847457627118</v>
      </c>
    </row>
    <row r="254" spans="1:7" ht="69" customHeight="1">
      <c r="A254" s="6">
        <v>188</v>
      </c>
      <c r="B254" s="6">
        <v>78</v>
      </c>
      <c r="C254" s="7" t="s">
        <v>323</v>
      </c>
      <c r="D254" s="6">
        <v>16</v>
      </c>
      <c r="E254" s="6" t="s">
        <v>14</v>
      </c>
      <c r="F254" s="9">
        <v>3050.8474576271187</v>
      </c>
      <c r="G254" s="9">
        <f t="shared" si="4"/>
        <v>48813.5593220339</v>
      </c>
    </row>
    <row r="255" spans="1:7" ht="69" customHeight="1">
      <c r="A255" s="6">
        <v>189</v>
      </c>
      <c r="B255" s="6">
        <v>79</v>
      </c>
      <c r="C255" s="7" t="s">
        <v>324</v>
      </c>
      <c r="D255" s="6">
        <v>21</v>
      </c>
      <c r="E255" s="6" t="s">
        <v>14</v>
      </c>
      <c r="F255" s="9">
        <v>932.20338983050851</v>
      </c>
      <c r="G255" s="9">
        <f t="shared" si="4"/>
        <v>19576.271186440677</v>
      </c>
    </row>
    <row r="256" spans="1:7" ht="69" customHeight="1">
      <c r="A256" s="6">
        <v>190</v>
      </c>
      <c r="B256" s="6">
        <v>80</v>
      </c>
      <c r="C256" s="7" t="s">
        <v>325</v>
      </c>
      <c r="D256" s="6">
        <v>25</v>
      </c>
      <c r="E256" s="6" t="s">
        <v>14</v>
      </c>
      <c r="F256" s="9">
        <v>533.89830508474574</v>
      </c>
      <c r="G256" s="9">
        <f t="shared" si="4"/>
        <v>13347.457627118643</v>
      </c>
    </row>
    <row r="257" spans="1:7" ht="69" customHeight="1">
      <c r="A257" s="6">
        <v>191</v>
      </c>
      <c r="B257" s="6">
        <v>81</v>
      </c>
      <c r="C257" s="7" t="s">
        <v>326</v>
      </c>
      <c r="D257" s="6">
        <v>36</v>
      </c>
      <c r="E257" s="6" t="s">
        <v>14</v>
      </c>
      <c r="F257" s="9">
        <v>457.62711864406782</v>
      </c>
      <c r="G257" s="9">
        <f t="shared" si="4"/>
        <v>16474.576271186441</v>
      </c>
    </row>
    <row r="258" spans="1:7" ht="69" customHeight="1">
      <c r="A258" s="6">
        <v>192</v>
      </c>
      <c r="B258" s="6">
        <v>82</v>
      </c>
      <c r="C258" s="7" t="s">
        <v>327</v>
      </c>
      <c r="D258" s="6">
        <v>25</v>
      </c>
      <c r="E258" s="6" t="s">
        <v>14</v>
      </c>
      <c r="F258" s="9">
        <v>457.62711864406782</v>
      </c>
      <c r="G258" s="9">
        <f t="shared" si="4"/>
        <v>11440.677966101695</v>
      </c>
    </row>
    <row r="259" spans="1:7" ht="69" customHeight="1">
      <c r="A259" s="6">
        <v>193</v>
      </c>
      <c r="B259" s="6" t="s">
        <v>328</v>
      </c>
      <c r="C259" s="7" t="s">
        <v>329</v>
      </c>
      <c r="D259" s="6">
        <v>25</v>
      </c>
      <c r="E259" s="6" t="s">
        <v>14</v>
      </c>
      <c r="F259" s="9">
        <v>610.16949152542372</v>
      </c>
      <c r="G259" s="9">
        <f t="shared" si="4"/>
        <v>15254.237288135593</v>
      </c>
    </row>
    <row r="260" spans="1:7" ht="69" customHeight="1">
      <c r="A260" s="6">
        <v>194</v>
      </c>
      <c r="B260" s="6">
        <v>84</v>
      </c>
      <c r="C260" s="7" t="s">
        <v>330</v>
      </c>
      <c r="D260" s="6">
        <v>12</v>
      </c>
      <c r="E260" s="6" t="s">
        <v>14</v>
      </c>
      <c r="F260" s="9">
        <v>3050.8474576271187</v>
      </c>
      <c r="G260" s="9">
        <f t="shared" si="4"/>
        <v>36610.169491525427</v>
      </c>
    </row>
    <row r="261" spans="1:7" ht="69" customHeight="1">
      <c r="A261" s="6">
        <v>195</v>
      </c>
      <c r="B261" s="6">
        <v>85</v>
      </c>
      <c r="C261" s="7" t="s">
        <v>331</v>
      </c>
      <c r="D261" s="6">
        <v>55</v>
      </c>
      <c r="E261" s="12" t="s">
        <v>64</v>
      </c>
      <c r="F261" s="9">
        <v>228.81355932203391</v>
      </c>
      <c r="G261" s="9">
        <f t="shared" si="4"/>
        <v>12584.745762711866</v>
      </c>
    </row>
    <row r="262" spans="1:7" ht="69" customHeight="1">
      <c r="A262" s="6">
        <v>196</v>
      </c>
      <c r="B262" s="6">
        <v>85</v>
      </c>
      <c r="C262" s="7" t="s">
        <v>332</v>
      </c>
      <c r="D262" s="6">
        <v>115</v>
      </c>
      <c r="E262" s="12" t="s">
        <v>64</v>
      </c>
      <c r="F262" s="9">
        <v>305.08474576271186</v>
      </c>
      <c r="G262" s="9">
        <f t="shared" si="4"/>
        <v>35084.745762711864</v>
      </c>
    </row>
    <row r="263" spans="1:7" ht="69" customHeight="1">
      <c r="A263" s="6">
        <v>197</v>
      </c>
      <c r="B263" s="6">
        <v>85</v>
      </c>
      <c r="C263" s="7" t="s">
        <v>333</v>
      </c>
      <c r="D263" s="6">
        <v>143</v>
      </c>
      <c r="E263" s="12" t="s">
        <v>64</v>
      </c>
      <c r="F263" s="9">
        <v>381.35593220338984</v>
      </c>
      <c r="G263" s="9">
        <f t="shared" si="4"/>
        <v>54533.898305084746</v>
      </c>
    </row>
    <row r="264" spans="1:7" ht="69" customHeight="1">
      <c r="A264" s="6">
        <v>198</v>
      </c>
      <c r="B264" s="6">
        <v>86</v>
      </c>
      <c r="C264" s="7" t="s">
        <v>334</v>
      </c>
      <c r="D264" s="6">
        <v>15</v>
      </c>
      <c r="E264" s="6" t="s">
        <v>14</v>
      </c>
      <c r="F264" s="9">
        <v>1220.3389830508474</v>
      </c>
      <c r="G264" s="9">
        <f t="shared" si="4"/>
        <v>18305.084745762713</v>
      </c>
    </row>
    <row r="265" spans="1:7" ht="69" customHeight="1">
      <c r="A265" s="6">
        <v>199</v>
      </c>
      <c r="B265" s="6">
        <v>87</v>
      </c>
      <c r="C265" s="7" t="s">
        <v>335</v>
      </c>
      <c r="D265" s="6">
        <v>145</v>
      </c>
      <c r="E265" s="12" t="s">
        <v>64</v>
      </c>
      <c r="F265" s="9">
        <v>381.35593220338984</v>
      </c>
      <c r="G265" s="9">
        <f t="shared" si="4"/>
        <v>55296.610169491527</v>
      </c>
    </row>
    <row r="266" spans="1:7" ht="69" customHeight="1">
      <c r="A266" s="6">
        <v>200</v>
      </c>
      <c r="B266" s="6">
        <v>87</v>
      </c>
      <c r="C266" s="7" t="s">
        <v>336</v>
      </c>
      <c r="D266" s="6">
        <v>145</v>
      </c>
      <c r="E266" s="12" t="s">
        <v>64</v>
      </c>
      <c r="F266" s="9">
        <v>457.62711864406782</v>
      </c>
      <c r="G266" s="9">
        <f t="shared" si="4"/>
        <v>66355.932203389835</v>
      </c>
    </row>
    <row r="267" spans="1:7" ht="69" customHeight="1">
      <c r="A267" s="6">
        <v>201</v>
      </c>
      <c r="B267" s="6">
        <v>90</v>
      </c>
      <c r="C267" s="7" t="s">
        <v>337</v>
      </c>
      <c r="D267" s="6">
        <v>5</v>
      </c>
      <c r="E267" s="6" t="s">
        <v>14</v>
      </c>
      <c r="F267" s="9">
        <v>533.89830508474574</v>
      </c>
      <c r="G267" s="9">
        <f t="shared" si="4"/>
        <v>2669.4915254237285</v>
      </c>
    </row>
    <row r="268" spans="1:7" ht="69" customHeight="1">
      <c r="A268" s="6">
        <v>202</v>
      </c>
      <c r="B268" s="6" t="s">
        <v>338</v>
      </c>
      <c r="C268" s="7" t="s">
        <v>339</v>
      </c>
      <c r="D268" s="6">
        <v>4</v>
      </c>
      <c r="E268" s="6" t="s">
        <v>14</v>
      </c>
      <c r="F268" s="9">
        <v>2288.1355932203392</v>
      </c>
      <c r="G268" s="9">
        <f t="shared" si="4"/>
        <v>9152.5423728813566</v>
      </c>
    </row>
    <row r="269" spans="1:7" ht="69" customHeight="1">
      <c r="A269" s="6">
        <v>203</v>
      </c>
      <c r="B269" s="6" t="s">
        <v>340</v>
      </c>
      <c r="C269" s="7" t="s">
        <v>341</v>
      </c>
      <c r="D269" s="6">
        <v>10</v>
      </c>
      <c r="E269" s="6" t="s">
        <v>14</v>
      </c>
      <c r="F269" s="9">
        <v>3050.8474576271187</v>
      </c>
      <c r="G269" s="9">
        <f t="shared" si="4"/>
        <v>30508.474576271186</v>
      </c>
    </row>
    <row r="270" spans="1:7" ht="45.6" customHeight="1">
      <c r="A270" s="6"/>
      <c r="B270" s="6"/>
      <c r="C270" s="7"/>
      <c r="D270" s="6"/>
      <c r="E270" s="6"/>
      <c r="F270" s="11"/>
      <c r="G270" s="11">
        <f>SUM(G210:G269)</f>
        <v>15768517.627118645</v>
      </c>
    </row>
    <row r="271" spans="1:7" ht="69" customHeight="1">
      <c r="A271" s="24"/>
      <c r="B271" s="24"/>
      <c r="C271" s="3" t="s">
        <v>342</v>
      </c>
      <c r="D271" s="21"/>
      <c r="E271" s="21"/>
      <c r="F271" s="25"/>
      <c r="G271" s="11">
        <f>G111+G184+G193+G203+G208+G270</f>
        <v>68997229.491525427</v>
      </c>
    </row>
    <row r="272" spans="1:7" ht="16.5" customHeight="1">
      <c r="A272" s="24"/>
      <c r="B272" s="24"/>
      <c r="C272" s="7"/>
      <c r="D272" s="21"/>
      <c r="E272" s="21"/>
      <c r="F272" s="25"/>
      <c r="G272" s="9"/>
    </row>
    <row r="273" spans="1:107" ht="69" customHeight="1">
      <c r="A273" s="24"/>
      <c r="B273" s="24"/>
      <c r="C273" s="3" t="s">
        <v>343</v>
      </c>
      <c r="D273" s="21"/>
      <c r="E273" s="21"/>
      <c r="F273" s="26"/>
      <c r="G273" s="26">
        <f>G104+G271</f>
        <v>148960356.6101695</v>
      </c>
      <c r="I273" s="27"/>
    </row>
    <row r="284" spans="1:107" s="32" customFormat="1" ht="69" customHeight="1">
      <c r="A284" s="28"/>
      <c r="B284" s="28"/>
      <c r="C284" s="29"/>
      <c r="D284" s="30"/>
      <c r="E284" s="30"/>
      <c r="F284" s="31"/>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row>
    <row r="302" spans="1:107" s="31" customFormat="1" ht="69" customHeight="1">
      <c r="A302" s="28"/>
      <c r="B302" s="28"/>
      <c r="C302" s="29"/>
      <c r="D302" s="30"/>
      <c r="E302" s="30"/>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row>
    <row r="303" spans="1:107" s="31" customFormat="1" ht="69" customHeight="1">
      <c r="A303" s="28"/>
      <c r="B303" s="28"/>
      <c r="C303" s="29"/>
      <c r="D303" s="30"/>
      <c r="E303" s="30"/>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row>
    <row r="304" spans="1:107" s="31" customFormat="1" ht="69" customHeight="1">
      <c r="A304" s="28"/>
      <c r="B304" s="28"/>
      <c r="C304" s="29"/>
      <c r="D304" s="30"/>
      <c r="E304" s="30"/>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row>
  </sheetData>
  <mergeCells count="1">
    <mergeCell ref="A1:E1"/>
  </mergeCells>
  <pageMargins left="0" right="0" top="0" bottom="0" header="0" footer="0"/>
  <pageSetup paperSize="9"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378C8-D816-46B2-8CF0-A090B8B52C5D}">
  <dimension ref="A1:CZ277"/>
  <sheetViews>
    <sheetView zoomScale="81" zoomScaleNormal="81" workbookViewId="0">
      <pane ySplit="2" topLeftCell="A3" activePane="bottomLeft" state="frozen"/>
      <selection pane="bottomLeft" activeCell="M5" sqref="M5"/>
    </sheetView>
  </sheetViews>
  <sheetFormatPr defaultRowHeight="69" customHeight="1"/>
  <cols>
    <col min="1" max="1" width="6.6640625" style="28" customWidth="1"/>
    <col min="2" max="2" width="12.5546875" style="28" hidden="1" customWidth="1"/>
    <col min="3" max="3" width="75.33203125" style="29" customWidth="1"/>
    <col min="4" max="4" width="7.109375" style="30" bestFit="1" customWidth="1"/>
    <col min="5" max="5" width="10.33203125" style="30" customWidth="1"/>
    <col min="6" max="6" width="14.88671875" style="31" bestFit="1" customWidth="1"/>
    <col min="7" max="7" width="18.33203125" bestFit="1" customWidth="1"/>
    <col min="8" max="8" width="14.109375" bestFit="1" customWidth="1"/>
    <col min="9" max="9" width="13.33203125" customWidth="1"/>
    <col min="10" max="10" width="13.5546875" customWidth="1"/>
    <col min="11" max="11" width="14.33203125" customWidth="1"/>
    <col min="12" max="12" width="20" customWidth="1"/>
    <col min="13" max="13" width="24.33203125" customWidth="1"/>
  </cols>
  <sheetData>
    <row r="1" spans="1:12" ht="20.399999999999999">
      <c r="A1" s="229" t="s">
        <v>0</v>
      </c>
      <c r="B1" s="229"/>
      <c r="C1" s="229"/>
      <c r="D1" s="229"/>
      <c r="E1" s="229"/>
      <c r="F1" s="1"/>
    </row>
    <row r="2" spans="1:12" ht="46.8">
      <c r="A2" s="2" t="s">
        <v>1</v>
      </c>
      <c r="B2" s="2" t="s">
        <v>2</v>
      </c>
      <c r="C2" s="3" t="s">
        <v>3</v>
      </c>
      <c r="D2" s="2" t="s">
        <v>4</v>
      </c>
      <c r="E2" s="2" t="s">
        <v>5</v>
      </c>
      <c r="F2" s="4" t="s">
        <v>6</v>
      </c>
      <c r="G2" s="2" t="s">
        <v>7</v>
      </c>
      <c r="H2" s="34" t="s">
        <v>344</v>
      </c>
      <c r="I2" s="48" t="s">
        <v>345</v>
      </c>
      <c r="J2" s="48" t="s">
        <v>346</v>
      </c>
    </row>
    <row r="3" spans="1:12" ht="69" customHeight="1">
      <c r="A3" s="2"/>
      <c r="B3" s="2"/>
      <c r="C3" s="5" t="s">
        <v>8</v>
      </c>
      <c r="D3" s="2"/>
      <c r="E3" s="2"/>
      <c r="F3" s="4"/>
      <c r="G3" s="2"/>
    </row>
    <row r="4" spans="1:12" ht="69" customHeight="1">
      <c r="A4" s="6"/>
      <c r="B4" s="7"/>
      <c r="C4" s="3" t="s">
        <v>9</v>
      </c>
      <c r="D4" s="6"/>
      <c r="E4" s="6"/>
      <c r="F4" s="8"/>
      <c r="G4" s="9"/>
    </row>
    <row r="5" spans="1:12" ht="69" customHeight="1">
      <c r="A5" s="6">
        <v>1</v>
      </c>
      <c r="B5" s="6">
        <v>1</v>
      </c>
      <c r="C5" s="7" t="s">
        <v>10</v>
      </c>
      <c r="D5" s="6">
        <v>400</v>
      </c>
      <c r="E5" s="6" t="s">
        <v>11</v>
      </c>
      <c r="F5" s="9">
        <v>12720.338983050848</v>
      </c>
      <c r="G5" s="9">
        <f t="shared" ref="G5:G27" si="0">D5*F5</f>
        <v>5088135.5932203392</v>
      </c>
      <c r="H5">
        <v>350</v>
      </c>
      <c r="I5">
        <f>D5+H5</f>
        <v>750</v>
      </c>
      <c r="J5" t="s">
        <v>350</v>
      </c>
      <c r="L5" s="27"/>
    </row>
    <row r="6" spans="1:12" ht="69" customHeight="1">
      <c r="A6" s="6">
        <v>2</v>
      </c>
      <c r="B6" s="6">
        <v>1</v>
      </c>
      <c r="C6" s="7" t="s">
        <v>12</v>
      </c>
      <c r="D6" s="6">
        <f>200+185</f>
        <v>385</v>
      </c>
      <c r="E6" s="6" t="s">
        <v>11</v>
      </c>
      <c r="F6" s="9">
        <v>12720.338983050848</v>
      </c>
      <c r="G6" s="9">
        <f t="shared" si="0"/>
        <v>4897330.5084745763</v>
      </c>
      <c r="H6">
        <v>78</v>
      </c>
      <c r="I6">
        <f t="shared" ref="I6:I69" si="1">D6+H6</f>
        <v>463</v>
      </c>
      <c r="L6" s="27"/>
    </row>
    <row r="7" spans="1:12" ht="69" customHeight="1">
      <c r="A7" s="6">
        <v>3</v>
      </c>
      <c r="B7" s="6">
        <v>1.5</v>
      </c>
      <c r="C7" s="7" t="s">
        <v>13</v>
      </c>
      <c r="D7" s="6">
        <v>2</v>
      </c>
      <c r="E7" s="6" t="s">
        <v>14</v>
      </c>
      <c r="F7" s="9">
        <v>250000</v>
      </c>
      <c r="G7" s="9">
        <f t="shared" si="0"/>
        <v>500000</v>
      </c>
      <c r="H7">
        <v>1</v>
      </c>
      <c r="I7">
        <f t="shared" si="1"/>
        <v>3</v>
      </c>
    </row>
    <row r="8" spans="1:12" ht="69" customHeight="1">
      <c r="A8" s="6">
        <v>4</v>
      </c>
      <c r="B8" s="6">
        <v>2.1</v>
      </c>
      <c r="C8" s="7" t="s">
        <v>15</v>
      </c>
      <c r="D8" s="6">
        <v>160</v>
      </c>
      <c r="E8" s="6" t="s">
        <v>11</v>
      </c>
      <c r="F8" s="9">
        <v>3419.4915254237289</v>
      </c>
      <c r="G8" s="9">
        <f t="shared" si="0"/>
        <v>547118.64406779665</v>
      </c>
      <c r="H8">
        <v>80</v>
      </c>
      <c r="I8">
        <f t="shared" si="1"/>
        <v>240</v>
      </c>
    </row>
    <row r="9" spans="1:12" ht="69" customHeight="1">
      <c r="A9" s="6">
        <v>5</v>
      </c>
      <c r="B9" s="6">
        <v>2.2000000000000002</v>
      </c>
      <c r="C9" s="7" t="s">
        <v>16</v>
      </c>
      <c r="D9" s="6">
        <v>175</v>
      </c>
      <c r="E9" s="6" t="s">
        <v>11</v>
      </c>
      <c r="F9" s="9">
        <v>3177.9661016949153</v>
      </c>
      <c r="G9" s="9">
        <f t="shared" si="0"/>
        <v>556144.06779661018</v>
      </c>
      <c r="H9" s="36">
        <v>50</v>
      </c>
      <c r="I9" s="36">
        <f t="shared" si="1"/>
        <v>225</v>
      </c>
    </row>
    <row r="10" spans="1:12" ht="69" customHeight="1">
      <c r="A10" s="6">
        <v>6</v>
      </c>
      <c r="B10" s="6">
        <v>3</v>
      </c>
      <c r="C10" s="7" t="s">
        <v>17</v>
      </c>
      <c r="D10" s="6">
        <v>4</v>
      </c>
      <c r="E10" s="6" t="s">
        <v>14</v>
      </c>
      <c r="F10" s="9">
        <v>394067.79661016952</v>
      </c>
      <c r="G10" s="9">
        <f t="shared" si="0"/>
        <v>1576271.1864406781</v>
      </c>
      <c r="H10" s="36">
        <v>2</v>
      </c>
      <c r="I10" s="36">
        <f t="shared" si="1"/>
        <v>6</v>
      </c>
    </row>
    <row r="11" spans="1:12" ht="69" customHeight="1">
      <c r="A11" s="6">
        <v>7</v>
      </c>
      <c r="B11" s="6">
        <v>3.1</v>
      </c>
      <c r="C11" s="7" t="s">
        <v>18</v>
      </c>
      <c r="D11" s="6">
        <v>4</v>
      </c>
      <c r="E11" s="6" t="s">
        <v>14</v>
      </c>
      <c r="F11" s="10">
        <v>1266949.1525423729</v>
      </c>
      <c r="G11" s="9">
        <f t="shared" si="0"/>
        <v>5067796.6101694917</v>
      </c>
      <c r="H11" s="36">
        <v>2</v>
      </c>
      <c r="I11" s="36">
        <f t="shared" si="1"/>
        <v>6</v>
      </c>
    </row>
    <row r="12" spans="1:12" ht="69" customHeight="1">
      <c r="A12" s="6">
        <v>8</v>
      </c>
      <c r="B12" s="6">
        <v>3.2</v>
      </c>
      <c r="C12" s="7" t="s">
        <v>19</v>
      </c>
      <c r="D12" s="6">
        <v>4</v>
      </c>
      <c r="E12" s="6" t="s">
        <v>14</v>
      </c>
      <c r="F12" s="10">
        <v>292372.88135593222</v>
      </c>
      <c r="G12" s="9">
        <f t="shared" si="0"/>
        <v>1169491.5254237289</v>
      </c>
      <c r="H12" s="36">
        <v>2</v>
      </c>
      <c r="I12" s="36">
        <f t="shared" si="1"/>
        <v>6</v>
      </c>
    </row>
    <row r="13" spans="1:12" ht="69" customHeight="1">
      <c r="A13" s="6">
        <v>9</v>
      </c>
      <c r="B13" s="6">
        <v>4</v>
      </c>
      <c r="C13" s="7" t="s">
        <v>20</v>
      </c>
      <c r="D13" s="6">
        <v>4</v>
      </c>
      <c r="E13" s="6" t="s">
        <v>14</v>
      </c>
      <c r="F13" s="10">
        <v>19067.796610169491</v>
      </c>
      <c r="G13" s="9">
        <f t="shared" si="0"/>
        <v>76271.186440677964</v>
      </c>
      <c r="H13" s="36">
        <v>2</v>
      </c>
      <c r="I13" s="36">
        <f t="shared" si="1"/>
        <v>6</v>
      </c>
    </row>
    <row r="14" spans="1:12" ht="69" customHeight="1">
      <c r="A14" s="6">
        <v>10</v>
      </c>
      <c r="B14" s="6">
        <v>5.0999999999999996</v>
      </c>
      <c r="C14" s="7" t="s">
        <v>21</v>
      </c>
      <c r="D14" s="6">
        <v>4</v>
      </c>
      <c r="E14" s="6" t="s">
        <v>14</v>
      </c>
      <c r="F14" s="10">
        <v>1012711.8644067798</v>
      </c>
      <c r="G14" s="9">
        <f t="shared" si="0"/>
        <v>4050847.457627119</v>
      </c>
      <c r="H14" s="36">
        <v>8</v>
      </c>
      <c r="I14" s="36">
        <f t="shared" si="1"/>
        <v>12</v>
      </c>
    </row>
    <row r="15" spans="1:12" ht="69" customHeight="1">
      <c r="A15" s="6">
        <v>11</v>
      </c>
      <c r="B15" s="6">
        <v>5.2</v>
      </c>
      <c r="C15" s="7" t="s">
        <v>22</v>
      </c>
      <c r="D15" s="6">
        <v>2</v>
      </c>
      <c r="E15" s="6" t="s">
        <v>14</v>
      </c>
      <c r="F15" s="10">
        <v>4025423.7288135597</v>
      </c>
      <c r="G15" s="9">
        <f t="shared" si="0"/>
        <v>8050847.4576271195</v>
      </c>
      <c r="H15" s="36"/>
      <c r="I15" s="36">
        <f t="shared" si="1"/>
        <v>2</v>
      </c>
    </row>
    <row r="16" spans="1:12" ht="69" customHeight="1">
      <c r="A16" s="6">
        <v>12</v>
      </c>
      <c r="B16" s="6">
        <v>5.3</v>
      </c>
      <c r="C16" s="7" t="s">
        <v>23</v>
      </c>
      <c r="D16" s="6">
        <v>2</v>
      </c>
      <c r="E16" s="6" t="s">
        <v>14</v>
      </c>
      <c r="F16" s="10">
        <v>3008474.5762711866</v>
      </c>
      <c r="G16" s="9">
        <f t="shared" si="0"/>
        <v>6016949.1525423732</v>
      </c>
      <c r="H16" s="36">
        <v>2</v>
      </c>
      <c r="I16" s="36">
        <f t="shared" si="1"/>
        <v>4</v>
      </c>
    </row>
    <row r="17" spans="1:10" ht="69" customHeight="1">
      <c r="A17" s="6">
        <v>13</v>
      </c>
      <c r="B17" s="6">
        <v>5.4</v>
      </c>
      <c r="C17" s="7" t="s">
        <v>24</v>
      </c>
      <c r="D17" s="6">
        <v>2</v>
      </c>
      <c r="E17" s="6" t="s">
        <v>14</v>
      </c>
      <c r="F17" s="9">
        <v>843220.3389830509</v>
      </c>
      <c r="G17" s="9">
        <f t="shared" si="0"/>
        <v>1686440.6779661018</v>
      </c>
      <c r="H17" s="36">
        <v>1</v>
      </c>
      <c r="I17" s="36">
        <f t="shared" si="1"/>
        <v>3</v>
      </c>
    </row>
    <row r="18" spans="1:10" ht="69" customHeight="1">
      <c r="A18" s="6">
        <v>14</v>
      </c>
      <c r="B18" s="6">
        <v>91</v>
      </c>
      <c r="C18" s="7" t="s">
        <v>25</v>
      </c>
      <c r="D18" s="6">
        <v>4</v>
      </c>
      <c r="E18" s="6" t="s">
        <v>14</v>
      </c>
      <c r="F18" s="9">
        <v>19067.796610169491</v>
      </c>
      <c r="G18" s="9">
        <f t="shared" si="0"/>
        <v>76271.186440677964</v>
      </c>
      <c r="H18" s="36">
        <v>2</v>
      </c>
      <c r="I18" s="36">
        <f t="shared" si="1"/>
        <v>6</v>
      </c>
    </row>
    <row r="19" spans="1:10" ht="69" customHeight="1">
      <c r="A19" s="6">
        <v>15</v>
      </c>
      <c r="B19" s="6">
        <v>6</v>
      </c>
      <c r="C19" s="7" t="s">
        <v>26</v>
      </c>
      <c r="D19" s="6">
        <v>62</v>
      </c>
      <c r="E19" s="6" t="s">
        <v>14</v>
      </c>
      <c r="F19" s="9">
        <v>15889.830508474577</v>
      </c>
      <c r="G19" s="9">
        <f t="shared" si="0"/>
        <v>985169.49152542383</v>
      </c>
      <c r="H19" s="36">
        <v>40</v>
      </c>
      <c r="I19" s="36">
        <f t="shared" si="1"/>
        <v>102</v>
      </c>
    </row>
    <row r="20" spans="1:10" ht="69" customHeight="1">
      <c r="A20" s="6">
        <v>16</v>
      </c>
      <c r="B20" s="6">
        <v>7</v>
      </c>
      <c r="C20" s="7" t="s">
        <v>27</v>
      </c>
      <c r="D20" s="6">
        <v>7</v>
      </c>
      <c r="E20" s="6" t="s">
        <v>14</v>
      </c>
      <c r="F20" s="9">
        <v>97457.627118644072</v>
      </c>
      <c r="G20" s="9">
        <f t="shared" si="0"/>
        <v>682203.3898305085</v>
      </c>
      <c r="H20" s="36">
        <v>2</v>
      </c>
      <c r="I20" s="36">
        <f t="shared" si="1"/>
        <v>9</v>
      </c>
    </row>
    <row r="21" spans="1:10" ht="69" customHeight="1">
      <c r="A21" s="6">
        <v>17</v>
      </c>
      <c r="B21" s="6">
        <v>8</v>
      </c>
      <c r="C21" s="7" t="s">
        <v>28</v>
      </c>
      <c r="D21" s="6">
        <v>4</v>
      </c>
      <c r="E21" s="6" t="s">
        <v>14</v>
      </c>
      <c r="F21" s="9">
        <v>97457.627118644072</v>
      </c>
      <c r="G21" s="9">
        <f t="shared" si="0"/>
        <v>389830.50847457629</v>
      </c>
      <c r="H21" s="36">
        <v>2</v>
      </c>
      <c r="I21" s="36">
        <f t="shared" si="1"/>
        <v>6</v>
      </c>
    </row>
    <row r="22" spans="1:10" ht="69" customHeight="1">
      <c r="A22" s="6">
        <v>18</v>
      </c>
      <c r="B22" s="6">
        <v>8</v>
      </c>
      <c r="C22" s="7" t="s">
        <v>29</v>
      </c>
      <c r="D22" s="6">
        <v>2</v>
      </c>
      <c r="E22" s="6" t="s">
        <v>14</v>
      </c>
      <c r="F22" s="9">
        <v>444915.25423728814</v>
      </c>
      <c r="G22" s="9">
        <f t="shared" si="0"/>
        <v>889830.50847457629</v>
      </c>
      <c r="H22" s="36"/>
      <c r="I22" s="36">
        <f t="shared" si="1"/>
        <v>2</v>
      </c>
    </row>
    <row r="23" spans="1:10" ht="69" customHeight="1">
      <c r="A23" s="6">
        <v>19</v>
      </c>
      <c r="B23" s="6">
        <v>10</v>
      </c>
      <c r="C23" s="7" t="s">
        <v>30</v>
      </c>
      <c r="D23" s="6">
        <v>4</v>
      </c>
      <c r="E23" s="6" t="s">
        <v>14</v>
      </c>
      <c r="F23" s="9">
        <v>63559.322033898308</v>
      </c>
      <c r="G23" s="9">
        <f t="shared" si="0"/>
        <v>254237.28813559323</v>
      </c>
      <c r="H23" s="36">
        <v>2</v>
      </c>
      <c r="I23" s="36">
        <f t="shared" si="1"/>
        <v>6</v>
      </c>
    </row>
    <row r="24" spans="1:10" ht="69" customHeight="1">
      <c r="A24" s="6">
        <v>20</v>
      </c>
      <c r="B24" s="6">
        <v>11</v>
      </c>
      <c r="C24" s="7" t="s">
        <v>31</v>
      </c>
      <c r="D24" s="6">
        <v>4</v>
      </c>
      <c r="E24" s="6" t="s">
        <v>14</v>
      </c>
      <c r="F24" s="9">
        <v>15889.830508474577</v>
      </c>
      <c r="G24" s="9">
        <f t="shared" si="0"/>
        <v>63559.322033898308</v>
      </c>
      <c r="H24" s="36">
        <v>2</v>
      </c>
      <c r="I24" s="36">
        <f t="shared" si="1"/>
        <v>6</v>
      </c>
    </row>
    <row r="25" spans="1:10" ht="69" customHeight="1">
      <c r="A25" s="6">
        <v>21</v>
      </c>
      <c r="B25" s="6">
        <v>12</v>
      </c>
      <c r="C25" s="7" t="s">
        <v>32</v>
      </c>
      <c r="D25" s="6">
        <v>4</v>
      </c>
      <c r="E25" s="6" t="s">
        <v>14</v>
      </c>
      <c r="F25" s="9">
        <v>31779.661016949154</v>
      </c>
      <c r="G25" s="9">
        <f t="shared" si="0"/>
        <v>127118.64406779662</v>
      </c>
      <c r="H25" s="36">
        <v>2</v>
      </c>
      <c r="I25" s="36">
        <f t="shared" si="1"/>
        <v>6</v>
      </c>
    </row>
    <row r="26" spans="1:10" ht="69" customHeight="1">
      <c r="A26" s="6">
        <v>22</v>
      </c>
      <c r="B26" s="6">
        <v>13</v>
      </c>
      <c r="C26" s="7" t="s">
        <v>33</v>
      </c>
      <c r="D26" s="6">
        <v>4</v>
      </c>
      <c r="E26" s="6" t="s">
        <v>14</v>
      </c>
      <c r="F26" s="9">
        <v>326271.18644067796</v>
      </c>
      <c r="G26" s="9">
        <f t="shared" si="0"/>
        <v>1305084.7457627119</v>
      </c>
      <c r="H26" s="36">
        <v>2</v>
      </c>
      <c r="I26" s="36">
        <f t="shared" si="1"/>
        <v>6</v>
      </c>
    </row>
    <row r="27" spans="1:10" ht="69" customHeight="1">
      <c r="A27" s="6">
        <v>23</v>
      </c>
      <c r="B27" s="6">
        <v>14</v>
      </c>
      <c r="C27" s="7" t="s">
        <v>34</v>
      </c>
      <c r="D27" s="6">
        <v>2</v>
      </c>
      <c r="E27" s="6" t="s">
        <v>14</v>
      </c>
      <c r="F27" s="9">
        <v>312500</v>
      </c>
      <c r="G27" s="9">
        <f t="shared" si="0"/>
        <v>625000</v>
      </c>
      <c r="H27" s="36"/>
      <c r="I27" s="36">
        <f t="shared" si="1"/>
        <v>2</v>
      </c>
      <c r="J27">
        <v>2</v>
      </c>
    </row>
    <row r="28" spans="1:10" ht="69" customHeight="1">
      <c r="A28" s="6">
        <v>24</v>
      </c>
      <c r="B28" s="6">
        <v>16</v>
      </c>
      <c r="C28" s="7" t="s">
        <v>109</v>
      </c>
      <c r="D28" s="6">
        <v>1</v>
      </c>
      <c r="E28" s="6" t="s">
        <v>14</v>
      </c>
      <c r="F28" s="9">
        <v>6779661.0169491526</v>
      </c>
      <c r="G28" s="9">
        <v>6779661.0169491526</v>
      </c>
      <c r="H28" s="36"/>
      <c r="I28" s="36">
        <f t="shared" si="1"/>
        <v>1</v>
      </c>
    </row>
    <row r="29" spans="1:10" ht="69" customHeight="1">
      <c r="A29" s="6">
        <v>25</v>
      </c>
      <c r="B29" s="6">
        <v>16.100000000000001</v>
      </c>
      <c r="C29" s="7" t="s">
        <v>35</v>
      </c>
      <c r="D29" s="6">
        <v>4</v>
      </c>
      <c r="E29" s="6" t="s">
        <v>14</v>
      </c>
      <c r="F29" s="9">
        <v>1097457.6271186441</v>
      </c>
      <c r="G29" s="9">
        <f>D29*F29</f>
        <v>4389830.5084745763</v>
      </c>
      <c r="H29" s="36">
        <v>2</v>
      </c>
      <c r="I29" s="36">
        <f t="shared" si="1"/>
        <v>6</v>
      </c>
    </row>
    <row r="30" spans="1:10" ht="69" customHeight="1">
      <c r="A30" s="6">
        <v>26</v>
      </c>
      <c r="B30" s="6">
        <v>16.2</v>
      </c>
      <c r="C30" s="7" t="s">
        <v>36</v>
      </c>
      <c r="D30" s="6">
        <v>2</v>
      </c>
      <c r="E30" s="6" t="s">
        <v>14</v>
      </c>
      <c r="F30" s="9">
        <v>419491.52542372886</v>
      </c>
      <c r="G30" s="9">
        <f>D30*F30</f>
        <v>838983.05084745772</v>
      </c>
      <c r="H30" s="36"/>
      <c r="I30" s="36">
        <f t="shared" si="1"/>
        <v>2</v>
      </c>
    </row>
    <row r="31" spans="1:10" ht="69" customHeight="1">
      <c r="A31" s="6">
        <v>27</v>
      </c>
      <c r="B31" s="6" t="s">
        <v>110</v>
      </c>
      <c r="C31" s="7" t="s">
        <v>111</v>
      </c>
      <c r="D31" s="6">
        <v>4</v>
      </c>
      <c r="E31" s="6" t="s">
        <v>49</v>
      </c>
      <c r="F31" s="9">
        <v>845338.98305084754</v>
      </c>
      <c r="G31" s="9">
        <v>3381355.9322033902</v>
      </c>
      <c r="H31" s="36">
        <v>2</v>
      </c>
      <c r="I31" s="36">
        <f t="shared" si="1"/>
        <v>6</v>
      </c>
    </row>
    <row r="32" spans="1:10" ht="69" customHeight="1">
      <c r="A32" s="6">
        <v>28</v>
      </c>
      <c r="B32" s="6">
        <v>16.5</v>
      </c>
      <c r="C32" s="7" t="s">
        <v>37</v>
      </c>
      <c r="D32" s="6">
        <v>1</v>
      </c>
      <c r="E32" s="6" t="s">
        <v>14</v>
      </c>
      <c r="F32" s="9">
        <v>216101.69491525425</v>
      </c>
      <c r="G32" s="9">
        <f t="shared" ref="G32:G95" si="2">D32*F32</f>
        <v>216101.69491525425</v>
      </c>
      <c r="H32" s="36"/>
      <c r="I32" s="36">
        <f t="shared" si="1"/>
        <v>1</v>
      </c>
    </row>
    <row r="33" spans="1:9" ht="69" customHeight="1">
      <c r="A33" s="6">
        <v>29</v>
      </c>
      <c r="B33" s="6">
        <v>16.600000000000001</v>
      </c>
      <c r="C33" s="7" t="s">
        <v>38</v>
      </c>
      <c r="D33" s="6">
        <v>1</v>
      </c>
      <c r="E33" s="6" t="s">
        <v>14</v>
      </c>
      <c r="F33" s="9">
        <v>207627.11864406781</v>
      </c>
      <c r="G33" s="9">
        <f t="shared" si="2"/>
        <v>207627.11864406781</v>
      </c>
      <c r="H33" s="36"/>
      <c r="I33" s="36">
        <f t="shared" si="1"/>
        <v>1</v>
      </c>
    </row>
    <row r="34" spans="1:9" ht="69" customHeight="1">
      <c r="A34" s="6">
        <v>30</v>
      </c>
      <c r="B34" s="6">
        <v>16.7</v>
      </c>
      <c r="C34" s="7" t="s">
        <v>39</v>
      </c>
      <c r="D34" s="6">
        <v>4</v>
      </c>
      <c r="E34" s="6" t="s">
        <v>14</v>
      </c>
      <c r="F34" s="9">
        <v>12711.864406779661</v>
      </c>
      <c r="G34" s="9">
        <f t="shared" si="2"/>
        <v>50847.457627118645</v>
      </c>
      <c r="H34" s="36">
        <v>2</v>
      </c>
      <c r="I34" s="36">
        <f t="shared" si="1"/>
        <v>6</v>
      </c>
    </row>
    <row r="35" spans="1:9" ht="69" customHeight="1">
      <c r="A35" s="6">
        <v>31</v>
      </c>
      <c r="B35" s="6">
        <v>16.8</v>
      </c>
      <c r="C35" s="7" t="s">
        <v>40</v>
      </c>
      <c r="D35" s="6">
        <v>1</v>
      </c>
      <c r="E35" s="6" t="s">
        <v>14</v>
      </c>
      <c r="F35" s="9">
        <v>1012711.8644067798</v>
      </c>
      <c r="G35" s="9">
        <f t="shared" si="2"/>
        <v>1012711.8644067798</v>
      </c>
      <c r="H35" s="36"/>
      <c r="I35" s="36">
        <f t="shared" si="1"/>
        <v>1</v>
      </c>
    </row>
    <row r="36" spans="1:9" ht="69" customHeight="1">
      <c r="A36" s="6">
        <v>32</v>
      </c>
      <c r="B36" s="6">
        <v>17.100000000000001</v>
      </c>
      <c r="C36" s="7" t="s">
        <v>41</v>
      </c>
      <c r="D36" s="6">
        <v>1</v>
      </c>
      <c r="E36" s="6" t="s">
        <v>14</v>
      </c>
      <c r="F36" s="9">
        <v>122881.3559322034</v>
      </c>
      <c r="G36" s="9">
        <f t="shared" si="2"/>
        <v>122881.3559322034</v>
      </c>
      <c r="H36" s="36"/>
      <c r="I36" s="36">
        <f t="shared" si="1"/>
        <v>1</v>
      </c>
    </row>
    <row r="37" spans="1:9" ht="69" customHeight="1">
      <c r="A37" s="6">
        <v>33</v>
      </c>
      <c r="B37" s="6">
        <v>17.2</v>
      </c>
      <c r="C37" s="7" t="s">
        <v>42</v>
      </c>
      <c r="D37" s="6">
        <v>1</v>
      </c>
      <c r="E37" s="6" t="s">
        <v>14</v>
      </c>
      <c r="F37" s="9">
        <v>207627.11864406781</v>
      </c>
      <c r="G37" s="9">
        <f t="shared" si="2"/>
        <v>207627.11864406781</v>
      </c>
      <c r="H37" s="36"/>
      <c r="I37" s="36">
        <f t="shared" si="1"/>
        <v>1</v>
      </c>
    </row>
    <row r="38" spans="1:9" ht="69" customHeight="1">
      <c r="A38" s="6">
        <v>34</v>
      </c>
      <c r="B38" s="6">
        <v>17.3</v>
      </c>
      <c r="C38" s="7" t="s">
        <v>43</v>
      </c>
      <c r="D38" s="6">
        <v>1</v>
      </c>
      <c r="E38" s="6" t="s">
        <v>14</v>
      </c>
      <c r="F38" s="9">
        <v>42372.881355932208</v>
      </c>
      <c r="G38" s="9">
        <f t="shared" si="2"/>
        <v>42372.881355932208</v>
      </c>
      <c r="H38" s="36"/>
      <c r="I38" s="36">
        <f t="shared" si="1"/>
        <v>1</v>
      </c>
    </row>
    <row r="39" spans="1:9" ht="69" customHeight="1">
      <c r="A39" s="6">
        <v>35</v>
      </c>
      <c r="B39" s="6">
        <v>17.5</v>
      </c>
      <c r="C39" s="7" t="s">
        <v>44</v>
      </c>
      <c r="D39" s="6">
        <v>1</v>
      </c>
      <c r="E39" s="6" t="s">
        <v>14</v>
      </c>
      <c r="F39" s="9">
        <v>1266949.1525423729</v>
      </c>
      <c r="G39" s="9">
        <f t="shared" si="2"/>
        <v>1266949.1525423729</v>
      </c>
      <c r="H39" s="36"/>
      <c r="I39" s="36">
        <f t="shared" si="1"/>
        <v>1</v>
      </c>
    </row>
    <row r="40" spans="1:9" ht="69" customHeight="1">
      <c r="A40" s="6">
        <v>36</v>
      </c>
      <c r="B40" s="6" t="s">
        <v>45</v>
      </c>
      <c r="C40" s="7" t="s">
        <v>46</v>
      </c>
      <c r="D40" s="6">
        <v>1</v>
      </c>
      <c r="E40" s="6" t="s">
        <v>14</v>
      </c>
      <c r="F40" s="9">
        <v>33898.305084745763</v>
      </c>
      <c r="G40" s="9">
        <f t="shared" si="2"/>
        <v>33898.305084745763</v>
      </c>
      <c r="H40" s="36"/>
      <c r="I40" s="36">
        <f t="shared" si="1"/>
        <v>1</v>
      </c>
    </row>
    <row r="41" spans="1:9" ht="69" customHeight="1">
      <c r="A41" s="6">
        <v>37</v>
      </c>
      <c r="B41" s="6">
        <v>17.8</v>
      </c>
      <c r="C41" s="7" t="s">
        <v>47</v>
      </c>
      <c r="D41" s="6">
        <v>1</v>
      </c>
      <c r="E41" s="6" t="s">
        <v>14</v>
      </c>
      <c r="F41" s="9">
        <v>207627.11864406781</v>
      </c>
      <c r="G41" s="9">
        <f t="shared" si="2"/>
        <v>207627.11864406781</v>
      </c>
      <c r="H41" s="36"/>
      <c r="I41" s="36">
        <f t="shared" si="1"/>
        <v>1</v>
      </c>
    </row>
    <row r="42" spans="1:9" ht="69" customHeight="1">
      <c r="A42" s="6">
        <v>38</v>
      </c>
      <c r="B42" s="6">
        <v>19</v>
      </c>
      <c r="C42" s="7" t="s">
        <v>48</v>
      </c>
      <c r="D42" s="6">
        <v>7</v>
      </c>
      <c r="E42" s="6" t="s">
        <v>49</v>
      </c>
      <c r="F42" s="9">
        <v>165254.2372881356</v>
      </c>
      <c r="G42" s="9">
        <f t="shared" si="2"/>
        <v>1156779.6610169492</v>
      </c>
      <c r="H42" s="36">
        <v>2</v>
      </c>
      <c r="I42" s="36">
        <f t="shared" si="1"/>
        <v>9</v>
      </c>
    </row>
    <row r="43" spans="1:9" ht="69" customHeight="1">
      <c r="A43" s="6">
        <v>39</v>
      </c>
      <c r="B43" s="6">
        <v>1</v>
      </c>
      <c r="C43" s="7" t="s">
        <v>10</v>
      </c>
      <c r="D43" s="6">
        <v>202</v>
      </c>
      <c r="E43" s="6" t="s">
        <v>11</v>
      </c>
      <c r="F43" s="9">
        <v>12720.338983050848</v>
      </c>
      <c r="G43" s="9">
        <f t="shared" si="2"/>
        <v>2569508.4745762711</v>
      </c>
      <c r="H43" s="36"/>
      <c r="I43" s="36">
        <f t="shared" si="1"/>
        <v>202</v>
      </c>
    </row>
    <row r="44" spans="1:9" ht="69" customHeight="1">
      <c r="A44" s="6">
        <v>40</v>
      </c>
      <c r="B44" s="6">
        <v>1</v>
      </c>
      <c r="C44" s="7" t="s">
        <v>51</v>
      </c>
      <c r="D44" s="6">
        <f>85+61</f>
        <v>146</v>
      </c>
      <c r="E44" s="6" t="s">
        <v>11</v>
      </c>
      <c r="F44" s="9">
        <v>12720.338983050848</v>
      </c>
      <c r="G44" s="9">
        <f t="shared" si="2"/>
        <v>1857169.4915254237</v>
      </c>
      <c r="H44" s="36"/>
      <c r="I44" s="36">
        <f t="shared" si="1"/>
        <v>146</v>
      </c>
    </row>
    <row r="45" spans="1:9" ht="69" customHeight="1">
      <c r="A45" s="6">
        <v>41</v>
      </c>
      <c r="B45" s="6">
        <v>2.1</v>
      </c>
      <c r="C45" s="7" t="s">
        <v>52</v>
      </c>
      <c r="D45" s="6">
        <f>85+61</f>
        <v>146</v>
      </c>
      <c r="E45" s="6" t="s">
        <v>11</v>
      </c>
      <c r="F45" s="9">
        <v>3419.4915254237289</v>
      </c>
      <c r="G45" s="9">
        <f t="shared" si="2"/>
        <v>499245.76271186443</v>
      </c>
      <c r="H45" s="36"/>
      <c r="I45" s="36">
        <f t="shared" si="1"/>
        <v>146</v>
      </c>
    </row>
    <row r="46" spans="1:9" ht="69" customHeight="1">
      <c r="A46" s="6">
        <v>42</v>
      </c>
      <c r="B46" s="6">
        <v>2.2000000000000002</v>
      </c>
      <c r="C46" s="7" t="s">
        <v>53</v>
      </c>
      <c r="D46" s="6">
        <v>61</v>
      </c>
      <c r="E46" s="6" t="s">
        <v>11</v>
      </c>
      <c r="F46" s="9">
        <v>3177.9661016949153</v>
      </c>
      <c r="G46" s="9">
        <f t="shared" si="2"/>
        <v>193855.93220338982</v>
      </c>
      <c r="H46" s="36"/>
      <c r="I46" s="36">
        <f t="shared" si="1"/>
        <v>61</v>
      </c>
    </row>
    <row r="47" spans="1:9" ht="69" customHeight="1">
      <c r="A47" s="6">
        <v>43</v>
      </c>
      <c r="B47" s="6">
        <v>3</v>
      </c>
      <c r="C47" s="7" t="s">
        <v>17</v>
      </c>
      <c r="D47" s="6">
        <v>3</v>
      </c>
      <c r="E47" s="6" t="s">
        <v>14</v>
      </c>
      <c r="F47" s="9">
        <v>334745.76271186443</v>
      </c>
      <c r="G47" s="9">
        <f t="shared" si="2"/>
        <v>1004237.2881355933</v>
      </c>
      <c r="H47" s="36"/>
      <c r="I47" s="36">
        <f t="shared" si="1"/>
        <v>3</v>
      </c>
    </row>
    <row r="48" spans="1:9" ht="69" customHeight="1">
      <c r="A48" s="6">
        <v>44</v>
      </c>
      <c r="B48" s="6">
        <v>3.1</v>
      </c>
      <c r="C48" s="7" t="s">
        <v>18</v>
      </c>
      <c r="D48" s="6">
        <v>2</v>
      </c>
      <c r="E48" s="6" t="s">
        <v>14</v>
      </c>
      <c r="F48" s="9">
        <v>1266949.1525423729</v>
      </c>
      <c r="G48" s="9">
        <f t="shared" si="2"/>
        <v>2533898.3050847459</v>
      </c>
      <c r="H48" s="36"/>
      <c r="I48" s="36">
        <f t="shared" si="1"/>
        <v>2</v>
      </c>
    </row>
    <row r="49" spans="1:13" ht="69" customHeight="1">
      <c r="A49" s="6">
        <v>45</v>
      </c>
      <c r="B49" s="6">
        <v>3.1</v>
      </c>
      <c r="C49" s="7" t="s">
        <v>54</v>
      </c>
      <c r="D49" s="6">
        <v>1</v>
      </c>
      <c r="E49" s="6" t="s">
        <v>14</v>
      </c>
      <c r="F49" s="9">
        <v>1012711.8644067798</v>
      </c>
      <c r="G49" s="9">
        <f t="shared" si="2"/>
        <v>1012711.8644067798</v>
      </c>
      <c r="H49" s="36"/>
      <c r="I49" s="36">
        <f t="shared" si="1"/>
        <v>1</v>
      </c>
    </row>
    <row r="50" spans="1:13" ht="69" customHeight="1">
      <c r="A50" s="6">
        <v>46</v>
      </c>
      <c r="B50" s="6">
        <v>3.2</v>
      </c>
      <c r="C50" s="7" t="s">
        <v>19</v>
      </c>
      <c r="D50" s="6">
        <v>3</v>
      </c>
      <c r="E50" s="6" t="s">
        <v>14</v>
      </c>
      <c r="F50" s="9">
        <v>292372.88135593222</v>
      </c>
      <c r="G50" s="9">
        <f t="shared" si="2"/>
        <v>877118.64406779665</v>
      </c>
      <c r="H50" s="36"/>
      <c r="I50" s="36">
        <f t="shared" si="1"/>
        <v>3</v>
      </c>
    </row>
    <row r="51" spans="1:13" ht="69" customHeight="1">
      <c r="A51" s="6">
        <v>47</v>
      </c>
      <c r="B51" s="6">
        <v>4</v>
      </c>
      <c r="C51" s="7" t="s">
        <v>20</v>
      </c>
      <c r="D51" s="6">
        <v>3</v>
      </c>
      <c r="E51" s="6" t="s">
        <v>14</v>
      </c>
      <c r="F51" s="9">
        <v>19067.796610169491</v>
      </c>
      <c r="G51" s="9">
        <f t="shared" si="2"/>
        <v>57203.389830508473</v>
      </c>
      <c r="H51" s="36"/>
      <c r="I51" s="36">
        <f t="shared" si="1"/>
        <v>3</v>
      </c>
    </row>
    <row r="52" spans="1:13" ht="69" customHeight="1">
      <c r="A52" s="6">
        <v>49</v>
      </c>
      <c r="B52" s="6">
        <v>8</v>
      </c>
      <c r="C52" s="7" t="s">
        <v>28</v>
      </c>
      <c r="D52" s="6">
        <v>3</v>
      </c>
      <c r="E52" s="6" t="s">
        <v>14</v>
      </c>
      <c r="F52" s="9">
        <v>444915.25423728814</v>
      </c>
      <c r="G52" s="9">
        <f t="shared" si="2"/>
        <v>1334745.7627118644</v>
      </c>
      <c r="H52" s="36"/>
      <c r="I52" s="36">
        <f t="shared" si="1"/>
        <v>3</v>
      </c>
    </row>
    <row r="53" spans="1:13" ht="69" customHeight="1">
      <c r="A53" s="6">
        <v>50</v>
      </c>
      <c r="B53" s="6">
        <v>15</v>
      </c>
      <c r="C53" s="7" t="s">
        <v>55</v>
      </c>
      <c r="D53" s="6">
        <v>40</v>
      </c>
      <c r="E53" s="6" t="s">
        <v>11</v>
      </c>
      <c r="F53" s="9">
        <v>550.84745762711873</v>
      </c>
      <c r="G53" s="9">
        <f t="shared" si="2"/>
        <v>22033.898305084749</v>
      </c>
      <c r="H53" s="36"/>
      <c r="I53" s="36">
        <f t="shared" si="1"/>
        <v>40</v>
      </c>
    </row>
    <row r="54" spans="1:13" ht="69" customHeight="1">
      <c r="A54" s="6">
        <v>51</v>
      </c>
      <c r="B54" s="6">
        <v>15</v>
      </c>
      <c r="C54" s="7" t="s">
        <v>56</v>
      </c>
      <c r="D54" s="6">
        <v>3</v>
      </c>
      <c r="E54" s="6" t="s">
        <v>14</v>
      </c>
      <c r="F54" s="9">
        <v>139830.50847457629</v>
      </c>
      <c r="G54" s="9">
        <f t="shared" si="2"/>
        <v>419491.52542372886</v>
      </c>
      <c r="H54" s="36"/>
      <c r="I54" s="36">
        <f t="shared" si="1"/>
        <v>3</v>
      </c>
    </row>
    <row r="55" spans="1:13" ht="69" customHeight="1">
      <c r="A55" s="6">
        <v>52</v>
      </c>
      <c r="B55" s="6">
        <v>91</v>
      </c>
      <c r="C55" s="7" t="s">
        <v>25</v>
      </c>
      <c r="D55" s="6">
        <v>3</v>
      </c>
      <c r="E55" s="6" t="s">
        <v>14</v>
      </c>
      <c r="F55" s="9">
        <v>10169.491525423729</v>
      </c>
      <c r="G55" s="9">
        <f t="shared" si="2"/>
        <v>30508.47457627119</v>
      </c>
      <c r="H55" s="36"/>
      <c r="I55" s="36">
        <f t="shared" si="1"/>
        <v>3</v>
      </c>
    </row>
    <row r="56" spans="1:13" ht="69" customHeight="1">
      <c r="A56" s="6">
        <v>53</v>
      </c>
      <c r="B56" s="6">
        <v>88.6</v>
      </c>
      <c r="C56" s="7" t="s">
        <v>57</v>
      </c>
      <c r="D56" s="6">
        <v>3</v>
      </c>
      <c r="E56" s="6" t="s">
        <v>14</v>
      </c>
      <c r="F56" s="9">
        <v>41949.152542372882</v>
      </c>
      <c r="G56" s="9">
        <f t="shared" si="2"/>
        <v>125847.45762711865</v>
      </c>
      <c r="H56" s="36"/>
      <c r="I56" s="36">
        <f t="shared" si="1"/>
        <v>3</v>
      </c>
    </row>
    <row r="57" spans="1:13" ht="69" customHeight="1">
      <c r="A57" s="6">
        <v>54</v>
      </c>
      <c r="B57" s="6">
        <v>12</v>
      </c>
      <c r="C57" s="7" t="s">
        <v>59</v>
      </c>
      <c r="D57" s="6">
        <v>5</v>
      </c>
      <c r="E57" s="6" t="s">
        <v>14</v>
      </c>
      <c r="F57" s="9">
        <v>31779.661016949154</v>
      </c>
      <c r="G57" s="9">
        <f t="shared" si="2"/>
        <v>158898.30508474578</v>
      </c>
      <c r="H57" s="36"/>
      <c r="I57" s="36">
        <f t="shared" si="1"/>
        <v>5</v>
      </c>
    </row>
    <row r="58" spans="1:13" ht="69" customHeight="1">
      <c r="A58" s="6">
        <v>55</v>
      </c>
      <c r="B58" s="6">
        <v>11</v>
      </c>
      <c r="C58" s="7" t="s">
        <v>60</v>
      </c>
      <c r="D58" s="6">
        <v>5</v>
      </c>
      <c r="E58" s="6" t="s">
        <v>14</v>
      </c>
      <c r="F58" s="9">
        <v>15889.830508474577</v>
      </c>
      <c r="G58" s="9">
        <f t="shared" si="2"/>
        <v>79449.152542372889</v>
      </c>
      <c r="H58" s="36"/>
      <c r="I58" s="36">
        <f t="shared" si="1"/>
        <v>5</v>
      </c>
    </row>
    <row r="59" spans="1:13" ht="69" customHeight="1">
      <c r="A59" s="6">
        <v>56</v>
      </c>
      <c r="B59" s="6">
        <v>91</v>
      </c>
      <c r="C59" s="7" t="s">
        <v>61</v>
      </c>
      <c r="D59" s="6">
        <v>10</v>
      </c>
      <c r="E59" s="6" t="s">
        <v>14</v>
      </c>
      <c r="F59" s="9">
        <v>8050.8474576271192</v>
      </c>
      <c r="G59" s="9">
        <f t="shared" si="2"/>
        <v>80508.474576271197</v>
      </c>
      <c r="H59" s="36"/>
      <c r="I59" s="36">
        <f t="shared" si="1"/>
        <v>10</v>
      </c>
    </row>
    <row r="60" spans="1:13" ht="69" customHeight="1">
      <c r="A60" s="12">
        <v>57</v>
      </c>
      <c r="B60" s="12" t="s">
        <v>113</v>
      </c>
      <c r="C60" s="14" t="s">
        <v>114</v>
      </c>
      <c r="D60" s="12">
        <v>10000</v>
      </c>
      <c r="E60" s="12" t="s">
        <v>64</v>
      </c>
      <c r="F60" s="15">
        <v>93.220338983050851</v>
      </c>
      <c r="G60" s="9">
        <f t="shared" si="2"/>
        <v>932203.3898305085</v>
      </c>
      <c r="H60" s="36"/>
      <c r="I60" s="36">
        <f t="shared" si="1"/>
        <v>10000</v>
      </c>
      <c r="J60" s="36">
        <f>I60</f>
        <v>10000</v>
      </c>
    </row>
    <row r="61" spans="1:13" ht="69" customHeight="1">
      <c r="A61" s="12">
        <v>58</v>
      </c>
      <c r="B61" s="12" t="s">
        <v>115</v>
      </c>
      <c r="C61" s="14" t="s">
        <v>116</v>
      </c>
      <c r="D61" s="12">
        <v>4000</v>
      </c>
      <c r="E61" s="12" t="s">
        <v>64</v>
      </c>
      <c r="F61" s="15">
        <v>97.457627118644069</v>
      </c>
      <c r="G61" s="9">
        <f t="shared" si="2"/>
        <v>389830.50847457629</v>
      </c>
      <c r="H61" s="36"/>
      <c r="I61" s="36">
        <f t="shared" si="1"/>
        <v>4000</v>
      </c>
      <c r="J61" s="36">
        <f t="shared" ref="J61:J124" si="3">I61</f>
        <v>4000</v>
      </c>
      <c r="M61" s="27"/>
    </row>
    <row r="62" spans="1:13" ht="69" customHeight="1">
      <c r="A62" s="12">
        <v>59</v>
      </c>
      <c r="B62" s="12" t="s">
        <v>117</v>
      </c>
      <c r="C62" s="16" t="s">
        <v>118</v>
      </c>
      <c r="D62" s="12">
        <v>570</v>
      </c>
      <c r="E62" s="12" t="s">
        <v>119</v>
      </c>
      <c r="F62" s="15">
        <v>1292.3728813559323</v>
      </c>
      <c r="G62" s="9">
        <f t="shared" si="2"/>
        <v>736652.54237288143</v>
      </c>
      <c r="H62" s="36"/>
      <c r="I62" s="36">
        <f t="shared" si="1"/>
        <v>570</v>
      </c>
      <c r="J62" s="36">
        <f t="shared" si="3"/>
        <v>570</v>
      </c>
      <c r="M62" s="27"/>
    </row>
    <row r="63" spans="1:13" ht="69" customHeight="1">
      <c r="A63" s="12">
        <v>60</v>
      </c>
      <c r="B63" s="12" t="s">
        <v>120</v>
      </c>
      <c r="C63" s="16" t="s">
        <v>121</v>
      </c>
      <c r="D63" s="12">
        <v>10</v>
      </c>
      <c r="E63" s="12" t="s">
        <v>119</v>
      </c>
      <c r="F63" s="15">
        <v>932.20338983050851</v>
      </c>
      <c r="G63" s="9">
        <f t="shared" si="2"/>
        <v>9322.033898305086</v>
      </c>
      <c r="H63" s="36"/>
      <c r="I63" s="36">
        <f t="shared" si="1"/>
        <v>10</v>
      </c>
      <c r="J63" s="36">
        <f t="shared" si="3"/>
        <v>10</v>
      </c>
    </row>
    <row r="64" spans="1:13" ht="69" customHeight="1">
      <c r="A64" s="12">
        <v>61</v>
      </c>
      <c r="B64" s="12" t="s">
        <v>122</v>
      </c>
      <c r="C64" s="14" t="s">
        <v>123</v>
      </c>
      <c r="D64" s="12">
        <v>25</v>
      </c>
      <c r="E64" s="12" t="s">
        <v>119</v>
      </c>
      <c r="F64" s="15">
        <v>762.71186440677968</v>
      </c>
      <c r="G64" s="9">
        <f t="shared" si="2"/>
        <v>19067.796610169491</v>
      </c>
      <c r="H64" s="36"/>
      <c r="I64" s="36">
        <f t="shared" si="1"/>
        <v>25</v>
      </c>
      <c r="J64" s="36">
        <f t="shared" si="3"/>
        <v>25</v>
      </c>
    </row>
    <row r="65" spans="1:10" ht="69" customHeight="1">
      <c r="A65" s="12">
        <v>62</v>
      </c>
      <c r="B65" s="12" t="s">
        <v>124</v>
      </c>
      <c r="C65" s="14" t="s">
        <v>125</v>
      </c>
      <c r="D65" s="12">
        <v>50</v>
      </c>
      <c r="E65" s="12" t="s">
        <v>119</v>
      </c>
      <c r="F65" s="15">
        <v>2372.8813559322034</v>
      </c>
      <c r="G65" s="9">
        <f t="shared" si="2"/>
        <v>118644.06779661016</v>
      </c>
      <c r="H65" s="36"/>
      <c r="I65" s="36">
        <f t="shared" si="1"/>
        <v>50</v>
      </c>
      <c r="J65" s="36">
        <f t="shared" si="3"/>
        <v>50</v>
      </c>
    </row>
    <row r="66" spans="1:10" ht="69" customHeight="1">
      <c r="A66" s="12">
        <v>63</v>
      </c>
      <c r="B66" s="12" t="s">
        <v>126</v>
      </c>
      <c r="C66" s="14" t="s">
        <v>127</v>
      </c>
      <c r="D66" s="12">
        <v>200</v>
      </c>
      <c r="E66" s="12" t="s">
        <v>119</v>
      </c>
      <c r="F66" s="15">
        <v>1186.4406779661017</v>
      </c>
      <c r="G66" s="9">
        <f t="shared" si="2"/>
        <v>237288.13559322033</v>
      </c>
      <c r="H66" s="36"/>
      <c r="I66" s="36">
        <f t="shared" si="1"/>
        <v>200</v>
      </c>
      <c r="J66" s="36">
        <f t="shared" si="3"/>
        <v>200</v>
      </c>
    </row>
    <row r="67" spans="1:10" ht="69" customHeight="1">
      <c r="A67" s="12">
        <v>64</v>
      </c>
      <c r="B67" s="12" t="s">
        <v>128</v>
      </c>
      <c r="C67" s="14" t="s">
        <v>129</v>
      </c>
      <c r="D67" s="12">
        <v>200</v>
      </c>
      <c r="E67" s="6" t="s">
        <v>14</v>
      </c>
      <c r="F67" s="15">
        <v>762.71186440677968</v>
      </c>
      <c r="G67" s="9">
        <f t="shared" si="2"/>
        <v>152542.37288135593</v>
      </c>
      <c r="H67" s="36"/>
      <c r="I67" s="36">
        <f t="shared" si="1"/>
        <v>200</v>
      </c>
      <c r="J67" s="36">
        <f t="shared" si="3"/>
        <v>200</v>
      </c>
    </row>
    <row r="68" spans="1:10" ht="69" customHeight="1">
      <c r="A68" s="12">
        <v>65</v>
      </c>
      <c r="B68" s="12" t="s">
        <v>130</v>
      </c>
      <c r="C68" s="14" t="s">
        <v>131</v>
      </c>
      <c r="D68" s="12">
        <v>18</v>
      </c>
      <c r="E68" s="6" t="s">
        <v>14</v>
      </c>
      <c r="F68" s="15">
        <v>1355.9322033898306</v>
      </c>
      <c r="G68" s="9">
        <f t="shared" si="2"/>
        <v>24406.779661016953</v>
      </c>
      <c r="H68" s="36"/>
      <c r="I68" s="36">
        <f t="shared" si="1"/>
        <v>18</v>
      </c>
      <c r="J68" s="36">
        <f t="shared" si="3"/>
        <v>18</v>
      </c>
    </row>
    <row r="69" spans="1:10" ht="69" customHeight="1">
      <c r="A69" s="12">
        <v>66</v>
      </c>
      <c r="B69" s="12" t="s">
        <v>132</v>
      </c>
      <c r="C69" s="14" t="s">
        <v>133</v>
      </c>
      <c r="D69" s="12">
        <v>4</v>
      </c>
      <c r="E69" s="6" t="s">
        <v>14</v>
      </c>
      <c r="F69" s="15">
        <v>15254.237288135593</v>
      </c>
      <c r="G69" s="9">
        <f t="shared" si="2"/>
        <v>61016.949152542373</v>
      </c>
      <c r="H69" s="36"/>
      <c r="I69" s="36">
        <f t="shared" si="1"/>
        <v>4</v>
      </c>
      <c r="J69" s="36">
        <f t="shared" si="3"/>
        <v>4</v>
      </c>
    </row>
    <row r="70" spans="1:10" ht="69" customHeight="1">
      <c r="A70" s="12">
        <v>67</v>
      </c>
      <c r="B70" s="12" t="s">
        <v>134</v>
      </c>
      <c r="C70" s="14" t="s">
        <v>135</v>
      </c>
      <c r="D70" s="12">
        <v>2000</v>
      </c>
      <c r="E70" s="12" t="s">
        <v>64</v>
      </c>
      <c r="F70" s="15">
        <v>30.508474576271187</v>
      </c>
      <c r="G70" s="9">
        <f t="shared" si="2"/>
        <v>61016.949152542373</v>
      </c>
      <c r="H70" s="36"/>
      <c r="I70" s="36">
        <f t="shared" ref="I70:I133" si="4">D70+H70</f>
        <v>2000</v>
      </c>
      <c r="J70" s="36">
        <f t="shared" si="3"/>
        <v>2000</v>
      </c>
    </row>
    <row r="71" spans="1:10" ht="69" customHeight="1">
      <c r="A71" s="12">
        <v>68</v>
      </c>
      <c r="B71" s="12" t="s">
        <v>136</v>
      </c>
      <c r="C71" s="14" t="s">
        <v>137</v>
      </c>
      <c r="D71" s="12">
        <v>2000</v>
      </c>
      <c r="E71" s="12" t="s">
        <v>64</v>
      </c>
      <c r="F71" s="15">
        <v>84.745762711864415</v>
      </c>
      <c r="G71" s="9">
        <f t="shared" si="2"/>
        <v>169491.52542372883</v>
      </c>
      <c r="H71" s="36"/>
      <c r="I71" s="36">
        <f t="shared" si="4"/>
        <v>2000</v>
      </c>
      <c r="J71" s="36">
        <f t="shared" si="3"/>
        <v>2000</v>
      </c>
    </row>
    <row r="72" spans="1:10" ht="69" customHeight="1">
      <c r="A72" s="12">
        <v>69</v>
      </c>
      <c r="B72" s="12" t="s">
        <v>138</v>
      </c>
      <c r="C72" s="14" t="s">
        <v>139</v>
      </c>
      <c r="D72" s="12">
        <v>8000</v>
      </c>
      <c r="E72" s="12" t="s">
        <v>64</v>
      </c>
      <c r="F72" s="15">
        <v>122.88135593220339</v>
      </c>
      <c r="G72" s="9">
        <f t="shared" si="2"/>
        <v>983050.84745762718</v>
      </c>
      <c r="H72" s="36"/>
      <c r="I72" s="36">
        <f t="shared" si="4"/>
        <v>8000</v>
      </c>
      <c r="J72" s="36">
        <f t="shared" si="3"/>
        <v>8000</v>
      </c>
    </row>
    <row r="73" spans="1:10" ht="69" customHeight="1">
      <c r="A73" s="12">
        <v>70</v>
      </c>
      <c r="B73" s="12" t="s">
        <v>140</v>
      </c>
      <c r="C73" s="14" t="s">
        <v>141</v>
      </c>
      <c r="D73" s="12">
        <v>5000</v>
      </c>
      <c r="E73" s="12" t="s">
        <v>64</v>
      </c>
      <c r="F73" s="15">
        <v>194.91525423728814</v>
      </c>
      <c r="G73" s="9">
        <f t="shared" si="2"/>
        <v>974576.27118644072</v>
      </c>
      <c r="H73" s="36"/>
      <c r="I73" s="36">
        <f t="shared" si="4"/>
        <v>5000</v>
      </c>
      <c r="J73" s="36">
        <f t="shared" si="3"/>
        <v>5000</v>
      </c>
    </row>
    <row r="74" spans="1:10" ht="69" customHeight="1">
      <c r="A74" s="12">
        <v>71</v>
      </c>
      <c r="B74" s="12" t="s">
        <v>142</v>
      </c>
      <c r="C74" s="14" t="s">
        <v>143</v>
      </c>
      <c r="D74" s="12">
        <v>300</v>
      </c>
      <c r="E74" s="12" t="s">
        <v>64</v>
      </c>
      <c r="F74" s="15">
        <v>275.42372881355936</v>
      </c>
      <c r="G74" s="9">
        <f t="shared" si="2"/>
        <v>82627.118644067814</v>
      </c>
      <c r="H74" s="36"/>
      <c r="I74" s="36">
        <f t="shared" si="4"/>
        <v>300</v>
      </c>
      <c r="J74" s="36">
        <f t="shared" si="3"/>
        <v>300</v>
      </c>
    </row>
    <row r="75" spans="1:10" ht="69" customHeight="1">
      <c r="A75" s="12">
        <v>72</v>
      </c>
      <c r="B75" s="12" t="s">
        <v>144</v>
      </c>
      <c r="C75" s="14" t="s">
        <v>145</v>
      </c>
      <c r="D75" s="12">
        <v>300</v>
      </c>
      <c r="E75" s="12" t="s">
        <v>64</v>
      </c>
      <c r="F75" s="15">
        <v>461.86440677966107</v>
      </c>
      <c r="G75" s="9">
        <f t="shared" si="2"/>
        <v>138559.32203389832</v>
      </c>
      <c r="H75" s="36"/>
      <c r="I75" s="36">
        <f t="shared" si="4"/>
        <v>300</v>
      </c>
      <c r="J75" s="36">
        <f t="shared" si="3"/>
        <v>300</v>
      </c>
    </row>
    <row r="76" spans="1:10" ht="69" customHeight="1">
      <c r="A76" s="12">
        <v>73</v>
      </c>
      <c r="B76" s="12" t="s">
        <v>146</v>
      </c>
      <c r="C76" s="14" t="s">
        <v>147</v>
      </c>
      <c r="D76" s="12">
        <v>500</v>
      </c>
      <c r="E76" s="12" t="s">
        <v>64</v>
      </c>
      <c r="F76" s="15">
        <v>720.33898305084745</v>
      </c>
      <c r="G76" s="9">
        <f t="shared" si="2"/>
        <v>360169.49152542371</v>
      </c>
      <c r="H76" s="36"/>
      <c r="I76" s="36">
        <f t="shared" si="4"/>
        <v>500</v>
      </c>
      <c r="J76" s="36">
        <f t="shared" si="3"/>
        <v>500</v>
      </c>
    </row>
    <row r="77" spans="1:10" ht="69" customHeight="1">
      <c r="A77" s="12">
        <v>74</v>
      </c>
      <c r="B77" s="12" t="s">
        <v>148</v>
      </c>
      <c r="C77" s="14" t="s">
        <v>149</v>
      </c>
      <c r="D77" s="12">
        <v>8</v>
      </c>
      <c r="E77" s="6" t="s">
        <v>14</v>
      </c>
      <c r="F77" s="15">
        <v>1525.4237288135594</v>
      </c>
      <c r="G77" s="9">
        <f t="shared" si="2"/>
        <v>12203.389830508475</v>
      </c>
      <c r="H77" s="36"/>
      <c r="I77" s="36">
        <f t="shared" si="4"/>
        <v>8</v>
      </c>
      <c r="J77" s="36">
        <f t="shared" si="3"/>
        <v>8</v>
      </c>
    </row>
    <row r="78" spans="1:10" ht="69" customHeight="1">
      <c r="A78" s="12">
        <v>75</v>
      </c>
      <c r="B78" s="12" t="s">
        <v>150</v>
      </c>
      <c r="C78" s="14" t="s">
        <v>151</v>
      </c>
      <c r="D78" s="6">
        <v>10</v>
      </c>
      <c r="E78" s="6" t="s">
        <v>14</v>
      </c>
      <c r="F78" s="15">
        <v>11016.949152542373</v>
      </c>
      <c r="G78" s="9">
        <f t="shared" si="2"/>
        <v>110169.49152542373</v>
      </c>
      <c r="H78" s="36"/>
      <c r="I78" s="36">
        <f t="shared" si="4"/>
        <v>10</v>
      </c>
      <c r="J78" s="36">
        <f t="shared" si="3"/>
        <v>10</v>
      </c>
    </row>
    <row r="79" spans="1:10" ht="69" customHeight="1">
      <c r="A79" s="12">
        <v>76</v>
      </c>
      <c r="B79" s="12" t="s">
        <v>152</v>
      </c>
      <c r="C79" s="14" t="s">
        <v>153</v>
      </c>
      <c r="D79" s="6">
        <v>14</v>
      </c>
      <c r="E79" s="6" t="s">
        <v>14</v>
      </c>
      <c r="F79" s="15">
        <v>11016.949152542373</v>
      </c>
      <c r="G79" s="9">
        <f t="shared" si="2"/>
        <v>154237.28813559323</v>
      </c>
      <c r="H79" s="36"/>
      <c r="I79" s="36">
        <f t="shared" si="4"/>
        <v>14</v>
      </c>
      <c r="J79" s="36">
        <f t="shared" si="3"/>
        <v>14</v>
      </c>
    </row>
    <row r="80" spans="1:10" ht="69" customHeight="1">
      <c r="A80" s="12">
        <v>77</v>
      </c>
      <c r="B80" s="12" t="s">
        <v>154</v>
      </c>
      <c r="C80" s="14" t="s">
        <v>155</v>
      </c>
      <c r="D80" s="6">
        <v>5</v>
      </c>
      <c r="E80" s="6" t="s">
        <v>14</v>
      </c>
      <c r="F80" s="15">
        <v>42372.881355932208</v>
      </c>
      <c r="G80" s="9">
        <f t="shared" si="2"/>
        <v>211864.40677966105</v>
      </c>
      <c r="H80" s="36"/>
      <c r="I80" s="36">
        <f t="shared" si="4"/>
        <v>5</v>
      </c>
      <c r="J80" s="36">
        <f t="shared" si="3"/>
        <v>5</v>
      </c>
    </row>
    <row r="81" spans="1:10" ht="69" customHeight="1">
      <c r="A81" s="12">
        <v>78</v>
      </c>
      <c r="B81" s="12" t="s">
        <v>156</v>
      </c>
      <c r="C81" s="14" t="s">
        <v>157</v>
      </c>
      <c r="D81" s="6">
        <v>10</v>
      </c>
      <c r="E81" s="6" t="s">
        <v>14</v>
      </c>
      <c r="F81" s="15">
        <v>5084.7457627118647</v>
      </c>
      <c r="G81" s="9">
        <f t="shared" si="2"/>
        <v>50847.457627118645</v>
      </c>
      <c r="H81" s="36"/>
      <c r="I81" s="36">
        <f t="shared" si="4"/>
        <v>10</v>
      </c>
      <c r="J81" s="36">
        <f t="shared" si="3"/>
        <v>10</v>
      </c>
    </row>
    <row r="82" spans="1:10" ht="69" customHeight="1">
      <c r="A82" s="12">
        <v>79</v>
      </c>
      <c r="B82" s="12" t="s">
        <v>158</v>
      </c>
      <c r="C82" s="14" t="s">
        <v>159</v>
      </c>
      <c r="D82" s="12">
        <v>18</v>
      </c>
      <c r="E82" s="6" t="s">
        <v>14</v>
      </c>
      <c r="F82" s="15">
        <v>19067.796610169491</v>
      </c>
      <c r="G82" s="9">
        <f t="shared" si="2"/>
        <v>343220.33898305084</v>
      </c>
      <c r="H82" s="36"/>
      <c r="I82" s="36">
        <f t="shared" si="4"/>
        <v>18</v>
      </c>
      <c r="J82" s="36">
        <f t="shared" si="3"/>
        <v>18</v>
      </c>
    </row>
    <row r="83" spans="1:10" ht="69" customHeight="1">
      <c r="A83" s="12">
        <v>80</v>
      </c>
      <c r="B83" s="12" t="s">
        <v>160</v>
      </c>
      <c r="C83" s="14" t="s">
        <v>161</v>
      </c>
      <c r="D83" s="12">
        <v>18</v>
      </c>
      <c r="E83" s="6" t="s">
        <v>14</v>
      </c>
      <c r="F83" s="15">
        <v>45762.711864406781</v>
      </c>
      <c r="G83" s="9">
        <f t="shared" si="2"/>
        <v>823728.81355932204</v>
      </c>
      <c r="H83" s="36"/>
      <c r="I83" s="36">
        <f t="shared" si="4"/>
        <v>18</v>
      </c>
      <c r="J83" s="36">
        <f t="shared" si="3"/>
        <v>18</v>
      </c>
    </row>
    <row r="84" spans="1:10" ht="69" customHeight="1">
      <c r="A84" s="12">
        <v>81</v>
      </c>
      <c r="B84" s="12" t="s">
        <v>162</v>
      </c>
      <c r="C84" s="14" t="s">
        <v>163</v>
      </c>
      <c r="D84" s="12">
        <v>6</v>
      </c>
      <c r="E84" s="6" t="s">
        <v>14</v>
      </c>
      <c r="F84" s="15">
        <v>21186.440677966104</v>
      </c>
      <c r="G84" s="9">
        <f t="shared" si="2"/>
        <v>127118.64406779662</v>
      </c>
      <c r="H84" s="36"/>
      <c r="I84" s="36">
        <f t="shared" si="4"/>
        <v>6</v>
      </c>
      <c r="J84" s="36">
        <f t="shared" si="3"/>
        <v>6</v>
      </c>
    </row>
    <row r="85" spans="1:10" ht="69" customHeight="1">
      <c r="A85" s="12">
        <v>82</v>
      </c>
      <c r="B85" s="12" t="s">
        <v>164</v>
      </c>
      <c r="C85" s="14" t="s">
        <v>165</v>
      </c>
      <c r="D85" s="6">
        <v>400</v>
      </c>
      <c r="E85" s="12" t="s">
        <v>64</v>
      </c>
      <c r="F85" s="15">
        <v>381.35593220338984</v>
      </c>
      <c r="G85" s="9">
        <f t="shared" si="2"/>
        <v>152542.37288135593</v>
      </c>
      <c r="H85" s="36"/>
      <c r="I85" s="36">
        <f t="shared" si="4"/>
        <v>400</v>
      </c>
      <c r="J85" s="36">
        <f t="shared" si="3"/>
        <v>400</v>
      </c>
    </row>
    <row r="86" spans="1:10" ht="69" customHeight="1">
      <c r="A86" s="12">
        <v>83</v>
      </c>
      <c r="B86" s="12" t="s">
        <v>166</v>
      </c>
      <c r="C86" s="14" t="s">
        <v>167</v>
      </c>
      <c r="D86" s="6">
        <v>400</v>
      </c>
      <c r="E86" s="12" t="s">
        <v>64</v>
      </c>
      <c r="F86" s="15">
        <v>254.23728813559325</v>
      </c>
      <c r="G86" s="9">
        <f t="shared" si="2"/>
        <v>101694.9152542373</v>
      </c>
      <c r="H86" s="36"/>
      <c r="I86" s="36">
        <f t="shared" si="4"/>
        <v>400</v>
      </c>
      <c r="J86" s="36">
        <f t="shared" si="3"/>
        <v>400</v>
      </c>
    </row>
    <row r="87" spans="1:10" ht="69" customHeight="1">
      <c r="A87" s="12">
        <v>84</v>
      </c>
      <c r="B87" s="12" t="s">
        <v>168</v>
      </c>
      <c r="C87" s="14" t="s">
        <v>169</v>
      </c>
      <c r="D87" s="12">
        <v>20</v>
      </c>
      <c r="E87" s="6" t="s">
        <v>14</v>
      </c>
      <c r="F87" s="15">
        <v>4067.7966101694919</v>
      </c>
      <c r="G87" s="9">
        <f t="shared" si="2"/>
        <v>81355.932203389835</v>
      </c>
      <c r="H87" s="36"/>
      <c r="I87" s="36">
        <f t="shared" si="4"/>
        <v>20</v>
      </c>
      <c r="J87" s="36">
        <f t="shared" si="3"/>
        <v>20</v>
      </c>
    </row>
    <row r="88" spans="1:10" ht="69" customHeight="1">
      <c r="A88" s="12">
        <v>85</v>
      </c>
      <c r="B88" s="12" t="s">
        <v>170</v>
      </c>
      <c r="C88" s="14" t="s">
        <v>171</v>
      </c>
      <c r="D88" s="12">
        <v>60</v>
      </c>
      <c r="E88" s="6" t="s">
        <v>14</v>
      </c>
      <c r="F88" s="15">
        <v>3389.8305084745766</v>
      </c>
      <c r="G88" s="9">
        <f t="shared" si="2"/>
        <v>203389.83050847461</v>
      </c>
      <c r="H88" s="36"/>
      <c r="I88" s="36">
        <f t="shared" si="4"/>
        <v>60</v>
      </c>
      <c r="J88" s="36">
        <f t="shared" si="3"/>
        <v>60</v>
      </c>
    </row>
    <row r="89" spans="1:10" ht="69" customHeight="1">
      <c r="A89" s="12">
        <v>86</v>
      </c>
      <c r="B89" s="12" t="s">
        <v>172</v>
      </c>
      <c r="C89" s="14" t="s">
        <v>173</v>
      </c>
      <c r="D89" s="12">
        <v>215</v>
      </c>
      <c r="E89" s="6" t="s">
        <v>14</v>
      </c>
      <c r="F89" s="15">
        <v>1186.4406779661017</v>
      </c>
      <c r="G89" s="9">
        <f t="shared" si="2"/>
        <v>255084.74576271186</v>
      </c>
      <c r="H89" s="36"/>
      <c r="I89" s="36">
        <f t="shared" si="4"/>
        <v>215</v>
      </c>
      <c r="J89" s="36">
        <f t="shared" si="3"/>
        <v>215</v>
      </c>
    </row>
    <row r="90" spans="1:10" ht="69" customHeight="1">
      <c r="A90" s="12">
        <v>87</v>
      </c>
      <c r="B90" s="12" t="s">
        <v>174</v>
      </c>
      <c r="C90" s="14" t="s">
        <v>175</v>
      </c>
      <c r="D90" s="12">
        <v>95</v>
      </c>
      <c r="E90" s="6" t="s">
        <v>14</v>
      </c>
      <c r="F90" s="15">
        <v>1525.4237288135594</v>
      </c>
      <c r="G90" s="9">
        <f t="shared" si="2"/>
        <v>144915.25423728814</v>
      </c>
      <c r="H90" s="36"/>
      <c r="I90" s="36">
        <f t="shared" si="4"/>
        <v>95</v>
      </c>
      <c r="J90" s="36">
        <f t="shared" si="3"/>
        <v>95</v>
      </c>
    </row>
    <row r="91" spans="1:10" ht="69" customHeight="1">
      <c r="A91" s="12">
        <v>88</v>
      </c>
      <c r="B91" s="12" t="s">
        <v>176</v>
      </c>
      <c r="C91" s="14" t="s">
        <v>177</v>
      </c>
      <c r="D91" s="12">
        <v>8</v>
      </c>
      <c r="E91" s="6" t="s">
        <v>14</v>
      </c>
      <c r="F91" s="15">
        <v>135.59322033898306</v>
      </c>
      <c r="G91" s="9">
        <f t="shared" si="2"/>
        <v>1084.7457627118645</v>
      </c>
      <c r="H91" s="36"/>
      <c r="I91" s="36">
        <f t="shared" si="4"/>
        <v>8</v>
      </c>
      <c r="J91" s="36">
        <f t="shared" si="3"/>
        <v>8</v>
      </c>
    </row>
    <row r="92" spans="1:10" ht="69" customHeight="1">
      <c r="A92" s="12">
        <v>89</v>
      </c>
      <c r="B92" s="12" t="s">
        <v>178</v>
      </c>
      <c r="C92" s="14" t="s">
        <v>179</v>
      </c>
      <c r="D92" s="12">
        <v>40</v>
      </c>
      <c r="E92" s="6" t="s">
        <v>14</v>
      </c>
      <c r="F92" s="15">
        <v>3135.5932203389834</v>
      </c>
      <c r="G92" s="9">
        <f t="shared" si="2"/>
        <v>125423.72881355934</v>
      </c>
      <c r="H92" s="36"/>
      <c r="I92" s="36">
        <f t="shared" si="4"/>
        <v>40</v>
      </c>
      <c r="J92" s="36">
        <f t="shared" si="3"/>
        <v>40</v>
      </c>
    </row>
    <row r="93" spans="1:10" ht="69" customHeight="1">
      <c r="A93" s="12">
        <v>90</v>
      </c>
      <c r="B93" s="12" t="s">
        <v>180</v>
      </c>
      <c r="C93" s="14" t="s">
        <v>181</v>
      </c>
      <c r="D93" s="12">
        <v>40</v>
      </c>
      <c r="E93" s="6" t="s">
        <v>14</v>
      </c>
      <c r="F93" s="15">
        <v>847.45762711864415</v>
      </c>
      <c r="G93" s="9">
        <f t="shared" si="2"/>
        <v>33898.305084745763</v>
      </c>
      <c r="H93" s="36"/>
      <c r="I93" s="36">
        <f t="shared" si="4"/>
        <v>40</v>
      </c>
      <c r="J93" s="36">
        <f t="shared" si="3"/>
        <v>40</v>
      </c>
    </row>
    <row r="94" spans="1:10" ht="69" customHeight="1">
      <c r="A94" s="12">
        <v>91</v>
      </c>
      <c r="B94" s="12" t="s">
        <v>182</v>
      </c>
      <c r="C94" s="14" t="s">
        <v>183</v>
      </c>
      <c r="D94" s="12">
        <v>40</v>
      </c>
      <c r="E94" s="6" t="s">
        <v>14</v>
      </c>
      <c r="F94" s="15">
        <v>177.96610169491527</v>
      </c>
      <c r="G94" s="9">
        <f t="shared" si="2"/>
        <v>7118.6440677966111</v>
      </c>
      <c r="H94" s="36"/>
      <c r="I94" s="36">
        <f t="shared" si="4"/>
        <v>40</v>
      </c>
      <c r="J94" s="36">
        <f t="shared" si="3"/>
        <v>40</v>
      </c>
    </row>
    <row r="95" spans="1:10" ht="69" customHeight="1">
      <c r="A95" s="12">
        <v>92</v>
      </c>
      <c r="B95" s="12" t="s">
        <v>184</v>
      </c>
      <c r="C95" s="14" t="s">
        <v>185</v>
      </c>
      <c r="D95" s="12">
        <v>40</v>
      </c>
      <c r="E95" s="6" t="s">
        <v>14</v>
      </c>
      <c r="F95" s="15">
        <v>508.47457627118649</v>
      </c>
      <c r="G95" s="9">
        <f t="shared" si="2"/>
        <v>20338.983050847459</v>
      </c>
      <c r="H95" s="36"/>
      <c r="I95" s="36">
        <f t="shared" si="4"/>
        <v>40</v>
      </c>
      <c r="J95" s="36">
        <f t="shared" si="3"/>
        <v>40</v>
      </c>
    </row>
    <row r="96" spans="1:10" ht="69" customHeight="1">
      <c r="A96" s="12">
        <v>93</v>
      </c>
      <c r="B96" s="12" t="s">
        <v>186</v>
      </c>
      <c r="C96" s="14" t="s">
        <v>187</v>
      </c>
      <c r="D96" s="12">
        <v>5</v>
      </c>
      <c r="E96" s="6" t="s">
        <v>14</v>
      </c>
      <c r="F96" s="15">
        <v>2542.3728813559323</v>
      </c>
      <c r="G96" s="9">
        <f t="shared" ref="G96:G159" si="5">D96*F96</f>
        <v>12711.864406779661</v>
      </c>
      <c r="H96" s="36"/>
      <c r="I96" s="36">
        <f t="shared" si="4"/>
        <v>5</v>
      </c>
      <c r="J96" s="36">
        <f t="shared" si="3"/>
        <v>5</v>
      </c>
    </row>
    <row r="97" spans="1:10" ht="69" customHeight="1">
      <c r="A97" s="12">
        <v>94</v>
      </c>
      <c r="B97" s="12" t="s">
        <v>188</v>
      </c>
      <c r="C97" s="14" t="s">
        <v>189</v>
      </c>
      <c r="D97" s="12">
        <v>10</v>
      </c>
      <c r="E97" s="6" t="s">
        <v>14</v>
      </c>
      <c r="F97" s="15">
        <v>4152.5423728813557</v>
      </c>
      <c r="G97" s="9">
        <f t="shared" si="5"/>
        <v>41525.423728813555</v>
      </c>
      <c r="H97" s="36"/>
      <c r="I97" s="36">
        <f t="shared" si="4"/>
        <v>10</v>
      </c>
      <c r="J97" s="36">
        <f t="shared" si="3"/>
        <v>10</v>
      </c>
    </row>
    <row r="98" spans="1:10" ht="69" customHeight="1">
      <c r="A98" s="12">
        <v>95</v>
      </c>
      <c r="B98" s="12" t="s">
        <v>190</v>
      </c>
      <c r="C98" s="14" t="s">
        <v>191</v>
      </c>
      <c r="D98" s="12">
        <v>15</v>
      </c>
      <c r="E98" s="6" t="s">
        <v>14</v>
      </c>
      <c r="F98" s="15">
        <v>762.71186440677968</v>
      </c>
      <c r="G98" s="9">
        <f t="shared" si="5"/>
        <v>11440.677966101695</v>
      </c>
      <c r="H98" s="36"/>
      <c r="I98" s="36">
        <f t="shared" si="4"/>
        <v>15</v>
      </c>
      <c r="J98" s="36">
        <f t="shared" si="3"/>
        <v>15</v>
      </c>
    </row>
    <row r="99" spans="1:10" ht="69" customHeight="1">
      <c r="A99" s="12">
        <v>96</v>
      </c>
      <c r="B99" s="12" t="s">
        <v>192</v>
      </c>
      <c r="C99" s="14" t="s">
        <v>193</v>
      </c>
      <c r="D99" s="12">
        <v>15</v>
      </c>
      <c r="E99" s="6" t="s">
        <v>14</v>
      </c>
      <c r="F99" s="15">
        <v>2711.8644067796613</v>
      </c>
      <c r="G99" s="9">
        <f t="shared" si="5"/>
        <v>40677.966101694918</v>
      </c>
      <c r="H99" s="36"/>
      <c r="I99" s="36">
        <f t="shared" si="4"/>
        <v>15</v>
      </c>
      <c r="J99" s="36">
        <f t="shared" si="3"/>
        <v>15</v>
      </c>
    </row>
    <row r="100" spans="1:10" ht="69" customHeight="1">
      <c r="A100" s="12">
        <v>97</v>
      </c>
      <c r="B100" s="12" t="s">
        <v>194</v>
      </c>
      <c r="C100" s="14" t="s">
        <v>195</v>
      </c>
      <c r="D100" s="12">
        <v>1</v>
      </c>
      <c r="E100" s="6" t="s">
        <v>14</v>
      </c>
      <c r="F100" s="15">
        <v>1114406.779661017</v>
      </c>
      <c r="G100" s="9">
        <f t="shared" si="5"/>
        <v>1114406.779661017</v>
      </c>
      <c r="H100" s="36"/>
      <c r="I100" s="36">
        <f t="shared" si="4"/>
        <v>1</v>
      </c>
      <c r="J100" s="36">
        <f t="shared" si="3"/>
        <v>1</v>
      </c>
    </row>
    <row r="101" spans="1:10" ht="69" customHeight="1">
      <c r="A101" s="12">
        <v>98</v>
      </c>
      <c r="B101" s="12" t="s">
        <v>196</v>
      </c>
      <c r="C101" s="14" t="s">
        <v>197</v>
      </c>
      <c r="D101" s="12">
        <v>1</v>
      </c>
      <c r="E101" s="6" t="s">
        <v>14</v>
      </c>
      <c r="F101" s="15">
        <v>741525.42372881365</v>
      </c>
      <c r="G101" s="9">
        <f t="shared" si="5"/>
        <v>741525.42372881365</v>
      </c>
      <c r="H101" s="36"/>
      <c r="I101" s="36">
        <f t="shared" si="4"/>
        <v>1</v>
      </c>
      <c r="J101" s="36">
        <f t="shared" si="3"/>
        <v>1</v>
      </c>
    </row>
    <row r="102" spans="1:10" ht="69" customHeight="1">
      <c r="A102" s="12">
        <v>99</v>
      </c>
      <c r="B102" s="12" t="s">
        <v>198</v>
      </c>
      <c r="C102" s="14" t="s">
        <v>199</v>
      </c>
      <c r="D102" s="17">
        <v>2</v>
      </c>
      <c r="E102" s="6" t="s">
        <v>14</v>
      </c>
      <c r="F102" s="15">
        <v>313559.32203389832</v>
      </c>
      <c r="G102" s="9">
        <f t="shared" si="5"/>
        <v>627118.64406779665</v>
      </c>
      <c r="H102" s="36"/>
      <c r="I102" s="36">
        <f t="shared" si="4"/>
        <v>2</v>
      </c>
      <c r="J102" s="36">
        <f t="shared" si="3"/>
        <v>2</v>
      </c>
    </row>
    <row r="103" spans="1:10" ht="69" customHeight="1">
      <c r="A103" s="12">
        <v>100</v>
      </c>
      <c r="B103" s="18" t="s">
        <v>200</v>
      </c>
      <c r="C103" s="14" t="s">
        <v>201</v>
      </c>
      <c r="D103" s="17">
        <v>1</v>
      </c>
      <c r="E103" s="6" t="s">
        <v>14</v>
      </c>
      <c r="F103" s="15">
        <v>381355.93220338988</v>
      </c>
      <c r="G103" s="9">
        <f t="shared" si="5"/>
        <v>381355.93220338988</v>
      </c>
      <c r="H103" s="36"/>
      <c r="I103" s="36">
        <f t="shared" si="4"/>
        <v>1</v>
      </c>
      <c r="J103" s="36">
        <f t="shared" si="3"/>
        <v>1</v>
      </c>
    </row>
    <row r="104" spans="1:10" ht="69" customHeight="1">
      <c r="A104" s="12">
        <v>101</v>
      </c>
      <c r="B104" s="6" t="s">
        <v>202</v>
      </c>
      <c r="C104" s="7" t="s">
        <v>203</v>
      </c>
      <c r="D104" s="6">
        <v>1</v>
      </c>
      <c r="E104" s="6" t="s">
        <v>14</v>
      </c>
      <c r="F104" s="15">
        <v>3389830.5084745763</v>
      </c>
      <c r="G104" s="9">
        <f t="shared" si="5"/>
        <v>3389830.5084745763</v>
      </c>
      <c r="H104" s="36"/>
      <c r="I104" s="36">
        <f t="shared" si="4"/>
        <v>1</v>
      </c>
      <c r="J104" s="36">
        <f t="shared" si="3"/>
        <v>1</v>
      </c>
    </row>
    <row r="105" spans="1:10" ht="69" customHeight="1">
      <c r="A105" s="12">
        <v>102</v>
      </c>
      <c r="B105" s="12" t="s">
        <v>204</v>
      </c>
      <c r="C105" s="14" t="s">
        <v>205</v>
      </c>
      <c r="D105" s="12">
        <v>200</v>
      </c>
      <c r="E105" s="12" t="s">
        <v>64</v>
      </c>
      <c r="F105" s="15">
        <v>254.23728813559325</v>
      </c>
      <c r="G105" s="9">
        <f t="shared" si="5"/>
        <v>50847.457627118652</v>
      </c>
      <c r="H105" s="36"/>
      <c r="I105" s="36">
        <f t="shared" si="4"/>
        <v>200</v>
      </c>
      <c r="J105" s="36">
        <f t="shared" si="3"/>
        <v>200</v>
      </c>
    </row>
    <row r="106" spans="1:10" ht="69" customHeight="1">
      <c r="A106" s="12">
        <v>103</v>
      </c>
      <c r="B106" s="12" t="s">
        <v>206</v>
      </c>
      <c r="C106" s="14" t="s">
        <v>207</v>
      </c>
      <c r="D106" s="12">
        <v>200</v>
      </c>
      <c r="E106" s="12" t="s">
        <v>64</v>
      </c>
      <c r="F106" s="15">
        <v>474.57627118644069</v>
      </c>
      <c r="G106" s="9">
        <f t="shared" si="5"/>
        <v>94915.254237288143</v>
      </c>
      <c r="H106" s="36"/>
      <c r="I106" s="36">
        <f t="shared" si="4"/>
        <v>200</v>
      </c>
      <c r="J106" s="36">
        <f t="shared" si="3"/>
        <v>200</v>
      </c>
    </row>
    <row r="107" spans="1:10" ht="69" customHeight="1">
      <c r="A107" s="12">
        <v>104</v>
      </c>
      <c r="B107" s="12" t="s">
        <v>208</v>
      </c>
      <c r="C107" s="14" t="s">
        <v>209</v>
      </c>
      <c r="D107" s="12">
        <v>75</v>
      </c>
      <c r="E107" s="12" t="s">
        <v>64</v>
      </c>
      <c r="F107" s="15">
        <v>635.59322033898309</v>
      </c>
      <c r="G107" s="9">
        <f t="shared" si="5"/>
        <v>47669.491525423735</v>
      </c>
      <c r="H107" s="36"/>
      <c r="I107" s="36">
        <f t="shared" si="4"/>
        <v>75</v>
      </c>
      <c r="J107" s="36">
        <f t="shared" si="3"/>
        <v>75</v>
      </c>
    </row>
    <row r="108" spans="1:10" ht="69" customHeight="1">
      <c r="A108" s="12">
        <v>105</v>
      </c>
      <c r="B108" s="12" t="s">
        <v>210</v>
      </c>
      <c r="C108" s="14" t="s">
        <v>211</v>
      </c>
      <c r="D108" s="12">
        <v>50</v>
      </c>
      <c r="E108" s="12" t="s">
        <v>64</v>
      </c>
      <c r="F108" s="15">
        <v>889.83050847457628</v>
      </c>
      <c r="G108" s="9">
        <f t="shared" si="5"/>
        <v>44491.525423728817</v>
      </c>
      <c r="H108" s="36"/>
      <c r="I108" s="36">
        <f t="shared" si="4"/>
        <v>50</v>
      </c>
      <c r="J108" s="36">
        <f t="shared" si="3"/>
        <v>50</v>
      </c>
    </row>
    <row r="109" spans="1:10" ht="69" customHeight="1">
      <c r="A109" s="12">
        <v>106</v>
      </c>
      <c r="B109" s="12" t="s">
        <v>212</v>
      </c>
      <c r="C109" s="14" t="s">
        <v>213</v>
      </c>
      <c r="D109" s="12">
        <v>50</v>
      </c>
      <c r="E109" s="12" t="s">
        <v>64</v>
      </c>
      <c r="F109" s="15">
        <v>1271.1864406779662</v>
      </c>
      <c r="G109" s="9">
        <f t="shared" si="5"/>
        <v>63559.322033898308</v>
      </c>
      <c r="H109" s="36"/>
      <c r="I109" s="36">
        <f t="shared" si="4"/>
        <v>50</v>
      </c>
      <c r="J109" s="36">
        <f t="shared" si="3"/>
        <v>50</v>
      </c>
    </row>
    <row r="110" spans="1:10" ht="69" customHeight="1">
      <c r="A110" s="12">
        <v>107</v>
      </c>
      <c r="B110" s="12" t="s">
        <v>214</v>
      </c>
      <c r="C110" s="14" t="s">
        <v>215</v>
      </c>
      <c r="D110" s="12">
        <v>100</v>
      </c>
      <c r="E110" s="12" t="s">
        <v>64</v>
      </c>
      <c r="F110" s="15">
        <v>1610.1694915254238</v>
      </c>
      <c r="G110" s="9">
        <f t="shared" si="5"/>
        <v>161016.94915254239</v>
      </c>
      <c r="H110" s="36"/>
      <c r="I110" s="36">
        <f t="shared" si="4"/>
        <v>100</v>
      </c>
      <c r="J110" s="36">
        <f t="shared" si="3"/>
        <v>100</v>
      </c>
    </row>
    <row r="111" spans="1:10" ht="69" customHeight="1">
      <c r="A111" s="12">
        <v>108</v>
      </c>
      <c r="B111" s="12" t="s">
        <v>216</v>
      </c>
      <c r="C111" s="14" t="s">
        <v>217</v>
      </c>
      <c r="D111" s="12">
        <v>500</v>
      </c>
      <c r="E111" s="12" t="s">
        <v>64</v>
      </c>
      <c r="F111" s="15">
        <v>2033.898305084746</v>
      </c>
      <c r="G111" s="9">
        <f t="shared" si="5"/>
        <v>1016949.1525423729</v>
      </c>
      <c r="H111" s="36"/>
      <c r="I111" s="36">
        <f t="shared" si="4"/>
        <v>500</v>
      </c>
      <c r="J111" s="36">
        <f t="shared" si="3"/>
        <v>500</v>
      </c>
    </row>
    <row r="112" spans="1:10" ht="69" customHeight="1">
      <c r="A112" s="12">
        <v>109</v>
      </c>
      <c r="B112" s="12" t="s">
        <v>218</v>
      </c>
      <c r="C112" s="14" t="s">
        <v>219</v>
      </c>
      <c r="D112" s="12">
        <v>8</v>
      </c>
      <c r="E112" s="6" t="s">
        <v>14</v>
      </c>
      <c r="F112" s="15">
        <v>720.33898305084745</v>
      </c>
      <c r="G112" s="9">
        <f t="shared" si="5"/>
        <v>5762.7118644067796</v>
      </c>
      <c r="H112" s="36"/>
      <c r="I112" s="36">
        <f t="shared" si="4"/>
        <v>8</v>
      </c>
      <c r="J112" s="36">
        <f t="shared" si="3"/>
        <v>8</v>
      </c>
    </row>
    <row r="113" spans="1:10" ht="69" customHeight="1">
      <c r="A113" s="12">
        <v>110</v>
      </c>
      <c r="B113" s="12" t="s">
        <v>220</v>
      </c>
      <c r="C113" s="14" t="s">
        <v>221</v>
      </c>
      <c r="D113" s="12">
        <v>8</v>
      </c>
      <c r="E113" s="6" t="s">
        <v>14</v>
      </c>
      <c r="F113" s="15">
        <v>1016.949152542373</v>
      </c>
      <c r="G113" s="9">
        <f t="shared" si="5"/>
        <v>8135.5932203389839</v>
      </c>
      <c r="H113" s="36"/>
      <c r="I113" s="36">
        <f t="shared" si="4"/>
        <v>8</v>
      </c>
      <c r="J113" s="36">
        <f t="shared" si="3"/>
        <v>8</v>
      </c>
    </row>
    <row r="114" spans="1:10" ht="69" customHeight="1">
      <c r="A114" s="12">
        <v>111</v>
      </c>
      <c r="B114" s="12" t="s">
        <v>222</v>
      </c>
      <c r="C114" s="14" t="s">
        <v>223</v>
      </c>
      <c r="D114" s="12">
        <v>8</v>
      </c>
      <c r="E114" s="6" t="s">
        <v>14</v>
      </c>
      <c r="F114" s="15">
        <v>1271.1864406779662</v>
      </c>
      <c r="G114" s="9">
        <f t="shared" si="5"/>
        <v>10169.491525423729</v>
      </c>
      <c r="H114" s="36"/>
      <c r="I114" s="36">
        <f t="shared" si="4"/>
        <v>8</v>
      </c>
      <c r="J114" s="36">
        <f t="shared" si="3"/>
        <v>8</v>
      </c>
    </row>
    <row r="115" spans="1:10" ht="69" customHeight="1">
      <c r="A115" s="12">
        <v>112</v>
      </c>
      <c r="B115" s="12" t="s">
        <v>224</v>
      </c>
      <c r="C115" s="14" t="s">
        <v>225</v>
      </c>
      <c r="D115" s="12">
        <v>4</v>
      </c>
      <c r="E115" s="6" t="s">
        <v>14</v>
      </c>
      <c r="F115" s="15">
        <v>1610.1694915254238</v>
      </c>
      <c r="G115" s="9">
        <f t="shared" si="5"/>
        <v>6440.6779661016953</v>
      </c>
      <c r="H115" s="36"/>
      <c r="I115" s="36">
        <f t="shared" si="4"/>
        <v>4</v>
      </c>
      <c r="J115" s="36">
        <f t="shared" si="3"/>
        <v>4</v>
      </c>
    </row>
    <row r="116" spans="1:10" ht="69" customHeight="1">
      <c r="A116" s="12">
        <v>113</v>
      </c>
      <c r="B116" s="12" t="s">
        <v>226</v>
      </c>
      <c r="C116" s="14" t="s">
        <v>227</v>
      </c>
      <c r="D116" s="12">
        <v>4</v>
      </c>
      <c r="E116" s="6" t="s">
        <v>14</v>
      </c>
      <c r="F116" s="15">
        <v>2118.6440677966102</v>
      </c>
      <c r="G116" s="9">
        <f t="shared" si="5"/>
        <v>8474.5762711864409</v>
      </c>
      <c r="H116" s="36"/>
      <c r="I116" s="36">
        <f t="shared" si="4"/>
        <v>4</v>
      </c>
      <c r="J116" s="36">
        <f t="shared" si="3"/>
        <v>4</v>
      </c>
    </row>
    <row r="117" spans="1:10" ht="69" customHeight="1">
      <c r="A117" s="12">
        <v>114</v>
      </c>
      <c r="B117" s="12" t="s">
        <v>228</v>
      </c>
      <c r="C117" s="14" t="s">
        <v>229</v>
      </c>
      <c r="D117" s="12">
        <v>4</v>
      </c>
      <c r="E117" s="6" t="s">
        <v>14</v>
      </c>
      <c r="F117" s="15">
        <v>2966.1016949152545</v>
      </c>
      <c r="G117" s="9">
        <f t="shared" si="5"/>
        <v>11864.406779661018</v>
      </c>
      <c r="H117" s="36"/>
      <c r="I117" s="36">
        <f t="shared" si="4"/>
        <v>4</v>
      </c>
      <c r="J117" s="36">
        <f t="shared" si="3"/>
        <v>4</v>
      </c>
    </row>
    <row r="118" spans="1:10" ht="69" customHeight="1">
      <c r="A118" s="12">
        <v>115</v>
      </c>
      <c r="B118" s="12" t="s">
        <v>230</v>
      </c>
      <c r="C118" s="14" t="s">
        <v>231</v>
      </c>
      <c r="D118" s="12">
        <v>12</v>
      </c>
      <c r="E118" s="6" t="s">
        <v>14</v>
      </c>
      <c r="F118" s="15">
        <v>3389.8305084745766</v>
      </c>
      <c r="G118" s="9">
        <f t="shared" si="5"/>
        <v>40677.966101694918</v>
      </c>
      <c r="H118" s="36"/>
      <c r="I118" s="36">
        <f t="shared" si="4"/>
        <v>12</v>
      </c>
      <c r="J118" s="36">
        <f t="shared" si="3"/>
        <v>12</v>
      </c>
    </row>
    <row r="119" spans="1:10" ht="69" customHeight="1">
      <c r="A119" s="12">
        <v>116</v>
      </c>
      <c r="B119" s="12" t="s">
        <v>232</v>
      </c>
      <c r="C119" s="14" t="s">
        <v>233</v>
      </c>
      <c r="D119" s="12">
        <v>100</v>
      </c>
      <c r="E119" s="12" t="s">
        <v>64</v>
      </c>
      <c r="F119" s="15">
        <v>932.20338983050851</v>
      </c>
      <c r="G119" s="9">
        <f t="shared" si="5"/>
        <v>93220.338983050853</v>
      </c>
      <c r="H119" s="36"/>
      <c r="I119" s="36">
        <f t="shared" si="4"/>
        <v>100</v>
      </c>
      <c r="J119" s="36">
        <f t="shared" si="3"/>
        <v>100</v>
      </c>
    </row>
    <row r="120" spans="1:10" ht="69" customHeight="1">
      <c r="A120" s="12">
        <v>117</v>
      </c>
      <c r="B120" s="12" t="s">
        <v>234</v>
      </c>
      <c r="C120" s="14" t="s">
        <v>235</v>
      </c>
      <c r="D120" s="12">
        <v>100</v>
      </c>
      <c r="E120" s="12" t="s">
        <v>64</v>
      </c>
      <c r="F120" s="15">
        <v>974.57627118644075</v>
      </c>
      <c r="G120" s="9">
        <f t="shared" si="5"/>
        <v>97457.627118644072</v>
      </c>
      <c r="H120" s="36"/>
      <c r="I120" s="36">
        <f t="shared" si="4"/>
        <v>100</v>
      </c>
      <c r="J120" s="36">
        <f t="shared" si="3"/>
        <v>100</v>
      </c>
    </row>
    <row r="121" spans="1:10" ht="69" customHeight="1">
      <c r="A121" s="12">
        <v>118</v>
      </c>
      <c r="B121" s="12" t="s">
        <v>236</v>
      </c>
      <c r="C121" s="14" t="s">
        <v>237</v>
      </c>
      <c r="D121" s="12">
        <v>200</v>
      </c>
      <c r="E121" s="12" t="s">
        <v>64</v>
      </c>
      <c r="F121" s="15">
        <v>105.93220338983052</v>
      </c>
      <c r="G121" s="9">
        <f t="shared" si="5"/>
        <v>21186.440677966104</v>
      </c>
      <c r="H121" s="36"/>
      <c r="I121" s="36">
        <f t="shared" si="4"/>
        <v>200</v>
      </c>
      <c r="J121" s="36">
        <f t="shared" si="3"/>
        <v>200</v>
      </c>
    </row>
    <row r="122" spans="1:10" ht="69" customHeight="1">
      <c r="A122" s="12">
        <v>119</v>
      </c>
      <c r="B122" s="12" t="s">
        <v>238</v>
      </c>
      <c r="C122" s="14" t="s">
        <v>239</v>
      </c>
      <c r="D122" s="12">
        <v>700</v>
      </c>
      <c r="E122" s="12" t="s">
        <v>64</v>
      </c>
      <c r="F122" s="15">
        <v>228.81355932203391</v>
      </c>
      <c r="G122" s="9">
        <f t="shared" si="5"/>
        <v>160169.49152542374</v>
      </c>
      <c r="H122" s="36"/>
      <c r="I122" s="36">
        <f t="shared" si="4"/>
        <v>700</v>
      </c>
      <c r="J122" s="36">
        <f t="shared" si="3"/>
        <v>700</v>
      </c>
    </row>
    <row r="123" spans="1:10" ht="69" customHeight="1">
      <c r="A123" s="12">
        <v>120</v>
      </c>
      <c r="B123" s="12" t="s">
        <v>240</v>
      </c>
      <c r="C123" s="14" t="s">
        <v>241</v>
      </c>
      <c r="D123" s="12">
        <v>200</v>
      </c>
      <c r="E123" s="12" t="s">
        <v>64</v>
      </c>
      <c r="F123" s="15">
        <v>1097.457627118644</v>
      </c>
      <c r="G123" s="9">
        <f t="shared" si="5"/>
        <v>219491.5254237288</v>
      </c>
      <c r="H123" s="36"/>
      <c r="I123" s="36">
        <f t="shared" si="4"/>
        <v>200</v>
      </c>
      <c r="J123" s="36">
        <f t="shared" si="3"/>
        <v>200</v>
      </c>
    </row>
    <row r="124" spans="1:10" ht="69" customHeight="1">
      <c r="A124" s="12">
        <v>121</v>
      </c>
      <c r="B124" s="12" t="s">
        <v>242</v>
      </c>
      <c r="C124" s="14" t="s">
        <v>243</v>
      </c>
      <c r="D124" s="12">
        <v>100</v>
      </c>
      <c r="E124" s="12" t="s">
        <v>64</v>
      </c>
      <c r="F124" s="15">
        <v>3813.5593220338983</v>
      </c>
      <c r="G124" s="9">
        <f t="shared" si="5"/>
        <v>381355.93220338982</v>
      </c>
      <c r="H124" s="36"/>
      <c r="I124" s="36">
        <f t="shared" si="4"/>
        <v>100</v>
      </c>
      <c r="J124" s="36">
        <f t="shared" si="3"/>
        <v>100</v>
      </c>
    </row>
    <row r="125" spans="1:10" ht="69" customHeight="1">
      <c r="A125" s="12">
        <v>122</v>
      </c>
      <c r="B125" s="12" t="s">
        <v>244</v>
      </c>
      <c r="C125" s="14" t="s">
        <v>245</v>
      </c>
      <c r="D125" s="12">
        <v>7</v>
      </c>
      <c r="E125" s="6" t="s">
        <v>14</v>
      </c>
      <c r="F125" s="15">
        <v>338983.05084745766</v>
      </c>
      <c r="G125" s="9">
        <f t="shared" si="5"/>
        <v>2372881.3559322036</v>
      </c>
      <c r="H125" s="36">
        <v>2</v>
      </c>
      <c r="I125" s="36">
        <f t="shared" si="4"/>
        <v>9</v>
      </c>
      <c r="J125" s="36">
        <v>13</v>
      </c>
    </row>
    <row r="126" spans="1:10" ht="69" customHeight="1">
      <c r="A126" s="12">
        <v>123</v>
      </c>
      <c r="B126" s="12" t="s">
        <v>246</v>
      </c>
      <c r="C126" s="14" t="s">
        <v>247</v>
      </c>
      <c r="D126" s="12">
        <v>182</v>
      </c>
      <c r="E126" s="6" t="s">
        <v>14</v>
      </c>
      <c r="F126" s="15">
        <v>21186.440677966104</v>
      </c>
      <c r="G126" s="9">
        <f t="shared" si="5"/>
        <v>3855932.2033898309</v>
      </c>
      <c r="H126" s="36">
        <v>52</v>
      </c>
      <c r="I126" s="36">
        <f t="shared" si="4"/>
        <v>234</v>
      </c>
      <c r="J126" s="36">
        <v>338</v>
      </c>
    </row>
    <row r="127" spans="1:10" ht="69" customHeight="1">
      <c r="A127" s="12">
        <v>124</v>
      </c>
      <c r="B127" s="12" t="s">
        <v>248</v>
      </c>
      <c r="C127" s="14" t="s">
        <v>249</v>
      </c>
      <c r="D127" s="12">
        <v>7</v>
      </c>
      <c r="E127" s="6" t="s">
        <v>14</v>
      </c>
      <c r="F127" s="15">
        <v>25423.728813559323</v>
      </c>
      <c r="G127" s="9">
        <f t="shared" si="5"/>
        <v>177966.10169491527</v>
      </c>
      <c r="H127" s="36">
        <v>2</v>
      </c>
      <c r="I127" s="36">
        <f t="shared" si="4"/>
        <v>9</v>
      </c>
      <c r="J127" s="36">
        <v>13</v>
      </c>
    </row>
    <row r="128" spans="1:10" ht="69" customHeight="1">
      <c r="A128" s="12">
        <v>125</v>
      </c>
      <c r="B128" s="12" t="s">
        <v>250</v>
      </c>
      <c r="C128" s="14" t="s">
        <v>251</v>
      </c>
      <c r="D128" s="12">
        <v>7</v>
      </c>
      <c r="E128" s="6" t="s">
        <v>14</v>
      </c>
      <c r="F128" s="15">
        <v>13559.322033898306</v>
      </c>
      <c r="G128" s="9">
        <f t="shared" si="5"/>
        <v>94915.254237288143</v>
      </c>
      <c r="H128" s="36"/>
      <c r="I128" s="36">
        <f t="shared" si="4"/>
        <v>7</v>
      </c>
      <c r="J128" s="36">
        <v>5</v>
      </c>
    </row>
    <row r="129" spans="1:10" ht="69" customHeight="1">
      <c r="A129" s="12">
        <v>126</v>
      </c>
      <c r="B129" s="12">
        <v>34</v>
      </c>
      <c r="C129" s="14" t="s">
        <v>252</v>
      </c>
      <c r="D129" s="12">
        <v>1</v>
      </c>
      <c r="E129" s="6" t="s">
        <v>14</v>
      </c>
      <c r="F129" s="15">
        <v>8894067.7966101691</v>
      </c>
      <c r="G129" s="9">
        <f t="shared" si="5"/>
        <v>8894067.7966101691</v>
      </c>
      <c r="H129" s="36"/>
      <c r="I129" s="36">
        <f t="shared" si="4"/>
        <v>1</v>
      </c>
      <c r="J129" s="36">
        <v>1</v>
      </c>
    </row>
    <row r="130" spans="1:10" ht="69" customHeight="1">
      <c r="A130" s="12">
        <v>127</v>
      </c>
      <c r="B130" s="12">
        <v>35.1</v>
      </c>
      <c r="C130" s="14" t="s">
        <v>254</v>
      </c>
      <c r="D130" s="12">
        <v>6</v>
      </c>
      <c r="E130" s="6" t="s">
        <v>14</v>
      </c>
      <c r="F130" s="9">
        <v>127118.64406779662</v>
      </c>
      <c r="G130" s="9">
        <f t="shared" si="5"/>
        <v>762711.86440677964</v>
      </c>
      <c r="H130" s="36"/>
      <c r="I130" s="36">
        <f t="shared" si="4"/>
        <v>6</v>
      </c>
      <c r="J130" s="36">
        <v>6</v>
      </c>
    </row>
    <row r="131" spans="1:10" ht="69" customHeight="1">
      <c r="A131" s="12">
        <v>128</v>
      </c>
      <c r="B131" s="12">
        <v>35.200000000000003</v>
      </c>
      <c r="C131" s="14" t="s">
        <v>255</v>
      </c>
      <c r="D131" s="12">
        <v>2</v>
      </c>
      <c r="E131" s="6" t="s">
        <v>14</v>
      </c>
      <c r="F131" s="9">
        <v>177966.10169491527</v>
      </c>
      <c r="G131" s="9">
        <f t="shared" si="5"/>
        <v>355932.20338983054</v>
      </c>
      <c r="H131" s="36"/>
      <c r="I131" s="36">
        <f t="shared" si="4"/>
        <v>2</v>
      </c>
      <c r="J131" s="36">
        <v>4</v>
      </c>
    </row>
    <row r="132" spans="1:10" ht="69" customHeight="1">
      <c r="A132" s="12">
        <v>129</v>
      </c>
      <c r="B132" s="12">
        <v>35.299999999999997</v>
      </c>
      <c r="C132" s="14" t="s">
        <v>256</v>
      </c>
      <c r="D132" s="12">
        <v>6</v>
      </c>
      <c r="E132" s="6" t="s">
        <v>14</v>
      </c>
      <c r="F132" s="9">
        <v>5932.203389830509</v>
      </c>
      <c r="G132" s="9">
        <f t="shared" si="5"/>
        <v>35593.220338983054</v>
      </c>
      <c r="H132" s="36"/>
      <c r="I132" s="36">
        <f t="shared" si="4"/>
        <v>6</v>
      </c>
      <c r="J132" s="36">
        <v>6</v>
      </c>
    </row>
    <row r="133" spans="1:10" ht="69" customHeight="1">
      <c r="A133" s="12">
        <v>130</v>
      </c>
      <c r="B133" s="12">
        <v>35.4</v>
      </c>
      <c r="C133" s="14" t="s">
        <v>257</v>
      </c>
      <c r="D133" s="12">
        <v>2</v>
      </c>
      <c r="E133" s="6" t="s">
        <v>14</v>
      </c>
      <c r="F133" s="9">
        <v>7203.3898305084749</v>
      </c>
      <c r="G133" s="9">
        <f t="shared" si="5"/>
        <v>14406.77966101695</v>
      </c>
      <c r="H133" s="36"/>
      <c r="I133" s="36">
        <f t="shared" si="4"/>
        <v>2</v>
      </c>
      <c r="J133" s="36">
        <v>2</v>
      </c>
    </row>
    <row r="134" spans="1:10" ht="69" customHeight="1">
      <c r="A134" s="12">
        <v>131</v>
      </c>
      <c r="B134" s="12">
        <v>35.5</v>
      </c>
      <c r="C134" s="14" t="s">
        <v>258</v>
      </c>
      <c r="D134" s="12">
        <v>1</v>
      </c>
      <c r="E134" s="6" t="s">
        <v>14</v>
      </c>
      <c r="F134" s="9">
        <v>1016949.1525423729</v>
      </c>
      <c r="G134" s="9">
        <f t="shared" si="5"/>
        <v>1016949.1525423729</v>
      </c>
      <c r="H134" s="36"/>
      <c r="I134" s="36">
        <f t="shared" ref="I134:I197" si="6">D134+H134</f>
        <v>1</v>
      </c>
      <c r="J134" s="36">
        <v>1</v>
      </c>
    </row>
    <row r="135" spans="1:10" ht="69" customHeight="1">
      <c r="A135" s="12">
        <v>132</v>
      </c>
      <c r="B135" s="12">
        <v>35.6</v>
      </c>
      <c r="C135" s="14" t="s">
        <v>259</v>
      </c>
      <c r="D135" s="12">
        <v>2</v>
      </c>
      <c r="E135" s="6" t="s">
        <v>14</v>
      </c>
      <c r="F135" s="9">
        <v>847457.62711864407</v>
      </c>
      <c r="G135" s="9">
        <f t="shared" si="5"/>
        <v>1694915.2542372881</v>
      </c>
      <c r="H135" s="36"/>
      <c r="I135" s="36">
        <f t="shared" si="6"/>
        <v>2</v>
      </c>
      <c r="J135" s="36">
        <v>2</v>
      </c>
    </row>
    <row r="136" spans="1:10" ht="69" customHeight="1">
      <c r="A136" s="12">
        <v>133</v>
      </c>
      <c r="B136" s="12">
        <v>35.700000000000003</v>
      </c>
      <c r="C136" s="14" t="s">
        <v>260</v>
      </c>
      <c r="D136" s="12">
        <v>1</v>
      </c>
      <c r="E136" s="6" t="s">
        <v>14</v>
      </c>
      <c r="F136" s="9">
        <v>762711.86440677976</v>
      </c>
      <c r="G136" s="9">
        <f t="shared" si="5"/>
        <v>762711.86440677976</v>
      </c>
      <c r="H136" s="36"/>
      <c r="I136" s="36">
        <f t="shared" si="6"/>
        <v>1</v>
      </c>
      <c r="J136" s="36">
        <v>2</v>
      </c>
    </row>
    <row r="137" spans="1:10" ht="69" customHeight="1">
      <c r="A137" s="6">
        <v>134</v>
      </c>
      <c r="B137" s="6">
        <v>36.200000000000003</v>
      </c>
      <c r="C137" s="7" t="s">
        <v>262</v>
      </c>
      <c r="D137" s="6">
        <v>1</v>
      </c>
      <c r="E137" s="6" t="s">
        <v>49</v>
      </c>
      <c r="F137" s="9">
        <v>1207627.1186440678</v>
      </c>
      <c r="G137" s="9">
        <f t="shared" si="5"/>
        <v>1207627.1186440678</v>
      </c>
      <c r="H137" s="36"/>
      <c r="I137" s="36">
        <f t="shared" si="6"/>
        <v>1</v>
      </c>
      <c r="J137" s="36">
        <f>I137</f>
        <v>1</v>
      </c>
    </row>
    <row r="138" spans="1:10" ht="69" customHeight="1">
      <c r="A138" s="6">
        <v>135</v>
      </c>
      <c r="B138" s="6">
        <v>36.299999999999997</v>
      </c>
      <c r="C138" s="7" t="s">
        <v>263</v>
      </c>
      <c r="D138" s="6">
        <v>1</v>
      </c>
      <c r="E138" s="6" t="s">
        <v>49</v>
      </c>
      <c r="F138" s="9">
        <v>1186440.6779661018</v>
      </c>
      <c r="G138" s="9">
        <f t="shared" si="5"/>
        <v>1186440.6779661018</v>
      </c>
      <c r="H138" s="36"/>
      <c r="I138" s="36">
        <f t="shared" si="6"/>
        <v>1</v>
      </c>
      <c r="J138" s="36">
        <f t="shared" ref="J138:J147" si="7">I138</f>
        <v>1</v>
      </c>
    </row>
    <row r="139" spans="1:10" ht="69" customHeight="1">
      <c r="A139" s="6">
        <v>136</v>
      </c>
      <c r="B139" s="6">
        <v>36.4</v>
      </c>
      <c r="C139" s="7" t="s">
        <v>264</v>
      </c>
      <c r="D139" s="6">
        <v>6</v>
      </c>
      <c r="E139" s="6" t="s">
        <v>14</v>
      </c>
      <c r="F139" s="9">
        <v>22881.355932203391</v>
      </c>
      <c r="G139" s="9">
        <f t="shared" si="5"/>
        <v>137288.13559322036</v>
      </c>
      <c r="H139" s="36"/>
      <c r="I139" s="36">
        <f t="shared" si="6"/>
        <v>6</v>
      </c>
      <c r="J139" s="36">
        <f t="shared" si="7"/>
        <v>6</v>
      </c>
    </row>
    <row r="140" spans="1:10" ht="69" customHeight="1">
      <c r="A140" s="6">
        <v>137</v>
      </c>
      <c r="B140" s="6">
        <v>36.5</v>
      </c>
      <c r="C140" s="7" t="s">
        <v>265</v>
      </c>
      <c r="D140" s="6">
        <v>6</v>
      </c>
      <c r="E140" s="6" t="s">
        <v>14</v>
      </c>
      <c r="F140" s="9">
        <v>13559.322033898306</v>
      </c>
      <c r="G140" s="9">
        <f t="shared" si="5"/>
        <v>81355.932203389835</v>
      </c>
      <c r="H140" s="36"/>
      <c r="I140" s="36">
        <f t="shared" si="6"/>
        <v>6</v>
      </c>
      <c r="J140" s="36">
        <f t="shared" si="7"/>
        <v>6</v>
      </c>
    </row>
    <row r="141" spans="1:10" ht="69" customHeight="1">
      <c r="A141" s="6">
        <v>138</v>
      </c>
      <c r="B141" s="6">
        <v>36.6</v>
      </c>
      <c r="C141" s="7" t="s">
        <v>266</v>
      </c>
      <c r="D141" s="6">
        <v>10</v>
      </c>
      <c r="E141" s="6" t="s">
        <v>14</v>
      </c>
      <c r="F141" s="9">
        <v>9322.033898305086</v>
      </c>
      <c r="G141" s="9">
        <f t="shared" si="5"/>
        <v>93220.338983050868</v>
      </c>
      <c r="H141" s="36"/>
      <c r="I141" s="36">
        <f t="shared" si="6"/>
        <v>10</v>
      </c>
      <c r="J141" s="36">
        <f t="shared" si="7"/>
        <v>10</v>
      </c>
    </row>
    <row r="142" spans="1:10" ht="69" customHeight="1">
      <c r="A142" s="6">
        <v>139</v>
      </c>
      <c r="B142" s="6">
        <v>36.700000000000003</v>
      </c>
      <c r="C142" s="7" t="s">
        <v>267</v>
      </c>
      <c r="D142" s="6">
        <v>10</v>
      </c>
      <c r="E142" s="6" t="s">
        <v>14</v>
      </c>
      <c r="F142" s="9">
        <v>19067.796610169491</v>
      </c>
      <c r="G142" s="9">
        <f t="shared" si="5"/>
        <v>190677.96610169491</v>
      </c>
      <c r="H142" s="36"/>
      <c r="I142" s="36">
        <f t="shared" si="6"/>
        <v>10</v>
      </c>
      <c r="J142" s="36">
        <f t="shared" si="7"/>
        <v>10</v>
      </c>
    </row>
    <row r="143" spans="1:10" ht="69" customHeight="1">
      <c r="A143" s="6">
        <v>140</v>
      </c>
      <c r="B143" s="6">
        <v>36.799999999999997</v>
      </c>
      <c r="C143" s="7" t="s">
        <v>268</v>
      </c>
      <c r="D143" s="6">
        <v>150</v>
      </c>
      <c r="E143" s="6" t="s">
        <v>14</v>
      </c>
      <c r="F143" s="9">
        <v>1694.9152542372883</v>
      </c>
      <c r="G143" s="9">
        <f t="shared" si="5"/>
        <v>254237.28813559323</v>
      </c>
      <c r="H143" s="36"/>
      <c r="I143" s="36">
        <f t="shared" si="6"/>
        <v>150</v>
      </c>
      <c r="J143" s="36">
        <f t="shared" si="7"/>
        <v>150</v>
      </c>
    </row>
    <row r="144" spans="1:10" ht="69" customHeight="1">
      <c r="A144" s="6">
        <v>141</v>
      </c>
      <c r="B144" s="21">
        <v>36.9</v>
      </c>
      <c r="C144" s="7" t="s">
        <v>269</v>
      </c>
      <c r="D144" s="6">
        <v>6</v>
      </c>
      <c r="E144" s="6" t="s">
        <v>11</v>
      </c>
      <c r="F144" s="9">
        <v>24576.271186440681</v>
      </c>
      <c r="G144" s="9">
        <f t="shared" si="5"/>
        <v>147457.62711864407</v>
      </c>
      <c r="H144" s="36"/>
      <c r="I144" s="36">
        <f t="shared" si="6"/>
        <v>6</v>
      </c>
      <c r="J144" s="36">
        <f t="shared" si="7"/>
        <v>6</v>
      </c>
    </row>
    <row r="145" spans="1:10" ht="69" customHeight="1">
      <c r="A145" s="6">
        <v>142</v>
      </c>
      <c r="B145" s="6">
        <v>37</v>
      </c>
      <c r="C145" s="7" t="s">
        <v>271</v>
      </c>
      <c r="D145" s="6">
        <v>1</v>
      </c>
      <c r="E145" s="6" t="s">
        <v>49</v>
      </c>
      <c r="F145" s="9">
        <v>847457.62711864407</v>
      </c>
      <c r="G145" s="9">
        <f t="shared" si="5"/>
        <v>847457.62711864407</v>
      </c>
      <c r="H145" s="36"/>
      <c r="I145" s="36">
        <f t="shared" si="6"/>
        <v>1</v>
      </c>
      <c r="J145" s="36">
        <f>I145</f>
        <v>1</v>
      </c>
    </row>
    <row r="146" spans="1:10" ht="69" customHeight="1">
      <c r="A146" s="6">
        <v>143</v>
      </c>
      <c r="B146" s="6">
        <v>38</v>
      </c>
      <c r="C146" s="7" t="s">
        <v>272</v>
      </c>
      <c r="D146" s="6">
        <v>1</v>
      </c>
      <c r="E146" s="6" t="s">
        <v>49</v>
      </c>
      <c r="F146" s="9">
        <v>1059322.0338983051</v>
      </c>
      <c r="G146" s="9">
        <f t="shared" si="5"/>
        <v>1059322.0338983051</v>
      </c>
      <c r="H146" s="36"/>
      <c r="I146" s="36">
        <f t="shared" si="6"/>
        <v>1</v>
      </c>
      <c r="J146" s="36">
        <f t="shared" si="7"/>
        <v>1</v>
      </c>
    </row>
    <row r="147" spans="1:10" ht="69" customHeight="1">
      <c r="A147" s="6">
        <v>144</v>
      </c>
      <c r="B147" s="6">
        <v>39</v>
      </c>
      <c r="C147" s="7" t="s">
        <v>273</v>
      </c>
      <c r="D147" s="6">
        <v>2</v>
      </c>
      <c r="E147" s="6" t="s">
        <v>14</v>
      </c>
      <c r="F147" s="9">
        <v>254237.28813559323</v>
      </c>
      <c r="G147" s="9">
        <f t="shared" si="5"/>
        <v>508474.57627118647</v>
      </c>
      <c r="H147" s="36"/>
      <c r="I147" s="36">
        <f t="shared" si="6"/>
        <v>2</v>
      </c>
      <c r="J147" s="36">
        <f t="shared" si="7"/>
        <v>2</v>
      </c>
    </row>
    <row r="148" spans="1:10" ht="69" customHeight="1">
      <c r="A148" s="6">
        <v>145</v>
      </c>
      <c r="B148" s="6"/>
      <c r="C148" s="7" t="s">
        <v>275</v>
      </c>
      <c r="D148" s="6">
        <v>10</v>
      </c>
      <c r="E148" s="6" t="s">
        <v>276</v>
      </c>
      <c r="F148" s="9">
        <v>4576.2711864406783</v>
      </c>
      <c r="G148" s="9">
        <f t="shared" si="5"/>
        <v>45762.711864406781</v>
      </c>
      <c r="H148" s="36"/>
      <c r="I148" s="36">
        <f t="shared" si="6"/>
        <v>10</v>
      </c>
      <c r="J148" s="36">
        <v>5.95</v>
      </c>
    </row>
    <row r="149" spans="1:10" ht="69" customHeight="1">
      <c r="A149" s="6">
        <v>146</v>
      </c>
      <c r="B149" s="6"/>
      <c r="C149" s="7" t="s">
        <v>277</v>
      </c>
      <c r="D149" s="6">
        <v>1.5</v>
      </c>
      <c r="E149" s="6" t="s">
        <v>276</v>
      </c>
      <c r="F149" s="9">
        <v>3813.5593220338983</v>
      </c>
      <c r="G149" s="9">
        <f t="shared" si="5"/>
        <v>5720.3389830508477</v>
      </c>
      <c r="H149" s="36"/>
      <c r="I149" s="36">
        <f t="shared" si="6"/>
        <v>1.5</v>
      </c>
      <c r="J149" s="36">
        <v>49.43</v>
      </c>
    </row>
    <row r="150" spans="1:10" ht="69" customHeight="1">
      <c r="A150" s="6">
        <v>147</v>
      </c>
      <c r="B150" s="6"/>
      <c r="C150" s="7" t="s">
        <v>278</v>
      </c>
      <c r="D150" s="6">
        <v>118</v>
      </c>
      <c r="E150" s="6" t="s">
        <v>276</v>
      </c>
      <c r="F150" s="9">
        <v>762.71186440677968</v>
      </c>
      <c r="G150" s="9">
        <f t="shared" si="5"/>
        <v>90000</v>
      </c>
      <c r="H150" s="36"/>
      <c r="I150" s="36">
        <f t="shared" si="6"/>
        <v>118</v>
      </c>
      <c r="J150" s="36">
        <v>137.4</v>
      </c>
    </row>
    <row r="151" spans="1:10" ht="69" customHeight="1">
      <c r="A151" s="6">
        <v>148</v>
      </c>
      <c r="B151" s="6"/>
      <c r="C151" s="7" t="s">
        <v>279</v>
      </c>
      <c r="D151" s="6">
        <v>25</v>
      </c>
      <c r="E151" s="6" t="s">
        <v>11</v>
      </c>
      <c r="F151" s="9">
        <v>533.89830508474574</v>
      </c>
      <c r="G151" s="9">
        <f t="shared" si="5"/>
        <v>13347.457627118643</v>
      </c>
      <c r="H151" s="36"/>
      <c r="I151" s="36">
        <f t="shared" si="6"/>
        <v>25</v>
      </c>
      <c r="J151" s="36">
        <v>268.82</v>
      </c>
    </row>
    <row r="152" spans="1:10" ht="69" customHeight="1">
      <c r="A152" s="6">
        <v>149</v>
      </c>
      <c r="B152" s="6"/>
      <c r="C152" s="7" t="s">
        <v>280</v>
      </c>
      <c r="D152" s="6">
        <v>57</v>
      </c>
      <c r="E152" s="6" t="s">
        <v>14</v>
      </c>
      <c r="F152" s="9">
        <v>1525.4237288135594</v>
      </c>
      <c r="G152" s="9">
        <f t="shared" si="5"/>
        <v>86949.152542372889</v>
      </c>
      <c r="H152" s="36"/>
      <c r="I152" s="36">
        <f t="shared" si="6"/>
        <v>57</v>
      </c>
      <c r="J152" s="36">
        <v>203</v>
      </c>
    </row>
    <row r="153" spans="1:10" ht="69" customHeight="1">
      <c r="A153" s="6">
        <v>150</v>
      </c>
      <c r="B153" s="6"/>
      <c r="C153" s="7" t="s">
        <v>281</v>
      </c>
      <c r="D153" s="6">
        <v>250</v>
      </c>
      <c r="E153" s="6" t="s">
        <v>276</v>
      </c>
      <c r="F153" s="9">
        <v>762.71186440677968</v>
      </c>
      <c r="G153" s="9">
        <f t="shared" si="5"/>
        <v>190677.96610169491</v>
      </c>
      <c r="H153" s="36"/>
      <c r="I153" s="36">
        <f t="shared" si="6"/>
        <v>250</v>
      </c>
      <c r="J153" s="36">
        <f>J151+J150+J149+J148</f>
        <v>461.6</v>
      </c>
    </row>
    <row r="154" spans="1:10" ht="69" customHeight="1">
      <c r="A154" s="6">
        <v>151</v>
      </c>
      <c r="B154" s="6">
        <v>40</v>
      </c>
      <c r="C154" s="7" t="s">
        <v>282</v>
      </c>
      <c r="D154" s="6">
        <v>3</v>
      </c>
      <c r="E154" s="6" t="s">
        <v>276</v>
      </c>
      <c r="F154" s="9">
        <v>16016.949152542375</v>
      </c>
      <c r="G154" s="9">
        <f t="shared" si="5"/>
        <v>48050.847457627126</v>
      </c>
      <c r="H154" s="36"/>
      <c r="I154" s="36">
        <f t="shared" si="6"/>
        <v>3</v>
      </c>
      <c r="J154" s="36">
        <v>2.0920000000000001</v>
      </c>
    </row>
    <row r="155" spans="1:10" ht="69" customHeight="1">
      <c r="A155" s="6">
        <v>152</v>
      </c>
      <c r="B155" s="6">
        <v>41</v>
      </c>
      <c r="C155" s="7" t="s">
        <v>283</v>
      </c>
      <c r="D155" s="6">
        <v>12</v>
      </c>
      <c r="E155" s="6" t="s">
        <v>11</v>
      </c>
      <c r="F155" s="9">
        <v>991.52542372881362</v>
      </c>
      <c r="G155" s="9">
        <f t="shared" si="5"/>
        <v>11898.305084745763</v>
      </c>
      <c r="H155" s="36"/>
      <c r="I155" s="36">
        <f t="shared" si="6"/>
        <v>12</v>
      </c>
      <c r="J155" s="36">
        <v>0</v>
      </c>
    </row>
    <row r="156" spans="1:10" ht="69" customHeight="1">
      <c r="A156" s="6">
        <v>153</v>
      </c>
      <c r="B156" s="6">
        <v>41</v>
      </c>
      <c r="C156" s="7" t="s">
        <v>284</v>
      </c>
      <c r="D156" s="6">
        <v>12</v>
      </c>
      <c r="E156" s="6" t="s">
        <v>11</v>
      </c>
      <c r="F156" s="9">
        <v>762.71186440677968</v>
      </c>
      <c r="G156" s="9">
        <f t="shared" si="5"/>
        <v>9152.5423728813566</v>
      </c>
      <c r="H156" s="36"/>
      <c r="I156" s="36">
        <f t="shared" si="6"/>
        <v>12</v>
      </c>
      <c r="J156" s="36">
        <v>0</v>
      </c>
    </row>
    <row r="157" spans="1:10" ht="69" customHeight="1">
      <c r="A157" s="6">
        <v>154</v>
      </c>
      <c r="B157" s="6">
        <v>42</v>
      </c>
      <c r="C157" s="7" t="s">
        <v>285</v>
      </c>
      <c r="D157" s="6">
        <v>3</v>
      </c>
      <c r="E157" s="6" t="s">
        <v>276</v>
      </c>
      <c r="F157" s="9">
        <v>12966.101694915254</v>
      </c>
      <c r="G157" s="9">
        <f t="shared" si="5"/>
        <v>38898.305084745763</v>
      </c>
      <c r="H157" s="36"/>
      <c r="I157" s="36">
        <f t="shared" si="6"/>
        <v>3</v>
      </c>
      <c r="J157" s="36">
        <v>78.23</v>
      </c>
    </row>
    <row r="158" spans="1:10" ht="69" customHeight="1">
      <c r="A158" s="6">
        <v>155</v>
      </c>
      <c r="B158" s="6">
        <v>43</v>
      </c>
      <c r="C158" s="7" t="s">
        <v>286</v>
      </c>
      <c r="D158" s="6">
        <v>500</v>
      </c>
      <c r="E158" s="6" t="s">
        <v>11</v>
      </c>
      <c r="F158" s="9">
        <v>2288.1355932203392</v>
      </c>
      <c r="G158" s="9">
        <f t="shared" si="5"/>
        <v>1144067.7966101696</v>
      </c>
      <c r="H158" s="36"/>
      <c r="I158" s="36">
        <f t="shared" si="6"/>
        <v>500</v>
      </c>
      <c r="J158" s="36">
        <v>348.01</v>
      </c>
    </row>
    <row r="159" spans="1:10" ht="69" customHeight="1">
      <c r="A159" s="6">
        <v>156</v>
      </c>
      <c r="B159" s="6">
        <v>44</v>
      </c>
      <c r="C159" s="7" t="s">
        <v>287</v>
      </c>
      <c r="D159" s="6">
        <v>1.5</v>
      </c>
      <c r="E159" s="6" t="s">
        <v>276</v>
      </c>
      <c r="F159" s="9">
        <v>7627.1186440677966</v>
      </c>
      <c r="G159" s="9">
        <f t="shared" si="5"/>
        <v>11440.677966101695</v>
      </c>
      <c r="H159" s="36"/>
      <c r="I159" s="36">
        <f t="shared" si="6"/>
        <v>1.5</v>
      </c>
      <c r="J159" s="36">
        <v>28.01</v>
      </c>
    </row>
    <row r="160" spans="1:10" ht="69" customHeight="1">
      <c r="A160" s="6">
        <v>157</v>
      </c>
      <c r="B160" s="6">
        <v>45</v>
      </c>
      <c r="C160" s="7" t="s">
        <v>288</v>
      </c>
      <c r="D160" s="6">
        <v>23</v>
      </c>
      <c r="E160" s="6" t="s">
        <v>276</v>
      </c>
      <c r="F160" s="9">
        <v>6101.6949152542375</v>
      </c>
      <c r="G160" s="9">
        <f t="shared" ref="G160:G223" si="8">D160*F160</f>
        <v>140338.98305084746</v>
      </c>
      <c r="H160" s="36"/>
      <c r="I160" s="36">
        <f t="shared" si="6"/>
        <v>23</v>
      </c>
      <c r="J160" s="36">
        <v>16.062000000000001</v>
      </c>
    </row>
    <row r="161" spans="1:10" ht="69" customHeight="1">
      <c r="A161" s="6">
        <v>158</v>
      </c>
      <c r="B161" s="6">
        <v>46</v>
      </c>
      <c r="C161" s="7" t="s">
        <v>289</v>
      </c>
      <c r="D161" s="6">
        <v>1.25</v>
      </c>
      <c r="E161" s="6" t="s">
        <v>290</v>
      </c>
      <c r="F161" s="9">
        <v>106779.66101694916</v>
      </c>
      <c r="G161" s="9">
        <f t="shared" si="8"/>
        <v>133474.57627118647</v>
      </c>
      <c r="H161" s="36"/>
      <c r="I161" s="36">
        <f t="shared" si="6"/>
        <v>1.25</v>
      </c>
      <c r="J161" s="36">
        <v>0.52100000000000002</v>
      </c>
    </row>
    <row r="162" spans="1:10" ht="69" customHeight="1">
      <c r="A162" s="6">
        <v>159</v>
      </c>
      <c r="B162" s="6">
        <v>49</v>
      </c>
      <c r="C162" s="7" t="s">
        <v>291</v>
      </c>
      <c r="D162" s="6">
        <v>1600</v>
      </c>
      <c r="E162" s="6" t="s">
        <v>11</v>
      </c>
      <c r="F162" s="9">
        <v>1037.2881355932204</v>
      </c>
      <c r="G162" s="9">
        <f t="shared" si="8"/>
        <v>1659661.0169491526</v>
      </c>
      <c r="H162" s="36"/>
      <c r="I162" s="36">
        <f t="shared" si="6"/>
        <v>1600</v>
      </c>
      <c r="J162" s="36">
        <v>1696.98</v>
      </c>
    </row>
    <row r="163" spans="1:10" ht="69" customHeight="1">
      <c r="A163" s="6">
        <v>160</v>
      </c>
      <c r="B163" s="6">
        <v>51</v>
      </c>
      <c r="C163" s="7" t="s">
        <v>292</v>
      </c>
      <c r="D163" s="6">
        <v>77.78</v>
      </c>
      <c r="E163" s="6" t="s">
        <v>11</v>
      </c>
      <c r="F163" s="9">
        <v>305.08474576271186</v>
      </c>
      <c r="G163" s="9">
        <f t="shared" si="8"/>
        <v>23729.491525423728</v>
      </c>
      <c r="H163" s="36"/>
      <c r="I163" s="36">
        <f t="shared" si="6"/>
        <v>77.78</v>
      </c>
      <c r="J163" s="36">
        <v>41</v>
      </c>
    </row>
    <row r="164" spans="1:10" ht="80.400000000000006" customHeight="1">
      <c r="A164" s="6">
        <v>161</v>
      </c>
      <c r="B164" s="6">
        <v>92</v>
      </c>
      <c r="C164" s="7" t="s">
        <v>293</v>
      </c>
      <c r="D164" s="6">
        <v>4447</v>
      </c>
      <c r="E164" s="6" t="s">
        <v>11</v>
      </c>
      <c r="F164" s="9">
        <v>228.81355932203391</v>
      </c>
      <c r="G164" s="9">
        <f t="shared" si="8"/>
        <v>1017533.8983050848</v>
      </c>
      <c r="H164" s="36"/>
      <c r="I164" s="36">
        <f t="shared" si="6"/>
        <v>4447</v>
      </c>
      <c r="J164" s="36">
        <v>1475.27</v>
      </c>
    </row>
    <row r="165" spans="1:10" ht="69" customHeight="1">
      <c r="A165" s="6">
        <v>162</v>
      </c>
      <c r="B165" s="6">
        <v>53</v>
      </c>
      <c r="C165" s="7" t="s">
        <v>294</v>
      </c>
      <c r="D165" s="6">
        <v>85</v>
      </c>
      <c r="E165" s="6" t="s">
        <v>11</v>
      </c>
      <c r="F165" s="9">
        <v>1449.1525423728815</v>
      </c>
      <c r="G165" s="9">
        <f t="shared" si="8"/>
        <v>123177.96610169492</v>
      </c>
      <c r="H165" s="36"/>
      <c r="I165" s="36">
        <f t="shared" si="6"/>
        <v>85</v>
      </c>
      <c r="J165" s="36">
        <v>81.760000000000005</v>
      </c>
    </row>
    <row r="166" spans="1:10" ht="69" customHeight="1">
      <c r="A166" s="6">
        <v>163</v>
      </c>
      <c r="B166" s="6">
        <v>55</v>
      </c>
      <c r="C166" s="7" t="s">
        <v>295</v>
      </c>
      <c r="D166" s="6">
        <v>225</v>
      </c>
      <c r="E166" s="6" t="s">
        <v>11</v>
      </c>
      <c r="F166" s="9">
        <v>1220.3389830508474</v>
      </c>
      <c r="G166" s="9">
        <f t="shared" si="8"/>
        <v>274576.27118644066</v>
      </c>
      <c r="H166" s="36"/>
      <c r="I166" s="36">
        <f t="shared" si="6"/>
        <v>225</v>
      </c>
      <c r="J166" s="36">
        <v>372.9</v>
      </c>
    </row>
    <row r="167" spans="1:10" ht="69" customHeight="1">
      <c r="A167" s="6">
        <v>164</v>
      </c>
      <c r="B167" s="6">
        <v>56</v>
      </c>
      <c r="C167" s="7" t="s">
        <v>296</v>
      </c>
      <c r="D167" s="6">
        <v>350</v>
      </c>
      <c r="E167" s="6" t="s">
        <v>11</v>
      </c>
      <c r="F167" s="9">
        <v>1220.3389830508474</v>
      </c>
      <c r="G167" s="9">
        <f t="shared" si="8"/>
        <v>427118.64406779659</v>
      </c>
      <c r="H167" s="36"/>
      <c r="I167" s="36">
        <f t="shared" si="6"/>
        <v>350</v>
      </c>
      <c r="J167" s="36">
        <v>437.572</v>
      </c>
    </row>
    <row r="168" spans="1:10" ht="69" customHeight="1">
      <c r="A168" s="6">
        <v>165</v>
      </c>
      <c r="B168" s="6">
        <v>57</v>
      </c>
      <c r="C168" s="7" t="s">
        <v>297</v>
      </c>
      <c r="D168" s="6">
        <v>4447</v>
      </c>
      <c r="E168" s="6" t="s">
        <v>11</v>
      </c>
      <c r="F168" s="9">
        <v>305.08474576271186</v>
      </c>
      <c r="G168" s="9">
        <f t="shared" si="8"/>
        <v>1356711.8644067796</v>
      </c>
      <c r="H168" s="36"/>
      <c r="I168" s="36">
        <f t="shared" si="6"/>
        <v>4447</v>
      </c>
      <c r="J168" s="36">
        <v>2923.6289999999999</v>
      </c>
    </row>
    <row r="169" spans="1:10" ht="69" customHeight="1">
      <c r="A169" s="6">
        <v>166</v>
      </c>
      <c r="B169" s="6">
        <v>59</v>
      </c>
      <c r="C169" s="7" t="s">
        <v>298</v>
      </c>
      <c r="D169" s="6">
        <v>313</v>
      </c>
      <c r="E169" s="6" t="s">
        <v>11</v>
      </c>
      <c r="F169" s="9">
        <v>305.08474576271186</v>
      </c>
      <c r="G169" s="9">
        <f t="shared" si="8"/>
        <v>95491.525423728817</v>
      </c>
      <c r="H169" s="36"/>
      <c r="I169" s="36">
        <f t="shared" si="6"/>
        <v>313</v>
      </c>
      <c r="J169" s="36">
        <v>0</v>
      </c>
    </row>
    <row r="170" spans="1:10" ht="69" customHeight="1">
      <c r="A170" s="6">
        <v>167</v>
      </c>
      <c r="B170" s="6">
        <v>60</v>
      </c>
      <c r="C170" s="7" t="s">
        <v>299</v>
      </c>
      <c r="D170" s="6">
        <v>88</v>
      </c>
      <c r="E170" s="6" t="s">
        <v>11</v>
      </c>
      <c r="F170" s="9">
        <v>228.81355932203391</v>
      </c>
      <c r="G170" s="9">
        <f t="shared" si="8"/>
        <v>20135.593220338986</v>
      </c>
      <c r="H170" s="36"/>
      <c r="I170" s="36">
        <f t="shared" si="6"/>
        <v>88</v>
      </c>
      <c r="J170" s="36">
        <v>93.180999999999997</v>
      </c>
    </row>
    <row r="171" spans="1:10" ht="69" customHeight="1">
      <c r="A171" s="6">
        <v>168</v>
      </c>
      <c r="B171" s="6">
        <v>61</v>
      </c>
      <c r="C171" s="7" t="s">
        <v>300</v>
      </c>
      <c r="D171" s="6">
        <v>100</v>
      </c>
      <c r="E171" s="6" t="s">
        <v>11</v>
      </c>
      <c r="F171" s="9">
        <v>7627.1186440677966</v>
      </c>
      <c r="G171" s="9">
        <f t="shared" si="8"/>
        <v>762711.86440677964</v>
      </c>
      <c r="H171" s="36"/>
      <c r="I171" s="36">
        <f t="shared" si="6"/>
        <v>100</v>
      </c>
      <c r="J171" s="36">
        <v>0</v>
      </c>
    </row>
    <row r="172" spans="1:10" ht="69" customHeight="1">
      <c r="A172" s="6">
        <v>169</v>
      </c>
      <c r="B172" s="6">
        <v>64</v>
      </c>
      <c r="C172" s="7" t="s">
        <v>301</v>
      </c>
      <c r="D172" s="6">
        <v>7</v>
      </c>
      <c r="E172" s="6" t="s">
        <v>11</v>
      </c>
      <c r="F172" s="9">
        <v>10169.491525423729</v>
      </c>
      <c r="G172" s="9">
        <f t="shared" si="8"/>
        <v>71186.440677966108</v>
      </c>
      <c r="H172" s="36"/>
      <c r="I172" s="36">
        <f t="shared" si="6"/>
        <v>7</v>
      </c>
      <c r="J172" s="36">
        <v>13.56</v>
      </c>
    </row>
    <row r="173" spans="1:10" ht="69" customHeight="1">
      <c r="A173" s="6">
        <v>170</v>
      </c>
      <c r="B173" s="6"/>
      <c r="C173" s="7" t="s">
        <v>302</v>
      </c>
      <c r="D173" s="6">
        <v>15</v>
      </c>
      <c r="E173" s="6" t="s">
        <v>11</v>
      </c>
      <c r="F173" s="9">
        <v>7627.1186440677966</v>
      </c>
      <c r="G173" s="9">
        <f t="shared" si="8"/>
        <v>114406.77966101695</v>
      </c>
      <c r="H173" s="36"/>
      <c r="I173" s="36">
        <f t="shared" si="6"/>
        <v>15</v>
      </c>
      <c r="J173" s="36">
        <v>36.043999999999997</v>
      </c>
    </row>
    <row r="174" spans="1:10" ht="69" customHeight="1">
      <c r="A174" s="6">
        <v>171</v>
      </c>
      <c r="B174" s="6"/>
      <c r="C174" s="7" t="s">
        <v>303</v>
      </c>
      <c r="D174" s="6">
        <v>150</v>
      </c>
      <c r="E174" s="6" t="s">
        <v>11</v>
      </c>
      <c r="F174" s="9">
        <v>1525.4237288135594</v>
      </c>
      <c r="G174" s="9">
        <f t="shared" si="8"/>
        <v>228813.55932203389</v>
      </c>
      <c r="H174" s="36"/>
      <c r="I174" s="36">
        <f t="shared" si="6"/>
        <v>150</v>
      </c>
      <c r="J174" s="36">
        <v>69.02</v>
      </c>
    </row>
    <row r="175" spans="1:10" ht="69" customHeight="1">
      <c r="A175" s="6">
        <v>172</v>
      </c>
      <c r="B175" s="6">
        <v>66</v>
      </c>
      <c r="C175" s="22" t="s">
        <v>304</v>
      </c>
      <c r="D175" s="6">
        <v>50</v>
      </c>
      <c r="E175" s="6" t="s">
        <v>11</v>
      </c>
      <c r="F175" s="9">
        <v>5338.9830508474579</v>
      </c>
      <c r="G175" s="9">
        <f t="shared" si="8"/>
        <v>266949.15254237287</v>
      </c>
      <c r="H175" s="36"/>
      <c r="I175" s="36">
        <f t="shared" si="6"/>
        <v>50</v>
      </c>
      <c r="J175" s="36">
        <v>61.676000000000002</v>
      </c>
    </row>
    <row r="176" spans="1:10" ht="69" customHeight="1">
      <c r="A176" s="6">
        <v>173</v>
      </c>
      <c r="B176" s="6">
        <v>67</v>
      </c>
      <c r="C176" s="7" t="s">
        <v>305</v>
      </c>
      <c r="D176" s="6">
        <v>50</v>
      </c>
      <c r="E176" s="6" t="s">
        <v>11</v>
      </c>
      <c r="F176" s="9">
        <v>5338.9830508474579</v>
      </c>
      <c r="G176" s="9">
        <f t="shared" si="8"/>
        <v>266949.15254237287</v>
      </c>
      <c r="H176" s="36"/>
      <c r="I176" s="36">
        <f t="shared" si="6"/>
        <v>50</v>
      </c>
      <c r="J176" s="36">
        <v>0</v>
      </c>
    </row>
    <row r="177" spans="1:10" ht="69" customHeight="1">
      <c r="A177" s="6">
        <v>174</v>
      </c>
      <c r="B177" s="6">
        <v>68</v>
      </c>
      <c r="C177" s="7" t="s">
        <v>306</v>
      </c>
      <c r="D177" s="6">
        <v>45</v>
      </c>
      <c r="E177" s="6" t="s">
        <v>11</v>
      </c>
      <c r="F177" s="9">
        <v>6271.1864406779669</v>
      </c>
      <c r="G177" s="9">
        <f t="shared" si="8"/>
        <v>282203.3898305085</v>
      </c>
      <c r="H177" s="36"/>
      <c r="I177" s="36">
        <f t="shared" si="6"/>
        <v>45</v>
      </c>
      <c r="J177" s="36">
        <v>0</v>
      </c>
    </row>
    <row r="178" spans="1:10" ht="69" customHeight="1">
      <c r="A178" s="6">
        <v>175</v>
      </c>
      <c r="B178" s="6">
        <v>69</v>
      </c>
      <c r="C178" s="7" t="s">
        <v>307</v>
      </c>
      <c r="D178" s="6">
        <v>40</v>
      </c>
      <c r="E178" s="6" t="s">
        <v>11</v>
      </c>
      <c r="F178" s="9">
        <v>4576.2711864406783</v>
      </c>
      <c r="G178" s="9">
        <f t="shared" si="8"/>
        <v>183050.84745762713</v>
      </c>
      <c r="H178" s="36"/>
      <c r="I178" s="36">
        <f t="shared" si="6"/>
        <v>40</v>
      </c>
      <c r="J178" s="36">
        <v>42.606999999999999</v>
      </c>
    </row>
    <row r="179" spans="1:10" ht="69" customHeight="1">
      <c r="A179" s="6">
        <v>176</v>
      </c>
      <c r="B179" s="6">
        <v>70</v>
      </c>
      <c r="C179" s="7" t="s">
        <v>308</v>
      </c>
      <c r="D179" s="6">
        <v>45</v>
      </c>
      <c r="E179" s="6" t="s">
        <v>11</v>
      </c>
      <c r="F179" s="9">
        <v>15254.237288135593</v>
      </c>
      <c r="G179" s="9">
        <f t="shared" si="8"/>
        <v>686440.67796610168</v>
      </c>
      <c r="H179" s="36"/>
      <c r="I179" s="36">
        <f t="shared" si="6"/>
        <v>45</v>
      </c>
      <c r="J179" s="36">
        <v>63.603000000000002</v>
      </c>
    </row>
    <row r="180" spans="1:10" ht="69" customHeight="1">
      <c r="A180" s="6">
        <v>177</v>
      </c>
      <c r="B180" s="6">
        <v>71</v>
      </c>
      <c r="C180" s="7" t="s">
        <v>309</v>
      </c>
      <c r="D180" s="6">
        <v>1400</v>
      </c>
      <c r="E180" s="6" t="s">
        <v>11</v>
      </c>
      <c r="F180" s="9">
        <v>1525.4237288135594</v>
      </c>
      <c r="G180" s="9">
        <f t="shared" si="8"/>
        <v>2135593.220338983</v>
      </c>
      <c r="H180" s="36"/>
      <c r="I180" s="36">
        <f t="shared" si="6"/>
        <v>1400</v>
      </c>
      <c r="J180" s="36">
        <v>1171.325</v>
      </c>
    </row>
    <row r="181" spans="1:10" ht="69" customHeight="1">
      <c r="A181" s="6">
        <v>178</v>
      </c>
      <c r="B181" s="6">
        <v>72</v>
      </c>
      <c r="C181" s="7" t="s">
        <v>310</v>
      </c>
      <c r="D181" s="6">
        <v>500</v>
      </c>
      <c r="E181" s="6" t="s">
        <v>11</v>
      </c>
      <c r="F181" s="9">
        <v>2542.3728813559323</v>
      </c>
      <c r="G181" s="9">
        <f t="shared" si="8"/>
        <v>1271186.4406779662</v>
      </c>
      <c r="H181" s="36"/>
      <c r="I181" s="36">
        <f t="shared" si="6"/>
        <v>500</v>
      </c>
      <c r="J181" s="36">
        <v>952.57799999999997</v>
      </c>
    </row>
    <row r="182" spans="1:10" ht="69" customHeight="1">
      <c r="A182" s="6">
        <v>179</v>
      </c>
      <c r="B182" s="6">
        <v>74</v>
      </c>
      <c r="C182" s="7" t="s">
        <v>311</v>
      </c>
      <c r="D182" s="6">
        <v>350</v>
      </c>
      <c r="E182" s="6" t="s">
        <v>11</v>
      </c>
      <c r="F182" s="9">
        <v>1067.7966101694915</v>
      </c>
      <c r="G182" s="9">
        <f t="shared" si="8"/>
        <v>373728.81355932204</v>
      </c>
      <c r="H182" s="36"/>
      <c r="I182" s="36">
        <f t="shared" si="6"/>
        <v>350</v>
      </c>
      <c r="J182" s="36">
        <v>0</v>
      </c>
    </row>
    <row r="183" spans="1:10" ht="69" customHeight="1">
      <c r="A183" s="6">
        <v>180</v>
      </c>
      <c r="B183" s="6">
        <v>63</v>
      </c>
      <c r="C183" s="7" t="s">
        <v>312</v>
      </c>
      <c r="D183" s="6">
        <v>53.55</v>
      </c>
      <c r="E183" s="6" t="s">
        <v>11</v>
      </c>
      <c r="F183" s="9">
        <v>4576.2711864406783</v>
      </c>
      <c r="G183" s="9">
        <f t="shared" si="8"/>
        <v>245059.32203389832</v>
      </c>
      <c r="H183" s="36"/>
      <c r="I183" s="36">
        <f t="shared" si="6"/>
        <v>53.55</v>
      </c>
      <c r="J183" s="36">
        <v>57.253999999999998</v>
      </c>
    </row>
    <row r="184" spans="1:10" ht="58.95" customHeight="1">
      <c r="A184" s="6">
        <v>181</v>
      </c>
      <c r="B184" s="6">
        <v>95</v>
      </c>
      <c r="C184" s="23" t="s">
        <v>313</v>
      </c>
      <c r="D184" s="6">
        <v>500</v>
      </c>
      <c r="E184" s="6" t="s">
        <v>14</v>
      </c>
      <c r="F184" s="9">
        <v>152.54237288135593</v>
      </c>
      <c r="G184" s="9">
        <f t="shared" si="8"/>
        <v>76271.186440677964</v>
      </c>
      <c r="H184" s="36"/>
      <c r="I184" s="36">
        <f t="shared" si="6"/>
        <v>500</v>
      </c>
      <c r="J184" s="36">
        <v>0</v>
      </c>
    </row>
    <row r="185" spans="1:10" ht="72.599999999999994" customHeight="1">
      <c r="A185" s="6">
        <v>182</v>
      </c>
      <c r="B185" s="6">
        <v>96</v>
      </c>
      <c r="C185" s="23" t="s">
        <v>314</v>
      </c>
      <c r="D185" s="6">
        <v>500</v>
      </c>
      <c r="E185" s="6" t="s">
        <v>14</v>
      </c>
      <c r="F185" s="9">
        <v>533.89830508474574</v>
      </c>
      <c r="G185" s="9">
        <f t="shared" si="8"/>
        <v>266949.15254237287</v>
      </c>
      <c r="H185" s="36"/>
      <c r="I185" s="36">
        <f t="shared" si="6"/>
        <v>500</v>
      </c>
      <c r="J185" s="36">
        <v>1049</v>
      </c>
    </row>
    <row r="186" spans="1:10" ht="69" customHeight="1">
      <c r="A186" s="6">
        <v>183</v>
      </c>
      <c r="B186" s="6" t="s">
        <v>315</v>
      </c>
      <c r="C186" s="23" t="s">
        <v>316</v>
      </c>
      <c r="D186" s="6">
        <v>6500</v>
      </c>
      <c r="E186" s="6" t="s">
        <v>317</v>
      </c>
      <c r="F186" s="9">
        <v>152.54237288135593</v>
      </c>
      <c r="G186" s="9">
        <f t="shared" si="8"/>
        <v>991525.42372881353</v>
      </c>
      <c r="H186" s="36"/>
      <c r="I186" s="36">
        <f t="shared" si="6"/>
        <v>6500</v>
      </c>
      <c r="J186" s="36">
        <f>I186</f>
        <v>6500</v>
      </c>
    </row>
    <row r="187" spans="1:10" ht="69" customHeight="1">
      <c r="A187" s="6">
        <v>184</v>
      </c>
      <c r="B187" s="6" t="s">
        <v>318</v>
      </c>
      <c r="C187" s="23" t="s">
        <v>319</v>
      </c>
      <c r="D187" s="6">
        <v>65</v>
      </c>
      <c r="E187" s="6" t="s">
        <v>11</v>
      </c>
      <c r="F187" s="9">
        <v>915.25423728813564</v>
      </c>
      <c r="G187" s="9">
        <f t="shared" si="8"/>
        <v>59491.525423728817</v>
      </c>
      <c r="H187" s="36"/>
      <c r="I187" s="36">
        <f t="shared" si="6"/>
        <v>65</v>
      </c>
      <c r="J187" s="36">
        <f>I187</f>
        <v>65</v>
      </c>
    </row>
    <row r="188" spans="1:10" ht="69" customHeight="1">
      <c r="A188" s="6">
        <v>185</v>
      </c>
      <c r="B188" s="6">
        <v>75</v>
      </c>
      <c r="C188" s="7" t="s">
        <v>320</v>
      </c>
      <c r="D188" s="6">
        <v>25</v>
      </c>
      <c r="E188" s="6" t="s">
        <v>14</v>
      </c>
      <c r="F188" s="9">
        <v>228.81355932203391</v>
      </c>
      <c r="G188" s="9">
        <f t="shared" si="8"/>
        <v>5720.3389830508477</v>
      </c>
      <c r="H188" s="36"/>
      <c r="I188" s="36">
        <f t="shared" si="6"/>
        <v>25</v>
      </c>
      <c r="J188" s="36"/>
    </row>
    <row r="189" spans="1:10" ht="69" customHeight="1">
      <c r="A189" s="6">
        <v>186</v>
      </c>
      <c r="B189" s="6">
        <v>76</v>
      </c>
      <c r="C189" s="7" t="s">
        <v>321</v>
      </c>
      <c r="D189" s="6">
        <v>4</v>
      </c>
      <c r="E189" s="6" t="s">
        <v>14</v>
      </c>
      <c r="F189" s="9">
        <v>4576.2711864406783</v>
      </c>
      <c r="G189" s="9">
        <f t="shared" si="8"/>
        <v>18305.084745762713</v>
      </c>
      <c r="H189" s="36"/>
      <c r="I189" s="36">
        <f t="shared" si="6"/>
        <v>4</v>
      </c>
      <c r="J189" s="36">
        <v>4</v>
      </c>
    </row>
    <row r="190" spans="1:10" ht="69" customHeight="1">
      <c r="A190" s="6">
        <v>187</v>
      </c>
      <c r="B190" s="6">
        <v>77</v>
      </c>
      <c r="C190" s="7" t="s">
        <v>322</v>
      </c>
      <c r="D190" s="6">
        <v>9</v>
      </c>
      <c r="E190" s="6" t="s">
        <v>14</v>
      </c>
      <c r="F190" s="9">
        <v>5338.9830508474579</v>
      </c>
      <c r="G190" s="9">
        <f t="shared" si="8"/>
        <v>48050.847457627118</v>
      </c>
      <c r="H190" s="36"/>
      <c r="I190" s="36">
        <f t="shared" si="6"/>
        <v>9</v>
      </c>
      <c r="J190" s="36">
        <v>9</v>
      </c>
    </row>
    <row r="191" spans="1:10" ht="69" customHeight="1">
      <c r="A191" s="6">
        <v>188</v>
      </c>
      <c r="B191" s="6">
        <v>78</v>
      </c>
      <c r="C191" s="7" t="s">
        <v>323</v>
      </c>
      <c r="D191" s="6">
        <v>16</v>
      </c>
      <c r="E191" s="6" t="s">
        <v>14</v>
      </c>
      <c r="F191" s="9">
        <v>3050.8474576271187</v>
      </c>
      <c r="G191" s="9">
        <f t="shared" si="8"/>
        <v>48813.5593220339</v>
      </c>
      <c r="H191" s="36"/>
      <c r="I191" s="36">
        <f t="shared" si="6"/>
        <v>16</v>
      </c>
      <c r="J191" s="36">
        <v>16</v>
      </c>
    </row>
    <row r="192" spans="1:10" ht="69" customHeight="1">
      <c r="A192" s="6">
        <v>189</v>
      </c>
      <c r="B192" s="6">
        <v>79</v>
      </c>
      <c r="C192" s="7" t="s">
        <v>324</v>
      </c>
      <c r="D192" s="6">
        <v>21</v>
      </c>
      <c r="E192" s="6" t="s">
        <v>14</v>
      </c>
      <c r="F192" s="9">
        <v>932.20338983050851</v>
      </c>
      <c r="G192" s="9">
        <f t="shared" si="8"/>
        <v>19576.271186440677</v>
      </c>
      <c r="H192" s="36"/>
      <c r="I192" s="36">
        <f t="shared" si="6"/>
        <v>21</v>
      </c>
      <c r="J192" s="36">
        <v>22</v>
      </c>
    </row>
    <row r="193" spans="1:10" ht="48" customHeight="1">
      <c r="A193" s="6">
        <v>190</v>
      </c>
      <c r="B193" s="6">
        <v>80</v>
      </c>
      <c r="C193" s="7" t="s">
        <v>325</v>
      </c>
      <c r="D193" s="6">
        <v>25</v>
      </c>
      <c r="E193" s="6" t="s">
        <v>14</v>
      </c>
      <c r="F193" s="9">
        <v>533.89830508474574</v>
      </c>
      <c r="G193" s="9">
        <f t="shared" si="8"/>
        <v>13347.457627118643</v>
      </c>
      <c r="H193" s="36"/>
      <c r="I193" s="36">
        <f t="shared" si="6"/>
        <v>25</v>
      </c>
      <c r="J193" s="36">
        <v>16</v>
      </c>
    </row>
    <row r="194" spans="1:10" ht="69" customHeight="1">
      <c r="A194" s="6">
        <v>191</v>
      </c>
      <c r="B194" s="6">
        <v>81</v>
      </c>
      <c r="C194" s="7" t="s">
        <v>326</v>
      </c>
      <c r="D194" s="6">
        <v>36</v>
      </c>
      <c r="E194" s="6" t="s">
        <v>14</v>
      </c>
      <c r="F194" s="9">
        <v>457.62711864406782</v>
      </c>
      <c r="G194" s="9">
        <f t="shared" si="8"/>
        <v>16474.576271186441</v>
      </c>
      <c r="H194" s="36"/>
      <c r="I194" s="36">
        <f t="shared" si="6"/>
        <v>36</v>
      </c>
      <c r="J194" s="36">
        <v>23</v>
      </c>
    </row>
    <row r="195" spans="1:10" ht="69" customHeight="1">
      <c r="A195" s="6">
        <v>192</v>
      </c>
      <c r="B195" s="6">
        <v>82</v>
      </c>
      <c r="C195" s="7" t="s">
        <v>327</v>
      </c>
      <c r="D195" s="6">
        <v>25</v>
      </c>
      <c r="E195" s="6" t="s">
        <v>14</v>
      </c>
      <c r="F195" s="9">
        <v>457.62711864406782</v>
      </c>
      <c r="G195" s="9">
        <f t="shared" si="8"/>
        <v>11440.677966101695</v>
      </c>
      <c r="H195" s="36"/>
      <c r="I195" s="36">
        <f t="shared" si="6"/>
        <v>25</v>
      </c>
      <c r="J195" s="36">
        <v>15</v>
      </c>
    </row>
    <row r="196" spans="1:10" ht="69" customHeight="1">
      <c r="A196" s="6">
        <v>193</v>
      </c>
      <c r="B196" s="6" t="s">
        <v>328</v>
      </c>
      <c r="C196" s="7" t="s">
        <v>329</v>
      </c>
      <c r="D196" s="6">
        <v>25</v>
      </c>
      <c r="E196" s="6" t="s">
        <v>14</v>
      </c>
      <c r="F196" s="9">
        <v>610.16949152542372</v>
      </c>
      <c r="G196" s="9">
        <f t="shared" si="8"/>
        <v>15254.237288135593</v>
      </c>
      <c r="H196" s="36"/>
      <c r="I196" s="36">
        <f t="shared" si="6"/>
        <v>25</v>
      </c>
      <c r="J196" s="36">
        <v>16</v>
      </c>
    </row>
    <row r="197" spans="1:10" ht="69" customHeight="1">
      <c r="A197" s="6">
        <v>194</v>
      </c>
      <c r="B197" s="6">
        <v>84</v>
      </c>
      <c r="C197" s="7" t="s">
        <v>330</v>
      </c>
      <c r="D197" s="6">
        <v>12</v>
      </c>
      <c r="E197" s="6" t="s">
        <v>14</v>
      </c>
      <c r="F197" s="9">
        <v>3050.8474576271187</v>
      </c>
      <c r="G197" s="9">
        <f t="shared" si="8"/>
        <v>36610.169491525427</v>
      </c>
      <c r="H197" s="36"/>
      <c r="I197" s="36">
        <f t="shared" si="6"/>
        <v>12</v>
      </c>
      <c r="J197" s="36">
        <v>9</v>
      </c>
    </row>
    <row r="198" spans="1:10" ht="69" customHeight="1">
      <c r="A198" s="6">
        <v>195</v>
      </c>
      <c r="B198" s="6">
        <v>85</v>
      </c>
      <c r="C198" s="7" t="s">
        <v>331</v>
      </c>
      <c r="D198" s="6">
        <v>55</v>
      </c>
      <c r="E198" s="12" t="s">
        <v>64</v>
      </c>
      <c r="F198" s="9">
        <v>228.81355932203391</v>
      </c>
      <c r="G198" s="9">
        <f t="shared" si="8"/>
        <v>12584.745762711866</v>
      </c>
      <c r="H198" s="36"/>
      <c r="I198" s="36">
        <f t="shared" ref="I198:I244" si="9">D198+H198</f>
        <v>55</v>
      </c>
      <c r="J198" s="36"/>
    </row>
    <row r="199" spans="1:10" ht="69" customHeight="1">
      <c r="A199" s="6">
        <v>196</v>
      </c>
      <c r="B199" s="6">
        <v>85</v>
      </c>
      <c r="C199" s="7" t="s">
        <v>332</v>
      </c>
      <c r="D199" s="6">
        <v>115</v>
      </c>
      <c r="E199" s="12" t="s">
        <v>64</v>
      </c>
      <c r="F199" s="9">
        <v>305.08474576271186</v>
      </c>
      <c r="G199" s="9">
        <f t="shared" si="8"/>
        <v>35084.745762711864</v>
      </c>
      <c r="H199" s="36"/>
      <c r="I199" s="36">
        <f t="shared" si="9"/>
        <v>115</v>
      </c>
      <c r="J199" s="36"/>
    </row>
    <row r="200" spans="1:10" ht="69" customHeight="1">
      <c r="A200" s="6">
        <v>197</v>
      </c>
      <c r="B200" s="6">
        <v>85</v>
      </c>
      <c r="C200" s="7" t="s">
        <v>333</v>
      </c>
      <c r="D200" s="6">
        <v>143</v>
      </c>
      <c r="E200" s="12" t="s">
        <v>64</v>
      </c>
      <c r="F200" s="9">
        <v>381.35593220338984</v>
      </c>
      <c r="G200" s="9">
        <f t="shared" si="8"/>
        <v>54533.898305084746</v>
      </c>
      <c r="H200" s="36"/>
      <c r="I200" s="36">
        <f t="shared" si="9"/>
        <v>143</v>
      </c>
      <c r="J200" s="36"/>
    </row>
    <row r="201" spans="1:10" ht="69" customHeight="1">
      <c r="A201" s="6">
        <v>198</v>
      </c>
      <c r="B201" s="6">
        <v>86</v>
      </c>
      <c r="C201" s="7" t="s">
        <v>334</v>
      </c>
      <c r="D201" s="6">
        <v>15</v>
      </c>
      <c r="E201" s="6" t="s">
        <v>14</v>
      </c>
      <c r="F201" s="9">
        <v>1220.3389830508474</v>
      </c>
      <c r="G201" s="9">
        <f t="shared" si="8"/>
        <v>18305.084745762713</v>
      </c>
      <c r="H201" s="36"/>
      <c r="I201" s="36">
        <f t="shared" si="9"/>
        <v>15</v>
      </c>
      <c r="J201" s="36"/>
    </row>
    <row r="202" spans="1:10" ht="69" customHeight="1">
      <c r="A202" s="6">
        <v>199</v>
      </c>
      <c r="B202" s="6">
        <v>87</v>
      </c>
      <c r="C202" s="7" t="s">
        <v>335</v>
      </c>
      <c r="D202" s="6">
        <v>145</v>
      </c>
      <c r="E202" s="12" t="s">
        <v>64</v>
      </c>
      <c r="F202" s="9">
        <v>381.35593220338984</v>
      </c>
      <c r="G202" s="9">
        <f t="shared" si="8"/>
        <v>55296.610169491527</v>
      </c>
      <c r="H202" s="36"/>
      <c r="I202" s="36">
        <f>D202+H202</f>
        <v>145</v>
      </c>
      <c r="J202" s="36"/>
    </row>
    <row r="203" spans="1:10" ht="33.6" customHeight="1">
      <c r="A203" s="6">
        <v>200</v>
      </c>
      <c r="B203" s="6">
        <v>87</v>
      </c>
      <c r="C203" s="7" t="s">
        <v>336</v>
      </c>
      <c r="D203" s="6">
        <v>145</v>
      </c>
      <c r="E203" s="12" t="s">
        <v>64</v>
      </c>
      <c r="F203" s="9">
        <v>457.62711864406782</v>
      </c>
      <c r="G203" s="9">
        <f t="shared" si="8"/>
        <v>66355.932203389835</v>
      </c>
      <c r="H203" s="36"/>
      <c r="I203" s="36">
        <f t="shared" si="9"/>
        <v>145</v>
      </c>
      <c r="J203" s="36"/>
    </row>
    <row r="204" spans="1:10" ht="69" customHeight="1">
      <c r="A204" s="6">
        <v>201</v>
      </c>
      <c r="B204" s="6">
        <v>90</v>
      </c>
      <c r="C204" s="7" t="s">
        <v>337</v>
      </c>
      <c r="D204" s="6">
        <v>5</v>
      </c>
      <c r="E204" s="6" t="s">
        <v>14</v>
      </c>
      <c r="F204" s="9">
        <v>533.89830508474574</v>
      </c>
      <c r="G204" s="9">
        <f t="shared" si="8"/>
        <v>2669.4915254237285</v>
      </c>
      <c r="H204" s="36"/>
      <c r="I204" s="36">
        <f>D204+H204</f>
        <v>5</v>
      </c>
      <c r="J204" s="36"/>
    </row>
    <row r="205" spans="1:10" ht="69" customHeight="1">
      <c r="A205" s="6">
        <v>202</v>
      </c>
      <c r="B205" s="6" t="s">
        <v>338</v>
      </c>
      <c r="C205" s="7" t="s">
        <v>339</v>
      </c>
      <c r="D205" s="6">
        <v>4</v>
      </c>
      <c r="E205" s="6" t="s">
        <v>14</v>
      </c>
      <c r="F205" s="9">
        <v>2288.1355932203392</v>
      </c>
      <c r="G205" s="9">
        <f t="shared" si="8"/>
        <v>9152.5423728813566</v>
      </c>
      <c r="H205" s="36"/>
      <c r="I205" s="36">
        <f t="shared" si="9"/>
        <v>4</v>
      </c>
      <c r="J205" s="36"/>
    </row>
    <row r="206" spans="1:10" ht="69" customHeight="1">
      <c r="A206" s="6">
        <v>203</v>
      </c>
      <c r="B206" s="6" t="s">
        <v>340</v>
      </c>
      <c r="C206" s="7" t="s">
        <v>341</v>
      </c>
      <c r="D206" s="6">
        <v>10</v>
      </c>
      <c r="E206" s="6" t="s">
        <v>14</v>
      </c>
      <c r="F206" s="9">
        <v>3050.8474576271187</v>
      </c>
      <c r="G206" s="9">
        <f t="shared" si="8"/>
        <v>30508.474576271186</v>
      </c>
      <c r="H206" s="36"/>
      <c r="I206" s="36">
        <f t="shared" si="9"/>
        <v>10</v>
      </c>
      <c r="J206" s="36"/>
    </row>
    <row r="207" spans="1:10" ht="69" customHeight="1">
      <c r="A207" s="6">
        <v>204</v>
      </c>
      <c r="B207" s="6">
        <v>88.1</v>
      </c>
      <c r="C207" s="7" t="s">
        <v>63</v>
      </c>
      <c r="D207" s="6">
        <v>700</v>
      </c>
      <c r="E207" s="12" t="s">
        <v>64</v>
      </c>
      <c r="F207" s="9">
        <v>1483.0508474576272</v>
      </c>
      <c r="G207" s="9">
        <f t="shared" si="8"/>
        <v>1038135.593220339</v>
      </c>
      <c r="H207" s="36"/>
      <c r="I207" s="36">
        <f t="shared" si="9"/>
        <v>700</v>
      </c>
      <c r="J207" s="36"/>
    </row>
    <row r="208" spans="1:10" ht="69" customHeight="1">
      <c r="A208" s="6">
        <v>205</v>
      </c>
      <c r="B208" s="6">
        <v>88.1</v>
      </c>
      <c r="C208" s="7" t="s">
        <v>65</v>
      </c>
      <c r="D208" s="6">
        <v>200</v>
      </c>
      <c r="E208" s="12" t="s">
        <v>64</v>
      </c>
      <c r="F208" s="9">
        <v>1906.7796610169491</v>
      </c>
      <c r="G208" s="9">
        <f t="shared" si="8"/>
        <v>381355.93220338982</v>
      </c>
      <c r="H208" s="36"/>
      <c r="I208" s="36">
        <f t="shared" si="9"/>
        <v>200</v>
      </c>
      <c r="J208" s="36"/>
    </row>
    <row r="209" spans="1:10" ht="20.100000000000001" customHeight="1">
      <c r="A209" s="6">
        <v>206</v>
      </c>
      <c r="B209" s="6">
        <v>88.1</v>
      </c>
      <c r="C209" s="7" t="s">
        <v>66</v>
      </c>
      <c r="D209" s="6">
        <v>550</v>
      </c>
      <c r="E209" s="12" t="s">
        <v>64</v>
      </c>
      <c r="F209" s="9">
        <v>2500</v>
      </c>
      <c r="G209" s="9">
        <f t="shared" si="8"/>
        <v>1375000</v>
      </c>
      <c r="H209" s="36"/>
      <c r="I209" s="36">
        <f t="shared" si="9"/>
        <v>550</v>
      </c>
      <c r="J209" s="36"/>
    </row>
    <row r="210" spans="1:10" ht="29.1" customHeight="1">
      <c r="A210" s="6">
        <v>207</v>
      </c>
      <c r="B210" s="6">
        <v>88.1</v>
      </c>
      <c r="C210" s="7" t="s">
        <v>67</v>
      </c>
      <c r="D210" s="6">
        <v>320</v>
      </c>
      <c r="E210" s="12" t="s">
        <v>64</v>
      </c>
      <c r="F210" s="9">
        <v>550.84745762711873</v>
      </c>
      <c r="G210" s="9">
        <f t="shared" si="8"/>
        <v>176271.18644067799</v>
      </c>
      <c r="H210" s="36"/>
      <c r="I210" s="36">
        <f t="shared" si="9"/>
        <v>320</v>
      </c>
      <c r="J210" s="36"/>
    </row>
    <row r="211" spans="1:10" ht="15.6">
      <c r="A211" s="6">
        <v>208</v>
      </c>
      <c r="B211" s="6">
        <v>88.1</v>
      </c>
      <c r="C211" s="7" t="s">
        <v>68</v>
      </c>
      <c r="D211" s="6">
        <v>525</v>
      </c>
      <c r="E211" s="12" t="s">
        <v>64</v>
      </c>
      <c r="F211" s="9">
        <v>805.08474576271192</v>
      </c>
      <c r="G211" s="9">
        <f t="shared" si="8"/>
        <v>422669.49152542377</v>
      </c>
      <c r="H211" s="36"/>
      <c r="I211" s="36">
        <f t="shared" si="9"/>
        <v>525</v>
      </c>
      <c r="J211" s="36"/>
    </row>
    <row r="212" spans="1:10" ht="69" customHeight="1">
      <c r="A212" s="6">
        <v>209</v>
      </c>
      <c r="B212" s="6">
        <v>88.1</v>
      </c>
      <c r="C212" s="7" t="s">
        <v>69</v>
      </c>
      <c r="D212" s="6">
        <v>530</v>
      </c>
      <c r="E212" s="12" t="s">
        <v>64</v>
      </c>
      <c r="F212" s="9">
        <v>1228.8135593220341</v>
      </c>
      <c r="G212" s="9">
        <f t="shared" si="8"/>
        <v>651271.18644067808</v>
      </c>
      <c r="H212" s="36"/>
      <c r="I212" s="36">
        <f t="shared" si="9"/>
        <v>530</v>
      </c>
      <c r="J212" s="36"/>
    </row>
    <row r="213" spans="1:10" ht="15.6">
      <c r="A213" s="6">
        <v>210</v>
      </c>
      <c r="B213" s="6">
        <v>88.2</v>
      </c>
      <c r="C213" s="7" t="s">
        <v>70</v>
      </c>
      <c r="D213" s="6">
        <v>40</v>
      </c>
      <c r="E213" s="6" t="s">
        <v>14</v>
      </c>
      <c r="F213" s="9">
        <v>1271.1864406779662</v>
      </c>
      <c r="G213" s="9">
        <f t="shared" si="8"/>
        <v>50847.457627118645</v>
      </c>
      <c r="H213" s="36"/>
      <c r="I213" s="36">
        <f t="shared" si="9"/>
        <v>40</v>
      </c>
      <c r="J213" s="36"/>
    </row>
    <row r="214" spans="1:10" ht="15.6">
      <c r="A214" s="6">
        <v>211</v>
      </c>
      <c r="B214" s="6">
        <v>88.2</v>
      </c>
      <c r="C214" s="7" t="s">
        <v>71</v>
      </c>
      <c r="D214" s="6">
        <v>15</v>
      </c>
      <c r="E214" s="6" t="s">
        <v>14</v>
      </c>
      <c r="F214" s="9">
        <v>2118.6440677966102</v>
      </c>
      <c r="G214" s="9">
        <f t="shared" si="8"/>
        <v>31779.661016949154</v>
      </c>
      <c r="H214" s="36"/>
      <c r="I214" s="36">
        <f t="shared" si="9"/>
        <v>15</v>
      </c>
      <c r="J214" s="36"/>
    </row>
    <row r="215" spans="1:10" ht="15.6">
      <c r="A215" s="6">
        <v>212</v>
      </c>
      <c r="B215" s="6">
        <v>88.2</v>
      </c>
      <c r="C215" s="7" t="s">
        <v>72</v>
      </c>
      <c r="D215" s="6">
        <v>3</v>
      </c>
      <c r="E215" s="6" t="s">
        <v>14</v>
      </c>
      <c r="F215" s="9">
        <v>2966.1016949152545</v>
      </c>
      <c r="G215" s="9">
        <f t="shared" si="8"/>
        <v>8898.3050847457635</v>
      </c>
      <c r="H215" s="36">
        <v>2</v>
      </c>
      <c r="I215" s="36">
        <f t="shared" si="9"/>
        <v>5</v>
      </c>
      <c r="J215" s="36"/>
    </row>
    <row r="216" spans="1:10" ht="69" customHeight="1">
      <c r="A216" s="6">
        <v>213</v>
      </c>
      <c r="B216" s="6">
        <v>88.2</v>
      </c>
      <c r="C216" s="7" t="s">
        <v>73</v>
      </c>
      <c r="D216" s="6">
        <v>2</v>
      </c>
      <c r="E216" s="6" t="s">
        <v>14</v>
      </c>
      <c r="F216" s="9">
        <v>3813.5593220338983</v>
      </c>
      <c r="G216" s="9">
        <f t="shared" si="8"/>
        <v>7627.1186440677966</v>
      </c>
      <c r="H216" s="36">
        <v>3</v>
      </c>
      <c r="I216" s="36">
        <f t="shared" si="9"/>
        <v>5</v>
      </c>
      <c r="J216" s="36"/>
    </row>
    <row r="217" spans="1:10" ht="69" customHeight="1">
      <c r="A217" s="6">
        <v>214</v>
      </c>
      <c r="B217" s="6">
        <v>88.2</v>
      </c>
      <c r="C217" s="7" t="s">
        <v>74</v>
      </c>
      <c r="D217" s="6">
        <v>2</v>
      </c>
      <c r="E217" s="6" t="s">
        <v>14</v>
      </c>
      <c r="F217" s="9">
        <v>4661.016949152543</v>
      </c>
      <c r="G217" s="9">
        <f t="shared" si="8"/>
        <v>9322.033898305086</v>
      </c>
      <c r="H217" s="36">
        <v>1</v>
      </c>
      <c r="I217" s="36">
        <f t="shared" si="9"/>
        <v>3</v>
      </c>
      <c r="J217" s="36"/>
    </row>
    <row r="218" spans="1:10" ht="69" customHeight="1">
      <c r="A218" s="6">
        <v>215</v>
      </c>
      <c r="B218" s="6">
        <v>88.3</v>
      </c>
      <c r="C218" s="7" t="s">
        <v>75</v>
      </c>
      <c r="D218" s="6">
        <f>7*27</f>
        <v>189</v>
      </c>
      <c r="E218" s="6" t="s">
        <v>14</v>
      </c>
      <c r="F218" s="9">
        <v>2415.2542372881358</v>
      </c>
      <c r="G218" s="9">
        <f t="shared" si="8"/>
        <v>456483.05084745766</v>
      </c>
      <c r="H218" s="36"/>
      <c r="I218" s="36">
        <f t="shared" si="9"/>
        <v>189</v>
      </c>
      <c r="J218" s="36"/>
    </row>
    <row r="219" spans="1:10" ht="15.6">
      <c r="A219" s="6">
        <v>216</v>
      </c>
      <c r="B219" s="6">
        <v>88.4</v>
      </c>
      <c r="C219" s="7" t="s">
        <v>76</v>
      </c>
      <c r="D219" s="6">
        <v>2</v>
      </c>
      <c r="E219" s="6" t="s">
        <v>14</v>
      </c>
      <c r="F219" s="9">
        <v>21186.440677966104</v>
      </c>
      <c r="G219" s="9">
        <f t="shared" si="8"/>
        <v>42372.881355932208</v>
      </c>
      <c r="H219" s="36"/>
      <c r="I219" s="36">
        <f t="shared" si="9"/>
        <v>2</v>
      </c>
      <c r="J219" s="36"/>
    </row>
    <row r="220" spans="1:10" ht="69" customHeight="1">
      <c r="A220" s="6">
        <v>217</v>
      </c>
      <c r="B220" s="6">
        <v>88.4</v>
      </c>
      <c r="C220" s="7" t="s">
        <v>77</v>
      </c>
      <c r="D220" s="6">
        <v>4</v>
      </c>
      <c r="E220" s="6" t="s">
        <v>14</v>
      </c>
      <c r="F220" s="9">
        <v>25423.728813559323</v>
      </c>
      <c r="G220" s="9">
        <f t="shared" si="8"/>
        <v>101694.91525423729</v>
      </c>
      <c r="H220" s="36"/>
      <c r="I220" s="36">
        <f t="shared" si="9"/>
        <v>4</v>
      </c>
      <c r="J220" s="36"/>
    </row>
    <row r="221" spans="1:10" ht="69" customHeight="1">
      <c r="A221" s="6">
        <v>218</v>
      </c>
      <c r="B221" s="6">
        <v>88.4</v>
      </c>
      <c r="C221" s="7" t="s">
        <v>78</v>
      </c>
      <c r="D221" s="6">
        <v>5</v>
      </c>
      <c r="E221" s="6" t="s">
        <v>14</v>
      </c>
      <c r="F221" s="9">
        <v>33898.305084745763</v>
      </c>
      <c r="G221" s="9">
        <f t="shared" si="8"/>
        <v>169491.5254237288</v>
      </c>
      <c r="H221" s="36">
        <v>1</v>
      </c>
      <c r="I221" s="36">
        <f t="shared" si="9"/>
        <v>6</v>
      </c>
      <c r="J221" s="36"/>
    </row>
    <row r="222" spans="1:10" ht="69" customHeight="1">
      <c r="A222" s="6">
        <v>219</v>
      </c>
      <c r="B222" s="6">
        <v>88.4</v>
      </c>
      <c r="C222" s="7" t="s">
        <v>79</v>
      </c>
      <c r="D222" s="6">
        <v>1</v>
      </c>
      <c r="E222" s="6" t="s">
        <v>14</v>
      </c>
      <c r="F222" s="9">
        <v>42372.881355932208</v>
      </c>
      <c r="G222" s="9">
        <f t="shared" si="8"/>
        <v>42372.881355932208</v>
      </c>
      <c r="H222" s="36"/>
      <c r="I222" s="36">
        <f t="shared" si="9"/>
        <v>1</v>
      </c>
      <c r="J222" s="36"/>
    </row>
    <row r="223" spans="1:10" ht="69" customHeight="1">
      <c r="A223" s="6">
        <v>220</v>
      </c>
      <c r="B223" s="6">
        <v>88.5</v>
      </c>
      <c r="C223" s="7" t="s">
        <v>80</v>
      </c>
      <c r="D223" s="6">
        <v>27</v>
      </c>
      <c r="E223" s="6" t="s">
        <v>14</v>
      </c>
      <c r="F223" s="9">
        <v>1906.7796610169491</v>
      </c>
      <c r="G223" s="9">
        <f t="shared" si="8"/>
        <v>51483.050847457627</v>
      </c>
      <c r="H223" s="36"/>
      <c r="I223" s="36">
        <f t="shared" si="9"/>
        <v>27</v>
      </c>
      <c r="J223" s="36"/>
    </row>
    <row r="224" spans="1:10" ht="69" customHeight="1">
      <c r="A224" s="6">
        <v>221</v>
      </c>
      <c r="B224" s="6">
        <v>88.5</v>
      </c>
      <c r="C224" s="7" t="s">
        <v>81</v>
      </c>
      <c r="D224" s="6">
        <v>27</v>
      </c>
      <c r="E224" s="6" t="s">
        <v>14</v>
      </c>
      <c r="F224" s="9">
        <v>1059.3220338983051</v>
      </c>
      <c r="G224" s="9">
        <f t="shared" ref="G224:G244" si="10">D224*F224</f>
        <v>28601.694915254237</v>
      </c>
      <c r="H224" s="36"/>
      <c r="I224" s="36">
        <f t="shared" si="9"/>
        <v>27</v>
      </c>
      <c r="J224" s="36"/>
    </row>
    <row r="225" spans="1:10" ht="69" customHeight="1">
      <c r="A225" s="6">
        <v>222</v>
      </c>
      <c r="B225" s="6">
        <v>88.5</v>
      </c>
      <c r="C225" s="7" t="s">
        <v>82</v>
      </c>
      <c r="D225" s="6">
        <v>27</v>
      </c>
      <c r="E225" s="6" t="s">
        <v>14</v>
      </c>
      <c r="F225" s="9">
        <v>1398.3050847457628</v>
      </c>
      <c r="G225" s="9">
        <f t="shared" si="10"/>
        <v>37754.237288135591</v>
      </c>
      <c r="H225" s="36"/>
      <c r="I225" s="36">
        <f t="shared" si="9"/>
        <v>27</v>
      </c>
      <c r="J225" s="36"/>
    </row>
    <row r="226" spans="1:10" ht="69" customHeight="1">
      <c r="A226" s="6">
        <v>223</v>
      </c>
      <c r="B226" s="6">
        <v>88.5</v>
      </c>
      <c r="C226" s="7" t="s">
        <v>83</v>
      </c>
      <c r="D226" s="6">
        <v>27</v>
      </c>
      <c r="E226" s="6" t="s">
        <v>14</v>
      </c>
      <c r="F226" s="9">
        <v>2923.7288135593221</v>
      </c>
      <c r="G226" s="9">
        <f t="shared" si="10"/>
        <v>78940.677966101692</v>
      </c>
      <c r="H226" s="36"/>
      <c r="I226" s="36">
        <f t="shared" si="9"/>
        <v>27</v>
      </c>
      <c r="J226" s="36"/>
    </row>
    <row r="227" spans="1:10" ht="69" customHeight="1">
      <c r="A227" s="6">
        <v>224</v>
      </c>
      <c r="B227" s="6">
        <v>88.5</v>
      </c>
      <c r="C227" s="7" t="s">
        <v>84</v>
      </c>
      <c r="D227" s="6">
        <v>27</v>
      </c>
      <c r="E227" s="6" t="s">
        <v>14</v>
      </c>
      <c r="F227" s="9">
        <v>635.59322033898309</v>
      </c>
      <c r="G227" s="9">
        <f t="shared" si="10"/>
        <v>17161.016949152545</v>
      </c>
      <c r="H227" s="36"/>
      <c r="I227" s="36">
        <f t="shared" si="9"/>
        <v>27</v>
      </c>
      <c r="J227" s="36"/>
    </row>
    <row r="228" spans="1:10" ht="69" customHeight="1">
      <c r="A228" s="6">
        <v>225</v>
      </c>
      <c r="B228" s="6">
        <v>88.5</v>
      </c>
      <c r="C228" s="7" t="s">
        <v>85</v>
      </c>
      <c r="D228" s="6">
        <v>27</v>
      </c>
      <c r="E228" s="6" t="s">
        <v>14</v>
      </c>
      <c r="F228" s="9">
        <v>635.59322033898309</v>
      </c>
      <c r="G228" s="9">
        <f t="shared" si="10"/>
        <v>17161.016949152545</v>
      </c>
      <c r="H228" s="36"/>
      <c r="I228" s="36">
        <f t="shared" si="9"/>
        <v>27</v>
      </c>
      <c r="J228" s="36"/>
    </row>
    <row r="229" spans="1:10" ht="69" customHeight="1">
      <c r="A229" s="6">
        <v>226</v>
      </c>
      <c r="B229" s="6">
        <v>88.5</v>
      </c>
      <c r="C229" s="7" t="s">
        <v>86</v>
      </c>
      <c r="D229" s="6">
        <v>15</v>
      </c>
      <c r="E229" s="6" t="s">
        <v>14</v>
      </c>
      <c r="F229" s="9">
        <v>635.59322033898309</v>
      </c>
      <c r="G229" s="9">
        <f t="shared" si="10"/>
        <v>9533.8983050847455</v>
      </c>
      <c r="H229" s="36"/>
      <c r="I229" s="36">
        <f t="shared" si="9"/>
        <v>15</v>
      </c>
      <c r="J229" s="36"/>
    </row>
    <row r="230" spans="1:10" ht="69" customHeight="1">
      <c r="A230" s="6">
        <v>227</v>
      </c>
      <c r="B230" s="6">
        <v>88.5</v>
      </c>
      <c r="C230" s="7" t="s">
        <v>87</v>
      </c>
      <c r="D230" s="6">
        <v>27</v>
      </c>
      <c r="E230" s="6" t="s">
        <v>14</v>
      </c>
      <c r="F230" s="9">
        <v>466.10169491525426</v>
      </c>
      <c r="G230" s="9">
        <f t="shared" si="10"/>
        <v>12584.745762711866</v>
      </c>
      <c r="H230" s="36">
        <v>58</v>
      </c>
      <c r="I230" s="36">
        <f t="shared" si="9"/>
        <v>85</v>
      </c>
      <c r="J230" s="36"/>
    </row>
    <row r="231" spans="1:10" ht="69" customHeight="1">
      <c r="A231" s="6">
        <v>228</v>
      </c>
      <c r="B231" s="6">
        <v>88.6</v>
      </c>
      <c r="C231" s="7" t="s">
        <v>88</v>
      </c>
      <c r="D231" s="6">
        <v>27</v>
      </c>
      <c r="E231" s="6" t="s">
        <v>14</v>
      </c>
      <c r="F231" s="9">
        <v>29661.016949152545</v>
      </c>
      <c r="G231" s="9">
        <f t="shared" si="10"/>
        <v>800847.45762711868</v>
      </c>
      <c r="H231" s="36"/>
      <c r="I231" s="36">
        <f t="shared" si="9"/>
        <v>27</v>
      </c>
      <c r="J231" s="36"/>
    </row>
    <row r="232" spans="1:10" ht="69" customHeight="1">
      <c r="A232" s="6">
        <v>229</v>
      </c>
      <c r="B232" s="6" t="s">
        <v>89</v>
      </c>
      <c r="C232" s="7" t="s">
        <v>90</v>
      </c>
      <c r="D232" s="6">
        <v>1</v>
      </c>
      <c r="E232" s="6" t="s">
        <v>14</v>
      </c>
      <c r="F232" s="9">
        <v>8050.8474576271192</v>
      </c>
      <c r="G232" s="9">
        <f t="shared" si="10"/>
        <v>8050.8474576271192</v>
      </c>
      <c r="H232" s="36"/>
      <c r="I232" s="36">
        <f t="shared" si="9"/>
        <v>1</v>
      </c>
      <c r="J232" s="36"/>
    </row>
    <row r="233" spans="1:10" ht="69" customHeight="1">
      <c r="A233" s="6">
        <v>230</v>
      </c>
      <c r="B233" s="6" t="s">
        <v>89</v>
      </c>
      <c r="C233" s="7" t="s">
        <v>91</v>
      </c>
      <c r="D233" s="6">
        <v>3</v>
      </c>
      <c r="E233" s="6" t="s">
        <v>14</v>
      </c>
      <c r="F233" s="9">
        <v>12288.135593220341</v>
      </c>
      <c r="G233" s="9">
        <f t="shared" si="10"/>
        <v>36864.406779661018</v>
      </c>
      <c r="H233" s="36"/>
      <c r="I233" s="36">
        <f t="shared" si="9"/>
        <v>3</v>
      </c>
      <c r="J233" s="36"/>
    </row>
    <row r="234" spans="1:10" ht="69" customHeight="1">
      <c r="A234" s="6">
        <v>231</v>
      </c>
      <c r="B234" s="6" t="s">
        <v>89</v>
      </c>
      <c r="C234" s="7" t="s">
        <v>92</v>
      </c>
      <c r="D234" s="6">
        <v>1</v>
      </c>
      <c r="E234" s="6" t="s">
        <v>14</v>
      </c>
      <c r="F234" s="9">
        <v>19067.796610169491</v>
      </c>
      <c r="G234" s="9">
        <f t="shared" si="10"/>
        <v>19067.796610169491</v>
      </c>
      <c r="H234" s="36">
        <v>5</v>
      </c>
      <c r="I234" s="36">
        <f t="shared" si="9"/>
        <v>6</v>
      </c>
      <c r="J234" s="36"/>
    </row>
    <row r="235" spans="1:10" ht="69" customHeight="1">
      <c r="A235" s="6">
        <v>232</v>
      </c>
      <c r="B235" s="6" t="s">
        <v>93</v>
      </c>
      <c r="C235" s="7" t="s">
        <v>94</v>
      </c>
      <c r="D235" s="6">
        <v>1</v>
      </c>
      <c r="E235" s="6" t="s">
        <v>49</v>
      </c>
      <c r="F235" s="9">
        <v>33898.305084745763</v>
      </c>
      <c r="G235" s="9">
        <f t="shared" si="10"/>
        <v>33898.305084745763</v>
      </c>
      <c r="H235" s="36">
        <v>1</v>
      </c>
      <c r="I235" s="36">
        <f t="shared" si="9"/>
        <v>2</v>
      </c>
      <c r="J235" s="36"/>
    </row>
    <row r="236" spans="1:10" ht="69" customHeight="1">
      <c r="A236" s="6">
        <v>233</v>
      </c>
      <c r="B236" s="6" t="s">
        <v>95</v>
      </c>
      <c r="C236" s="7" t="s">
        <v>96</v>
      </c>
      <c r="D236" s="6">
        <v>1</v>
      </c>
      <c r="E236" s="6" t="s">
        <v>49</v>
      </c>
      <c r="F236" s="9">
        <v>12288.135593220341</v>
      </c>
      <c r="G236" s="9">
        <f t="shared" si="10"/>
        <v>12288.135593220341</v>
      </c>
      <c r="H236" s="36">
        <v>1</v>
      </c>
      <c r="I236" s="36">
        <f t="shared" si="9"/>
        <v>2</v>
      </c>
      <c r="J236" s="36"/>
    </row>
    <row r="237" spans="1:10" ht="69" customHeight="1">
      <c r="A237" s="6">
        <v>234</v>
      </c>
      <c r="B237" s="6" t="s">
        <v>97</v>
      </c>
      <c r="C237" s="7" t="s">
        <v>98</v>
      </c>
      <c r="D237" s="6">
        <v>1</v>
      </c>
      <c r="E237" s="6" t="s">
        <v>49</v>
      </c>
      <c r="F237" s="9">
        <v>156779.66101694916</v>
      </c>
      <c r="G237" s="9">
        <f t="shared" si="10"/>
        <v>156779.66101694916</v>
      </c>
      <c r="H237" s="36">
        <v>1</v>
      </c>
      <c r="I237" s="36">
        <f t="shared" si="9"/>
        <v>2</v>
      </c>
      <c r="J237" s="36"/>
    </row>
    <row r="238" spans="1:10" ht="69" customHeight="1">
      <c r="A238" s="6">
        <v>235</v>
      </c>
      <c r="B238" s="6">
        <v>88.9</v>
      </c>
      <c r="C238" s="7" t="s">
        <v>99</v>
      </c>
      <c r="D238" s="6">
        <v>1</v>
      </c>
      <c r="E238" s="6" t="s">
        <v>49</v>
      </c>
      <c r="F238" s="9">
        <v>1605932.2033898307</v>
      </c>
      <c r="G238" s="9">
        <f t="shared" si="10"/>
        <v>1605932.2033898307</v>
      </c>
      <c r="H238" s="36"/>
      <c r="I238" s="36">
        <f t="shared" si="9"/>
        <v>1</v>
      </c>
      <c r="J238" s="36"/>
    </row>
    <row r="239" spans="1:10" ht="69" customHeight="1">
      <c r="A239" s="6">
        <v>236</v>
      </c>
      <c r="B239" s="13">
        <v>88.1</v>
      </c>
      <c r="C239" s="7" t="s">
        <v>100</v>
      </c>
      <c r="D239" s="6">
        <v>1</v>
      </c>
      <c r="E239" s="6" t="s">
        <v>49</v>
      </c>
      <c r="F239" s="9">
        <v>673728.81355932204</v>
      </c>
      <c r="G239" s="9">
        <f t="shared" si="10"/>
        <v>673728.81355932204</v>
      </c>
      <c r="H239" s="36"/>
      <c r="I239" s="36">
        <f t="shared" si="9"/>
        <v>1</v>
      </c>
      <c r="J239" s="36"/>
    </row>
    <row r="240" spans="1:10" ht="69" customHeight="1">
      <c r="A240" s="6">
        <v>237</v>
      </c>
      <c r="B240" s="6">
        <v>88.11</v>
      </c>
      <c r="C240" s="7" t="s">
        <v>101</v>
      </c>
      <c r="D240" s="6">
        <v>1</v>
      </c>
      <c r="E240" s="6" t="s">
        <v>49</v>
      </c>
      <c r="F240" s="9">
        <v>80508.474576271197</v>
      </c>
      <c r="G240" s="9">
        <f t="shared" si="10"/>
        <v>80508.474576271197</v>
      </c>
      <c r="H240" s="36"/>
      <c r="I240" s="36">
        <f t="shared" si="9"/>
        <v>1</v>
      </c>
      <c r="J240" s="36"/>
    </row>
    <row r="241" spans="1:14" ht="69" customHeight="1">
      <c r="A241" s="6">
        <v>238</v>
      </c>
      <c r="B241" s="6">
        <v>88.12</v>
      </c>
      <c r="C241" s="7" t="s">
        <v>102</v>
      </c>
      <c r="D241" s="6">
        <v>1</v>
      </c>
      <c r="E241" s="6" t="s">
        <v>49</v>
      </c>
      <c r="F241" s="9">
        <v>122881.3559322034</v>
      </c>
      <c r="G241" s="9">
        <f t="shared" si="10"/>
        <v>122881.3559322034</v>
      </c>
      <c r="H241" s="36"/>
      <c r="I241" s="36">
        <f t="shared" si="9"/>
        <v>1</v>
      </c>
      <c r="J241" s="36"/>
    </row>
    <row r="242" spans="1:14" ht="69" customHeight="1">
      <c r="A242" s="6">
        <v>239</v>
      </c>
      <c r="B242" s="6">
        <v>88.13</v>
      </c>
      <c r="C242" s="7" t="s">
        <v>103</v>
      </c>
      <c r="D242" s="6">
        <v>2</v>
      </c>
      <c r="E242" s="6" t="s">
        <v>49</v>
      </c>
      <c r="F242" s="9">
        <v>1266949.1525423729</v>
      </c>
      <c r="G242" s="9">
        <f t="shared" si="10"/>
        <v>2533898.3050847459</v>
      </c>
      <c r="H242" s="36"/>
      <c r="I242" s="36">
        <f t="shared" si="9"/>
        <v>2</v>
      </c>
      <c r="J242" s="36"/>
    </row>
    <row r="243" spans="1:14" ht="69" customHeight="1">
      <c r="A243" s="6">
        <v>240</v>
      </c>
      <c r="B243" s="6"/>
      <c r="C243" s="7" t="s">
        <v>104</v>
      </c>
      <c r="D243" s="6">
        <v>4</v>
      </c>
      <c r="E243" s="6" t="s">
        <v>105</v>
      </c>
      <c r="F243" s="9">
        <v>84745.762711864416</v>
      </c>
      <c r="G243" s="9">
        <f t="shared" si="10"/>
        <v>338983.05084745766</v>
      </c>
      <c r="H243" s="36"/>
      <c r="I243" s="36">
        <f t="shared" si="9"/>
        <v>4</v>
      </c>
      <c r="J243" s="36"/>
    </row>
    <row r="244" spans="1:14" ht="69" customHeight="1">
      <c r="A244" s="6">
        <v>241</v>
      </c>
      <c r="B244" s="6"/>
      <c r="C244" s="7" t="s">
        <v>106</v>
      </c>
      <c r="D244" s="6">
        <v>1</v>
      </c>
      <c r="E244" s="6" t="s">
        <v>49</v>
      </c>
      <c r="F244" s="9">
        <v>1027966.1016949153</v>
      </c>
      <c r="G244" s="9">
        <f t="shared" si="10"/>
        <v>1027966.1016949153</v>
      </c>
      <c r="H244" s="36"/>
      <c r="I244" s="36">
        <f t="shared" si="9"/>
        <v>1</v>
      </c>
      <c r="J244" s="36"/>
    </row>
    <row r="245" spans="1:14" ht="16.5" customHeight="1">
      <c r="A245" s="24"/>
      <c r="B245" s="24"/>
      <c r="C245" s="7"/>
      <c r="D245" s="21"/>
      <c r="E245" s="21"/>
      <c r="F245" s="25"/>
      <c r="G245" s="9"/>
      <c r="H245" s="36"/>
      <c r="I245" s="36"/>
    </row>
    <row r="246" spans="1:14" ht="69" customHeight="1">
      <c r="A246" s="24"/>
      <c r="B246" s="24"/>
      <c r="C246" s="3" t="s">
        <v>343</v>
      </c>
      <c r="D246" s="21"/>
      <c r="E246" s="21"/>
      <c r="F246" s="26"/>
      <c r="G246" s="33">
        <f>SUM(G5:G245)</f>
        <v>148960356.6101695</v>
      </c>
      <c r="H246" s="37"/>
      <c r="I246" s="36"/>
    </row>
    <row r="248" spans="1:14" ht="69" customHeight="1">
      <c r="C248" s="29" t="s">
        <v>347</v>
      </c>
    </row>
    <row r="249" spans="1:14" ht="69" customHeight="1">
      <c r="A249" s="28">
        <v>1</v>
      </c>
      <c r="C249" s="29" t="s">
        <v>348</v>
      </c>
      <c r="D249" s="30">
        <v>0</v>
      </c>
      <c r="F249" s="31">
        <v>0</v>
      </c>
      <c r="G249">
        <v>0</v>
      </c>
      <c r="I249">
        <v>0</v>
      </c>
      <c r="N249" t="s">
        <v>349</v>
      </c>
    </row>
    <row r="250" spans="1:14" ht="69" customHeight="1">
      <c r="C250" s="29" t="s">
        <v>351</v>
      </c>
      <c r="D250" s="30">
        <v>0</v>
      </c>
      <c r="E250" s="30" t="s">
        <v>352</v>
      </c>
      <c r="F250" s="31">
        <v>100000</v>
      </c>
      <c r="H250">
        <v>1</v>
      </c>
      <c r="I250">
        <f>H250+D250</f>
        <v>1</v>
      </c>
      <c r="J250">
        <v>3</v>
      </c>
    </row>
    <row r="257" spans="1:104" s="32" customFormat="1" ht="69" customHeight="1">
      <c r="A257" s="28"/>
      <c r="B257" s="28"/>
      <c r="C257" s="29"/>
      <c r="D257" s="30"/>
      <c r="E257" s="30"/>
      <c r="F257" s="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row>
    <row r="275" spans="1:104" s="31" customFormat="1" ht="69" customHeight="1">
      <c r="A275" s="28"/>
      <c r="B275" s="28"/>
      <c r="C275" s="29"/>
      <c r="D275" s="30"/>
      <c r="E275" s="30"/>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row>
    <row r="276" spans="1:104" s="31" customFormat="1" ht="69" customHeight="1">
      <c r="A276" s="28"/>
      <c r="B276" s="28"/>
      <c r="C276" s="29"/>
      <c r="D276" s="30"/>
      <c r="E276" s="30"/>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row>
    <row r="277" spans="1:104" s="31" customFormat="1" ht="69" customHeight="1">
      <c r="A277" s="28"/>
      <c r="B277" s="28"/>
      <c r="C277" s="29"/>
      <c r="D277" s="30"/>
      <c r="E277" s="30"/>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row>
  </sheetData>
  <sortState xmlns:xlrd2="http://schemas.microsoft.com/office/spreadsheetml/2017/richdata2" ref="A5:CZ244">
    <sortCondition ref="A5:A244"/>
  </sortState>
  <mergeCells count="1">
    <mergeCell ref="A1:E1"/>
  </mergeCells>
  <pageMargins left="0" right="0" top="0" bottom="0" header="0" footer="0"/>
  <pageSetup paperSize="9"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1B8C7-AAF5-4C91-A131-176C7FEAA8A5}">
  <sheetPr>
    <pageSetUpPr fitToPage="1"/>
  </sheetPr>
  <dimension ref="A1:AJ521"/>
  <sheetViews>
    <sheetView zoomScale="70" zoomScaleNormal="70" workbookViewId="0">
      <pane ySplit="4" topLeftCell="A412" activePane="bottomLeft" state="frozen"/>
      <selection pane="bottomLeft" activeCell="K493" sqref="K493:K495"/>
    </sheetView>
  </sheetViews>
  <sheetFormatPr defaultRowHeight="14.4"/>
  <cols>
    <col min="2" max="2" width="4.88671875" bestFit="1" customWidth="1"/>
    <col min="3" max="3" width="57.44140625" style="35" customWidth="1"/>
    <col min="4" max="4" width="6.6640625" bestFit="1" customWidth="1"/>
    <col min="5" max="5" width="5.33203125" bestFit="1" customWidth="1"/>
    <col min="6" max="6" width="11.6640625" style="38" hidden="1" customWidth="1"/>
    <col min="7" max="7" width="13.109375" style="38" bestFit="1" customWidth="1"/>
    <col min="8" max="8" width="15.33203125" style="38" bestFit="1" customWidth="1"/>
    <col min="9" max="9" width="9" bestFit="1" customWidth="1"/>
    <col min="10" max="10" width="5.33203125" bestFit="1" customWidth="1"/>
    <col min="11" max="11" width="15" bestFit="1" customWidth="1"/>
    <col min="12" max="12" width="15.33203125" style="38" bestFit="1" customWidth="1"/>
    <col min="13" max="16" width="15.33203125" style="38" customWidth="1"/>
    <col min="17" max="17" width="8" bestFit="1" customWidth="1"/>
    <col min="18" max="18" width="4.44140625" bestFit="1" customWidth="1"/>
    <col min="19" max="19" width="5.33203125" bestFit="1" customWidth="1"/>
    <col min="20" max="20" width="11.6640625" bestFit="1" customWidth="1"/>
    <col min="21" max="21" width="13.44140625" bestFit="1" customWidth="1"/>
    <col min="22" max="22" width="10.109375" bestFit="1" customWidth="1"/>
    <col min="23" max="23" width="5.33203125" bestFit="1" customWidth="1"/>
    <col min="24" max="24" width="11.6640625" bestFit="1" customWidth="1"/>
    <col min="25" max="25" width="14.6640625" customWidth="1"/>
    <col min="34" max="34" width="11.6640625" bestFit="1" customWidth="1"/>
    <col min="35" max="35" width="15.33203125" bestFit="1" customWidth="1"/>
  </cols>
  <sheetData>
    <row r="1" spans="1:35" s="44" customFormat="1" ht="19.95" customHeight="1">
      <c r="B1" s="231" t="s">
        <v>353</v>
      </c>
      <c r="C1" s="235" t="s">
        <v>354</v>
      </c>
      <c r="D1" s="230" t="s">
        <v>387</v>
      </c>
      <c r="E1" s="230"/>
      <c r="F1" s="230"/>
      <c r="G1" s="230"/>
      <c r="H1" s="230"/>
      <c r="I1" s="232" t="s">
        <v>358</v>
      </c>
      <c r="J1" s="233"/>
      <c r="K1" s="233"/>
      <c r="L1" s="234"/>
      <c r="M1" s="49"/>
      <c r="N1" s="49"/>
      <c r="O1" s="49"/>
      <c r="P1" s="49"/>
      <c r="Q1" s="49"/>
      <c r="R1" s="230" t="s">
        <v>363</v>
      </c>
      <c r="S1" s="230"/>
      <c r="T1" s="230"/>
      <c r="U1" s="230"/>
      <c r="V1" s="232" t="s">
        <v>358</v>
      </c>
      <c r="W1" s="233"/>
      <c r="X1" s="233"/>
      <c r="Y1" s="234"/>
      <c r="AF1" s="230" t="s">
        <v>364</v>
      </c>
      <c r="AG1" s="230"/>
      <c r="AH1" s="230"/>
      <c r="AI1" s="230"/>
    </row>
    <row r="2" spans="1:35" s="44" customFormat="1" ht="24" customHeight="1">
      <c r="B2" s="231"/>
      <c r="C2" s="235"/>
      <c r="D2" s="231" t="s">
        <v>355</v>
      </c>
      <c r="E2" s="231"/>
      <c r="G2" s="42" t="s">
        <v>356</v>
      </c>
      <c r="H2" s="42" t="s">
        <v>357</v>
      </c>
      <c r="I2" s="231" t="s">
        <v>355</v>
      </c>
      <c r="J2" s="231"/>
      <c r="K2" s="43" t="s">
        <v>356</v>
      </c>
      <c r="L2" s="55" t="s">
        <v>357</v>
      </c>
      <c r="M2" s="42" t="s">
        <v>385</v>
      </c>
      <c r="N2" s="42" t="s">
        <v>359</v>
      </c>
      <c r="O2" s="42" t="s">
        <v>360</v>
      </c>
      <c r="P2" s="55"/>
      <c r="Q2" s="43"/>
      <c r="R2" s="231" t="s">
        <v>355</v>
      </c>
      <c r="S2" s="231"/>
      <c r="T2" s="42" t="s">
        <v>356</v>
      </c>
      <c r="U2" s="42" t="s">
        <v>357</v>
      </c>
      <c r="V2" s="231" t="s">
        <v>355</v>
      </c>
      <c r="W2" s="231"/>
      <c r="X2" s="42" t="s">
        <v>356</v>
      </c>
      <c r="Y2" s="42" t="s">
        <v>357</v>
      </c>
      <c r="AF2" s="231" t="s">
        <v>355</v>
      </c>
      <c r="AG2" s="231"/>
      <c r="AH2" s="42" t="s">
        <v>356</v>
      </c>
      <c r="AI2" s="42" t="s">
        <v>357</v>
      </c>
    </row>
    <row r="3" spans="1:35" s="44" customFormat="1" ht="20.399999999999999">
      <c r="C3" s="5" t="s">
        <v>8</v>
      </c>
      <c r="F3" s="45"/>
      <c r="G3" s="45"/>
      <c r="H3" s="45"/>
      <c r="L3" s="45"/>
      <c r="M3" s="45"/>
      <c r="N3" s="45"/>
      <c r="O3" s="45"/>
      <c r="P3" s="45"/>
    </row>
    <row r="4" spans="1:35" s="44" customFormat="1" ht="30.6" customHeight="1">
      <c r="C4" s="3" t="s">
        <v>9</v>
      </c>
      <c r="F4" s="45"/>
      <c r="G4" s="45"/>
      <c r="H4" s="45"/>
      <c r="L4" s="45"/>
      <c r="M4" s="45"/>
      <c r="N4" s="45"/>
      <c r="O4" s="45"/>
      <c r="P4" s="45"/>
    </row>
    <row r="5" spans="1:35" s="44" customFormat="1" ht="124.8">
      <c r="A5" s="44">
        <v>1</v>
      </c>
      <c r="B5" s="6">
        <v>1</v>
      </c>
      <c r="C5" s="79" t="s">
        <v>388</v>
      </c>
      <c r="D5" s="6">
        <v>400</v>
      </c>
      <c r="E5" s="6" t="s">
        <v>11</v>
      </c>
      <c r="F5" s="39">
        <v>12720.338983050848</v>
      </c>
      <c r="G5" s="39">
        <f>F5*1.18</f>
        <v>15010</v>
      </c>
      <c r="H5" s="39">
        <f>D5*G5</f>
        <v>6004000</v>
      </c>
      <c r="I5" s="6">
        <v>354</v>
      </c>
      <c r="J5" s="46" t="s">
        <v>11</v>
      </c>
      <c r="K5" s="53">
        <f>G5</f>
        <v>15010</v>
      </c>
      <c r="L5" s="59">
        <f>I5*K5</f>
        <v>5313540</v>
      </c>
      <c r="M5" s="53">
        <f>I5-D5</f>
        <v>-46</v>
      </c>
      <c r="N5" s="44">
        <f>M5*G5</f>
        <v>-690460</v>
      </c>
      <c r="O5" s="59">
        <f>M5*K5</f>
        <v>-690460</v>
      </c>
      <c r="P5" s="59"/>
      <c r="Q5" s="53"/>
      <c r="R5" s="46">
        <v>200</v>
      </c>
      <c r="S5" s="46" t="s">
        <v>11</v>
      </c>
      <c r="T5" s="54">
        <f>F5</f>
        <v>12720.338983050848</v>
      </c>
      <c r="U5" s="58">
        <f>R5*T5</f>
        <v>2544067.7966101696</v>
      </c>
      <c r="AF5" s="56">
        <f>D5+R5</f>
        <v>600</v>
      </c>
      <c r="AG5" s="46" t="s">
        <v>11</v>
      </c>
      <c r="AH5" s="53">
        <f>T5</f>
        <v>12720.338983050848</v>
      </c>
      <c r="AI5" s="53">
        <f>AF5*AH5</f>
        <v>7632203.3898305083</v>
      </c>
    </row>
    <row r="6" spans="1:35" s="44" customFormat="1" ht="15.6">
      <c r="A6" s="44">
        <v>1</v>
      </c>
      <c r="C6" s="7"/>
      <c r="F6" s="45"/>
      <c r="G6" s="45"/>
      <c r="H6" s="52"/>
      <c r="L6" s="61"/>
      <c r="M6" s="61">
        <f>SUM(M1:M5)</f>
        <v>-46</v>
      </c>
      <c r="N6" s="61">
        <f>SUM(N1:N5)</f>
        <v>-690460</v>
      </c>
      <c r="O6" s="61"/>
      <c r="P6" s="61"/>
      <c r="Q6" s="57"/>
      <c r="AF6" s="52"/>
      <c r="AI6" s="62">
        <f>SUM(AI1:AI5)</f>
        <v>7632203.3898305083</v>
      </c>
    </row>
    <row r="7" spans="1:35" s="44" customFormat="1" ht="31.2">
      <c r="A7" s="44">
        <v>2</v>
      </c>
      <c r="B7" s="6">
        <v>2</v>
      </c>
      <c r="C7" s="7" t="s">
        <v>12</v>
      </c>
      <c r="D7" s="6">
        <f>200+185</f>
        <v>385</v>
      </c>
      <c r="E7" s="6" t="s">
        <v>11</v>
      </c>
      <c r="F7" s="39">
        <v>12720.338983050848</v>
      </c>
      <c r="G7" s="39">
        <f>F7*1.18</f>
        <v>15010</v>
      </c>
      <c r="H7" s="39">
        <f>D7*G7</f>
        <v>5778850</v>
      </c>
      <c r="I7" s="6">
        <f>200+185</f>
        <v>385</v>
      </c>
      <c r="J7" s="46" t="s">
        <v>11</v>
      </c>
      <c r="K7" s="53">
        <f>G7</f>
        <v>15010</v>
      </c>
      <c r="L7" s="59">
        <f>I7*K7</f>
        <v>5778850</v>
      </c>
      <c r="M7" s="53">
        <f>I7-D7</f>
        <v>0</v>
      </c>
      <c r="N7" s="44">
        <f>M7*G7</f>
        <v>0</v>
      </c>
      <c r="O7" s="59">
        <f>M7*K7</f>
        <v>0</v>
      </c>
      <c r="P7" s="59"/>
      <c r="Q7" s="53"/>
      <c r="R7" s="46">
        <v>70</v>
      </c>
      <c r="S7" s="46" t="s">
        <v>11</v>
      </c>
      <c r="T7" s="54">
        <f>F7</f>
        <v>12720.338983050848</v>
      </c>
      <c r="U7" s="58">
        <f>R7*T7</f>
        <v>890423.72881355928</v>
      </c>
      <c r="AF7" s="56">
        <f>D7+R7</f>
        <v>455</v>
      </c>
      <c r="AG7" s="46" t="s">
        <v>11</v>
      </c>
      <c r="AH7" s="53">
        <f>T7</f>
        <v>12720.338983050848</v>
      </c>
      <c r="AI7" s="53">
        <f>AF7*AH7</f>
        <v>5787754.237288136</v>
      </c>
    </row>
    <row r="8" spans="1:35" s="44" customFormat="1" ht="20.399999999999999" customHeight="1">
      <c r="A8" s="44">
        <v>2</v>
      </c>
      <c r="C8" s="7"/>
      <c r="F8" s="45"/>
      <c r="G8" s="45"/>
      <c r="H8" s="45"/>
      <c r="L8" s="45"/>
      <c r="M8" s="45"/>
      <c r="N8" s="45"/>
      <c r="O8" s="45"/>
      <c r="P8" s="45"/>
      <c r="AF8" s="52"/>
    </row>
    <row r="9" spans="1:35" s="44" customFormat="1" ht="19.95" customHeight="1">
      <c r="A9" s="44">
        <v>3</v>
      </c>
      <c r="B9" s="6">
        <v>3</v>
      </c>
      <c r="C9" s="7" t="s">
        <v>13</v>
      </c>
      <c r="D9" s="6">
        <v>2</v>
      </c>
      <c r="E9" s="6" t="s">
        <v>14</v>
      </c>
      <c r="F9" s="39">
        <v>250000</v>
      </c>
      <c r="G9" s="39">
        <f>F9*1.18</f>
        <v>295000</v>
      </c>
      <c r="H9" s="39">
        <f>D9*G9</f>
        <v>590000</v>
      </c>
      <c r="I9" s="6">
        <v>2</v>
      </c>
      <c r="J9" s="6" t="s">
        <v>14</v>
      </c>
      <c r="K9" s="53">
        <f>G9</f>
        <v>295000</v>
      </c>
      <c r="L9" s="59">
        <f>I9*K9</f>
        <v>590000</v>
      </c>
      <c r="M9" s="53">
        <f>I9-D9</f>
        <v>0</v>
      </c>
      <c r="N9" s="44">
        <f>M9*G9</f>
        <v>0</v>
      </c>
      <c r="O9" s="59"/>
      <c r="P9" s="59"/>
      <c r="Q9" s="53"/>
      <c r="R9" s="46">
        <v>1</v>
      </c>
      <c r="S9" s="6" t="s">
        <v>14</v>
      </c>
      <c r="T9" s="39">
        <v>250000</v>
      </c>
      <c r="U9" s="9">
        <f>R9*T9</f>
        <v>250000</v>
      </c>
      <c r="AF9" s="56">
        <f>D9+R9</f>
        <v>3</v>
      </c>
      <c r="AG9" s="6" t="s">
        <v>14</v>
      </c>
      <c r="AH9" s="39">
        <v>250000</v>
      </c>
      <c r="AI9" s="53">
        <f>AF9*AH9</f>
        <v>750000</v>
      </c>
    </row>
    <row r="10" spans="1:35" s="44" customFormat="1" ht="15.6" customHeight="1">
      <c r="A10" s="44">
        <v>3</v>
      </c>
      <c r="J10" s="72"/>
      <c r="AG10" s="72"/>
      <c r="AH10" s="72"/>
    </row>
    <row r="11" spans="1:35" s="44" customFormat="1" ht="31.2">
      <c r="A11" s="44">
        <v>4</v>
      </c>
      <c r="B11" s="6">
        <v>4</v>
      </c>
      <c r="C11" s="7" t="s">
        <v>15</v>
      </c>
      <c r="D11" s="6">
        <v>160</v>
      </c>
      <c r="E11" s="6" t="s">
        <v>11</v>
      </c>
      <c r="F11" s="39">
        <v>3419.4915254237289</v>
      </c>
      <c r="G11" s="39">
        <f>F11*1.18</f>
        <v>4035</v>
      </c>
      <c r="H11" s="39">
        <f>D11*G11</f>
        <v>645600</v>
      </c>
      <c r="I11" s="6">
        <v>160</v>
      </c>
      <c r="J11" s="73" t="s">
        <v>11</v>
      </c>
      <c r="K11" s="53">
        <f>G11</f>
        <v>4035</v>
      </c>
      <c r="L11" s="59">
        <f>I11*K11</f>
        <v>645600</v>
      </c>
      <c r="M11" s="53">
        <f>I11-D11</f>
        <v>0</v>
      </c>
      <c r="N11" s="44">
        <f>M11*G11</f>
        <v>0</v>
      </c>
      <c r="O11" s="59">
        <f>M11*K11</f>
        <v>0</v>
      </c>
      <c r="P11" s="59"/>
      <c r="Q11" s="53"/>
      <c r="R11" s="46">
        <v>80</v>
      </c>
      <c r="S11" s="6" t="s">
        <v>11</v>
      </c>
      <c r="T11" s="39">
        <v>3419.4915254237289</v>
      </c>
      <c r="U11" s="58">
        <f>R11*T11</f>
        <v>273559.32203389832</v>
      </c>
      <c r="AF11" s="56">
        <f>D11+R11</f>
        <v>240</v>
      </c>
      <c r="AG11" s="73" t="s">
        <v>11</v>
      </c>
      <c r="AH11" s="78">
        <f>T11</f>
        <v>3419.4915254237289</v>
      </c>
      <c r="AI11" s="53">
        <f>AF11*AH11</f>
        <v>820677.96610169497</v>
      </c>
    </row>
    <row r="12" spans="1:35" s="44" customFormat="1" ht="15.6" customHeight="1">
      <c r="A12" s="44">
        <v>4</v>
      </c>
      <c r="J12" s="72"/>
      <c r="AG12" s="72"/>
      <c r="AH12" s="72"/>
    </row>
    <row r="13" spans="1:35" s="44" customFormat="1" ht="31.2">
      <c r="A13" s="44">
        <v>5</v>
      </c>
      <c r="B13" s="6">
        <v>5</v>
      </c>
      <c r="C13" s="7" t="s">
        <v>16</v>
      </c>
      <c r="D13" s="6">
        <v>175</v>
      </c>
      <c r="E13" s="6" t="s">
        <v>11</v>
      </c>
      <c r="F13" s="39">
        <v>3177.9661016949153</v>
      </c>
      <c r="G13" s="39">
        <f>F13*1.18</f>
        <v>3750</v>
      </c>
      <c r="H13" s="39">
        <f>D13*G13</f>
        <v>656250</v>
      </c>
      <c r="I13" s="6">
        <v>175</v>
      </c>
      <c r="J13" s="73" t="s">
        <v>11</v>
      </c>
      <c r="K13" s="53">
        <f>G13</f>
        <v>3750</v>
      </c>
      <c r="L13" s="59">
        <f>I13*K13</f>
        <v>656250</v>
      </c>
      <c r="M13" s="53">
        <f>I13-D13</f>
        <v>0</v>
      </c>
      <c r="N13" s="44">
        <f>M13*G13</f>
        <v>0</v>
      </c>
      <c r="O13" s="59">
        <f>M13*K13</f>
        <v>0</v>
      </c>
      <c r="P13" s="59"/>
      <c r="Q13" s="53"/>
      <c r="R13" s="46">
        <v>50</v>
      </c>
      <c r="S13" s="6" t="s">
        <v>11</v>
      </c>
      <c r="T13" s="39">
        <v>3177.9661016949153</v>
      </c>
      <c r="U13" s="9">
        <f>R13*T13</f>
        <v>158898.30508474578</v>
      </c>
      <c r="AF13" s="56">
        <f>D13+R13</f>
        <v>225</v>
      </c>
      <c r="AG13" s="73" t="s">
        <v>11</v>
      </c>
      <c r="AH13" s="78">
        <f>T13</f>
        <v>3177.9661016949153</v>
      </c>
      <c r="AI13" s="53">
        <f>AF13*AH13</f>
        <v>715042.37288135593</v>
      </c>
    </row>
    <row r="14" spans="1:35" s="44" customFormat="1">
      <c r="A14" s="44">
        <v>5</v>
      </c>
    </row>
    <row r="15" spans="1:35" s="44" customFormat="1" ht="15.6">
      <c r="A15" s="44">
        <v>6</v>
      </c>
      <c r="B15" s="6">
        <v>6</v>
      </c>
      <c r="C15" s="7" t="s">
        <v>17</v>
      </c>
      <c r="D15" s="6">
        <v>4</v>
      </c>
      <c r="E15" s="6" t="s">
        <v>14</v>
      </c>
      <c r="F15" s="39">
        <v>394067.79661016952</v>
      </c>
      <c r="G15" s="39">
        <f>F15*1.18</f>
        <v>465000</v>
      </c>
      <c r="H15" s="39">
        <f>D15*G15</f>
        <v>1860000</v>
      </c>
      <c r="I15" s="6">
        <v>4</v>
      </c>
      <c r="J15" s="6" t="s">
        <v>14</v>
      </c>
      <c r="K15" s="53">
        <f>G15</f>
        <v>465000</v>
      </c>
      <c r="L15" s="59">
        <f>I15*K15</f>
        <v>1860000</v>
      </c>
      <c r="M15" s="53">
        <f>I15-D15</f>
        <v>0</v>
      </c>
      <c r="N15" s="44">
        <f>M15*G15</f>
        <v>0</v>
      </c>
      <c r="O15" s="59"/>
      <c r="P15" s="59"/>
      <c r="Q15" s="53"/>
      <c r="R15" s="46">
        <v>2</v>
      </c>
      <c r="S15" s="6" t="s">
        <v>14</v>
      </c>
      <c r="T15" s="39">
        <v>394067.79661016952</v>
      </c>
      <c r="U15" s="9">
        <f>R15*T15</f>
        <v>788135.59322033904</v>
      </c>
      <c r="AF15" s="56">
        <f>D15+R15</f>
        <v>6</v>
      </c>
      <c r="AG15" s="6" t="s">
        <v>14</v>
      </c>
      <c r="AH15" s="39">
        <v>394067.79661016952</v>
      </c>
      <c r="AI15" s="53">
        <f>AF15*AH15</f>
        <v>2364406.779661017</v>
      </c>
    </row>
    <row r="16" spans="1:35" s="44" customFormat="1">
      <c r="A16" s="44">
        <v>6</v>
      </c>
    </row>
    <row r="17" spans="1:35" s="44" customFormat="1" ht="15.6">
      <c r="A17" s="44">
        <v>7</v>
      </c>
      <c r="B17" s="6">
        <v>7</v>
      </c>
      <c r="C17" s="7" t="s">
        <v>18</v>
      </c>
      <c r="D17" s="6">
        <v>4</v>
      </c>
      <c r="E17" s="6" t="s">
        <v>14</v>
      </c>
      <c r="F17" s="40">
        <v>1266949.1525423729</v>
      </c>
      <c r="G17" s="39">
        <f>F17*1.18</f>
        <v>1495000</v>
      </c>
      <c r="H17" s="39">
        <f>D17*G17</f>
        <v>5980000</v>
      </c>
      <c r="I17" s="6">
        <v>4</v>
      </c>
      <c r="J17" s="6" t="s">
        <v>14</v>
      </c>
      <c r="K17" s="53">
        <f>G17</f>
        <v>1495000</v>
      </c>
      <c r="L17" s="59">
        <f>I17*K17</f>
        <v>5980000</v>
      </c>
      <c r="M17" s="53">
        <f>I17-D17</f>
        <v>0</v>
      </c>
      <c r="N17" s="44">
        <f>M17*G17</f>
        <v>0</v>
      </c>
      <c r="O17" s="59"/>
      <c r="P17" s="59"/>
      <c r="Q17" s="53"/>
      <c r="R17" s="46">
        <v>2</v>
      </c>
      <c r="S17" s="6" t="s">
        <v>14</v>
      </c>
      <c r="T17" s="40">
        <v>1266949.1525423729</v>
      </c>
      <c r="U17" s="9">
        <f>R17*T17</f>
        <v>2533898.3050847459</v>
      </c>
      <c r="AF17" s="56">
        <f>D17+R17</f>
        <v>6</v>
      </c>
      <c r="AG17" s="6" t="s">
        <v>14</v>
      </c>
      <c r="AH17" s="40">
        <v>1266949.1525423729</v>
      </c>
      <c r="AI17" s="53">
        <f>AF17*AH17</f>
        <v>7601694.9152542371</v>
      </c>
    </row>
    <row r="18" spans="1:35" s="44" customFormat="1">
      <c r="A18" s="44">
        <v>7</v>
      </c>
    </row>
    <row r="19" spans="1:35" s="44" customFormat="1" ht="15.6">
      <c r="A19" s="44">
        <v>8</v>
      </c>
      <c r="B19" s="6">
        <v>8</v>
      </c>
      <c r="C19" s="7" t="s">
        <v>19</v>
      </c>
      <c r="D19" s="6">
        <v>4</v>
      </c>
      <c r="E19" s="6" t="s">
        <v>14</v>
      </c>
      <c r="F19" s="40">
        <v>292372.88135593222</v>
      </c>
      <c r="G19" s="39">
        <f>F19*1.18</f>
        <v>345000</v>
      </c>
      <c r="H19" s="39">
        <f>D19*G19</f>
        <v>1380000</v>
      </c>
      <c r="I19" s="6">
        <v>4</v>
      </c>
      <c r="J19" s="6" t="s">
        <v>14</v>
      </c>
      <c r="K19" s="53">
        <f>G19</f>
        <v>345000</v>
      </c>
      <c r="L19" s="59">
        <f>I19*K19</f>
        <v>1380000</v>
      </c>
      <c r="M19" s="53">
        <f>I19-D19</f>
        <v>0</v>
      </c>
      <c r="N19" s="44">
        <f>M19*G19</f>
        <v>0</v>
      </c>
      <c r="O19" s="59"/>
      <c r="P19" s="59"/>
      <c r="Q19" s="53"/>
      <c r="R19" s="46">
        <v>2</v>
      </c>
      <c r="S19" s="6" t="s">
        <v>14</v>
      </c>
      <c r="T19" s="40">
        <v>292372.88135593222</v>
      </c>
      <c r="U19" s="9">
        <f>R19*T19</f>
        <v>584745.76271186443</v>
      </c>
      <c r="AF19" s="56">
        <f>D19+R19</f>
        <v>6</v>
      </c>
      <c r="AG19" s="6" t="s">
        <v>14</v>
      </c>
      <c r="AH19" s="40">
        <v>292372.88135593222</v>
      </c>
      <c r="AI19" s="53">
        <f>AF19*AH19</f>
        <v>1754237.2881355933</v>
      </c>
    </row>
    <row r="20" spans="1:35" s="44" customFormat="1" ht="15.6" customHeight="1">
      <c r="A20" s="44">
        <v>8</v>
      </c>
    </row>
    <row r="21" spans="1:35" s="44" customFormat="1" ht="15.6">
      <c r="A21" s="44">
        <v>9</v>
      </c>
      <c r="B21" s="6">
        <v>9</v>
      </c>
      <c r="C21" s="7" t="s">
        <v>20</v>
      </c>
      <c r="D21" s="6">
        <v>4</v>
      </c>
      <c r="E21" s="6" t="s">
        <v>14</v>
      </c>
      <c r="F21" s="40">
        <v>19067.796610169491</v>
      </c>
      <c r="G21" s="39">
        <f>F21*1.18</f>
        <v>22500</v>
      </c>
      <c r="H21" s="39">
        <f>D21*G21</f>
        <v>90000</v>
      </c>
      <c r="I21" s="6">
        <v>4</v>
      </c>
      <c r="J21" s="6" t="s">
        <v>14</v>
      </c>
      <c r="K21" s="53">
        <f>G21</f>
        <v>22500</v>
      </c>
      <c r="L21" s="59">
        <f>I21*K21</f>
        <v>90000</v>
      </c>
      <c r="M21" s="53">
        <f>I21-D21</f>
        <v>0</v>
      </c>
      <c r="N21" s="44">
        <f>M21*G21</f>
        <v>0</v>
      </c>
      <c r="O21" s="59"/>
      <c r="P21" s="59"/>
      <c r="Q21" s="53"/>
      <c r="R21" s="46">
        <v>2</v>
      </c>
      <c r="S21" s="6" t="s">
        <v>14</v>
      </c>
      <c r="T21" s="40">
        <v>19067.796610169491</v>
      </c>
      <c r="U21" s="9">
        <f>R21*T21</f>
        <v>38135.593220338982</v>
      </c>
      <c r="AF21" s="56">
        <f>D21+R21</f>
        <v>6</v>
      </c>
      <c r="AG21" s="6" t="s">
        <v>14</v>
      </c>
      <c r="AH21" s="40">
        <v>19067.796610169491</v>
      </c>
      <c r="AI21" s="53">
        <f>AF21*AH21</f>
        <v>114406.77966101695</v>
      </c>
    </row>
    <row r="22" spans="1:35" s="44" customFormat="1">
      <c r="A22" s="44">
        <v>9</v>
      </c>
    </row>
    <row r="23" spans="1:35" s="44" customFormat="1" ht="15.6">
      <c r="A23" s="44">
        <v>10</v>
      </c>
      <c r="B23" s="6">
        <v>10</v>
      </c>
      <c r="C23" s="7" t="s">
        <v>21</v>
      </c>
      <c r="D23" s="6">
        <v>4</v>
      </c>
      <c r="E23" s="6" t="s">
        <v>14</v>
      </c>
      <c r="F23" s="40">
        <v>1012711.8644067798</v>
      </c>
      <c r="G23" s="39">
        <f>F23*1.18</f>
        <v>1195000</v>
      </c>
      <c r="H23" s="39">
        <f>D23*G23</f>
        <v>4780000</v>
      </c>
      <c r="I23" s="6">
        <v>4</v>
      </c>
      <c r="J23" s="6" t="s">
        <v>14</v>
      </c>
      <c r="K23" s="53">
        <f>G23</f>
        <v>1195000</v>
      </c>
      <c r="L23" s="59">
        <f>I23*K23</f>
        <v>4780000</v>
      </c>
      <c r="M23" s="53">
        <f>I23-D23</f>
        <v>0</v>
      </c>
      <c r="N23" s="44">
        <f>M23*G23</f>
        <v>0</v>
      </c>
      <c r="O23" s="59"/>
      <c r="P23" s="59"/>
      <c r="Q23" s="53"/>
      <c r="R23" s="46">
        <v>8</v>
      </c>
      <c r="S23" s="6" t="s">
        <v>14</v>
      </c>
      <c r="T23" s="40">
        <v>1012711.8644067798</v>
      </c>
      <c r="U23" s="9">
        <f>R23*T23</f>
        <v>8101694.9152542381</v>
      </c>
      <c r="AF23" s="56">
        <f>D23+R23</f>
        <v>12</v>
      </c>
      <c r="AG23" s="6" t="s">
        <v>14</v>
      </c>
      <c r="AH23" s="40">
        <v>1012711.8644067798</v>
      </c>
      <c r="AI23" s="53">
        <f>AF23*AH23</f>
        <v>12152542.372881357</v>
      </c>
    </row>
    <row r="24" spans="1:35" s="44" customFormat="1">
      <c r="A24" s="44">
        <v>10</v>
      </c>
    </row>
    <row r="25" spans="1:35" s="44" customFormat="1" ht="15.6">
      <c r="A25" s="44">
        <v>11</v>
      </c>
      <c r="B25" s="6">
        <v>11</v>
      </c>
      <c r="C25" s="7" t="s">
        <v>22</v>
      </c>
      <c r="D25" s="6">
        <v>2</v>
      </c>
      <c r="E25" s="6" t="s">
        <v>14</v>
      </c>
      <c r="F25" s="40">
        <v>4025423.7288135597</v>
      </c>
      <c r="G25" s="39">
        <f>F25*1.18</f>
        <v>4750000</v>
      </c>
      <c r="H25" s="39">
        <f>D25*G25</f>
        <v>9500000</v>
      </c>
      <c r="I25" s="6">
        <v>2</v>
      </c>
      <c r="J25" s="6" t="s">
        <v>14</v>
      </c>
      <c r="K25" s="53">
        <f>G25</f>
        <v>4750000</v>
      </c>
      <c r="L25" s="59">
        <f>I25*K25</f>
        <v>9500000</v>
      </c>
      <c r="M25" s="53">
        <f>I25-D25</f>
        <v>0</v>
      </c>
      <c r="N25" s="44">
        <f>M25*G25</f>
        <v>0</v>
      </c>
      <c r="O25" s="59"/>
      <c r="P25" s="59"/>
      <c r="Q25" s="53"/>
      <c r="R25" s="46"/>
      <c r="S25" s="6" t="s">
        <v>14</v>
      </c>
      <c r="T25" s="40">
        <v>4025423.7288135597</v>
      </c>
      <c r="U25" s="9">
        <f>R25*T25</f>
        <v>0</v>
      </c>
      <c r="AF25" s="56">
        <f>D25+R25</f>
        <v>2</v>
      </c>
      <c r="AG25" s="6" t="s">
        <v>14</v>
      </c>
      <c r="AH25" s="40">
        <v>4025423.7288135597</v>
      </c>
      <c r="AI25" s="53">
        <f>AF25*AH25</f>
        <v>8050847.4576271195</v>
      </c>
    </row>
    <row r="26" spans="1:35" s="44" customFormat="1">
      <c r="A26" s="44">
        <v>11</v>
      </c>
    </row>
    <row r="27" spans="1:35" s="44" customFormat="1" ht="15.6">
      <c r="A27" s="44">
        <v>12</v>
      </c>
      <c r="B27" s="6">
        <v>12</v>
      </c>
      <c r="C27" s="7" t="s">
        <v>23</v>
      </c>
      <c r="D27" s="6">
        <v>2</v>
      </c>
      <c r="E27" s="6" t="s">
        <v>14</v>
      </c>
      <c r="F27" s="40">
        <v>3008474.5762711866</v>
      </c>
      <c r="G27" s="39">
        <f>F27*1.18</f>
        <v>3550000</v>
      </c>
      <c r="H27" s="39">
        <f>D27*G27</f>
        <v>7100000</v>
      </c>
      <c r="I27" s="6">
        <v>2</v>
      </c>
      <c r="J27" s="6" t="s">
        <v>14</v>
      </c>
      <c r="K27" s="53">
        <f>G27</f>
        <v>3550000</v>
      </c>
      <c r="L27" s="59">
        <f>I27*K27</f>
        <v>7100000</v>
      </c>
      <c r="M27" s="53">
        <f>I27-D27</f>
        <v>0</v>
      </c>
      <c r="N27" s="44">
        <f>M27*G27</f>
        <v>0</v>
      </c>
      <c r="O27" s="59"/>
      <c r="P27" s="59"/>
      <c r="Q27" s="53"/>
      <c r="R27" s="46">
        <v>2</v>
      </c>
      <c r="S27" s="6" t="s">
        <v>14</v>
      </c>
      <c r="T27" s="40">
        <v>3008474.5762711866</v>
      </c>
      <c r="U27" s="9">
        <f>R27*T27</f>
        <v>6016949.1525423732</v>
      </c>
      <c r="AF27" s="56">
        <f>D27+R27</f>
        <v>4</v>
      </c>
      <c r="AG27" s="6" t="s">
        <v>14</v>
      </c>
      <c r="AH27" s="40">
        <v>3008474.5762711866</v>
      </c>
      <c r="AI27" s="53">
        <f>AF27*AH27</f>
        <v>12033898.305084746</v>
      </c>
    </row>
    <row r="28" spans="1:35" s="44" customFormat="1">
      <c r="A28" s="44">
        <v>12</v>
      </c>
    </row>
    <row r="29" spans="1:35" s="44" customFormat="1" ht="31.2">
      <c r="A29" s="44">
        <v>13</v>
      </c>
      <c r="B29" s="6">
        <v>13</v>
      </c>
      <c r="C29" s="7" t="s">
        <v>24</v>
      </c>
      <c r="D29" s="6">
        <v>2</v>
      </c>
      <c r="E29" s="6" t="s">
        <v>14</v>
      </c>
      <c r="F29" s="39">
        <v>843220.3389830509</v>
      </c>
      <c r="G29" s="39">
        <f>F29*1.18</f>
        <v>995000</v>
      </c>
      <c r="H29" s="39">
        <f>D29*G29</f>
        <v>1990000</v>
      </c>
      <c r="I29" s="6">
        <v>2</v>
      </c>
      <c r="J29" s="6" t="s">
        <v>14</v>
      </c>
      <c r="K29" s="53">
        <f>G29</f>
        <v>995000</v>
      </c>
      <c r="L29" s="59">
        <f>I29*K29</f>
        <v>1990000</v>
      </c>
      <c r="M29" s="53">
        <f>I29-D29</f>
        <v>0</v>
      </c>
      <c r="N29" s="44">
        <f>M29*G29</f>
        <v>0</v>
      </c>
      <c r="O29" s="59"/>
      <c r="P29" s="59"/>
      <c r="Q29" s="53"/>
      <c r="R29" s="46">
        <v>1</v>
      </c>
      <c r="S29" s="6" t="s">
        <v>14</v>
      </c>
      <c r="T29" s="39">
        <v>843220.3389830509</v>
      </c>
      <c r="U29" s="9">
        <f>R29*T29</f>
        <v>843220.3389830509</v>
      </c>
      <c r="AF29" s="56">
        <f>D29+R29</f>
        <v>3</v>
      </c>
      <c r="AG29" s="6" t="s">
        <v>14</v>
      </c>
      <c r="AH29" s="39">
        <v>843220.3389830509</v>
      </c>
      <c r="AI29" s="53">
        <f>AF29*AH29</f>
        <v>2529661.0169491526</v>
      </c>
    </row>
    <row r="30" spans="1:35" s="44" customFormat="1">
      <c r="A30" s="44">
        <v>13</v>
      </c>
    </row>
    <row r="31" spans="1:35" s="44" customFormat="1" ht="15.6">
      <c r="A31" s="44">
        <v>14</v>
      </c>
      <c r="B31" s="6">
        <v>14</v>
      </c>
      <c r="C31" s="7" t="s">
        <v>25</v>
      </c>
      <c r="D31" s="6">
        <v>4</v>
      </c>
      <c r="E31" s="6" t="s">
        <v>14</v>
      </c>
      <c r="F31" s="39">
        <v>19067.796610169491</v>
      </c>
      <c r="G31" s="39">
        <f>F31*1.18</f>
        <v>22500</v>
      </c>
      <c r="H31" s="39">
        <f>D31*G31</f>
        <v>90000</v>
      </c>
      <c r="I31" s="6">
        <v>4</v>
      </c>
      <c r="J31" s="6" t="s">
        <v>14</v>
      </c>
      <c r="K31" s="53">
        <f>G31</f>
        <v>22500</v>
      </c>
      <c r="L31" s="59">
        <f>I31*K31</f>
        <v>90000</v>
      </c>
      <c r="M31" s="53">
        <f>I31-D31</f>
        <v>0</v>
      </c>
      <c r="N31" s="44">
        <f>M31*G31</f>
        <v>0</v>
      </c>
      <c r="O31" s="59"/>
      <c r="P31" s="59"/>
      <c r="Q31" s="53"/>
      <c r="R31" s="46">
        <v>2</v>
      </c>
      <c r="S31" s="6" t="s">
        <v>14</v>
      </c>
      <c r="T31" s="39">
        <v>19067.796610169491</v>
      </c>
      <c r="U31" s="9">
        <f>R31*T31</f>
        <v>38135.593220338982</v>
      </c>
      <c r="AF31" s="56">
        <f>D31+R31</f>
        <v>6</v>
      </c>
      <c r="AG31" s="6" t="s">
        <v>14</v>
      </c>
      <c r="AH31" s="39">
        <v>19067.796610169491</v>
      </c>
      <c r="AI31" s="53">
        <f>AF31*AH31</f>
        <v>114406.77966101695</v>
      </c>
    </row>
    <row r="32" spans="1:35" s="44" customFormat="1">
      <c r="A32" s="44">
        <v>14</v>
      </c>
    </row>
    <row r="33" spans="1:35" s="44" customFormat="1" ht="15.6">
      <c r="A33" s="44">
        <v>15</v>
      </c>
      <c r="B33" s="6">
        <v>15</v>
      </c>
      <c r="C33" s="7" t="s">
        <v>26</v>
      </c>
      <c r="D33" s="6">
        <v>62</v>
      </c>
      <c r="E33" s="6" t="s">
        <v>14</v>
      </c>
      <c r="F33" s="39">
        <v>15889.830508474577</v>
      </c>
      <c r="G33" s="39">
        <f>F33*1.18</f>
        <v>18750</v>
      </c>
      <c r="H33" s="39">
        <f>D33*G33</f>
        <v>1162500</v>
      </c>
      <c r="I33" s="6">
        <v>62</v>
      </c>
      <c r="J33" s="6" t="s">
        <v>14</v>
      </c>
      <c r="K33" s="53">
        <f>G33</f>
        <v>18750</v>
      </c>
      <c r="L33" s="59">
        <f>I33*K33</f>
        <v>1162500</v>
      </c>
      <c r="M33" s="53">
        <f>I33-D33</f>
        <v>0</v>
      </c>
      <c r="N33" s="44">
        <f>M33*G33</f>
        <v>0</v>
      </c>
      <c r="O33" s="59"/>
      <c r="P33" s="59"/>
      <c r="Q33" s="53"/>
      <c r="R33" s="46">
        <v>40</v>
      </c>
      <c r="S33" s="6" t="s">
        <v>14</v>
      </c>
      <c r="T33" s="39">
        <v>15889.830508474577</v>
      </c>
      <c r="U33" s="9">
        <f>R33*T33</f>
        <v>635593.22033898311</v>
      </c>
      <c r="AF33" s="56">
        <f>D33+R33</f>
        <v>102</v>
      </c>
      <c r="AG33" s="6" t="s">
        <v>14</v>
      </c>
      <c r="AH33" s="39">
        <v>15889.830508474577</v>
      </c>
      <c r="AI33" s="53">
        <f>AF33*AH33</f>
        <v>1620762.7118644069</v>
      </c>
    </row>
    <row r="34" spans="1:35" s="44" customFormat="1">
      <c r="A34" s="44">
        <v>15</v>
      </c>
    </row>
    <row r="35" spans="1:35" s="44" customFormat="1" ht="31.2">
      <c r="A35" s="44">
        <v>16</v>
      </c>
      <c r="B35" s="6">
        <v>16</v>
      </c>
      <c r="C35" s="7" t="s">
        <v>27</v>
      </c>
      <c r="D35" s="6">
        <v>7</v>
      </c>
      <c r="E35" s="6" t="s">
        <v>14</v>
      </c>
      <c r="F35" s="39">
        <v>97457.627118644072</v>
      </c>
      <c r="G35" s="39">
        <f>F35*1.18</f>
        <v>115000</v>
      </c>
      <c r="H35" s="39">
        <f>D35*G35</f>
        <v>805000</v>
      </c>
      <c r="I35" s="6">
        <v>7</v>
      </c>
      <c r="J35" s="6" t="s">
        <v>14</v>
      </c>
      <c r="K35" s="53">
        <f>G35</f>
        <v>115000</v>
      </c>
      <c r="L35" s="59">
        <f>I35*K35</f>
        <v>805000</v>
      </c>
      <c r="M35" s="53">
        <f>I35-D35</f>
        <v>0</v>
      </c>
      <c r="N35" s="44">
        <f>M35*G35</f>
        <v>0</v>
      </c>
      <c r="O35" s="59"/>
      <c r="P35" s="59"/>
      <c r="Q35" s="53"/>
      <c r="R35" s="46">
        <v>2</v>
      </c>
      <c r="S35" s="6" t="s">
        <v>14</v>
      </c>
      <c r="T35" s="39">
        <v>97457.627118644072</v>
      </c>
      <c r="U35" s="9">
        <f>R35*T35</f>
        <v>194915.25423728814</v>
      </c>
      <c r="AF35" s="56">
        <f>D35+R35</f>
        <v>9</v>
      </c>
      <c r="AG35" s="6" t="s">
        <v>14</v>
      </c>
      <c r="AH35" s="39">
        <v>97457.627118644072</v>
      </c>
      <c r="AI35" s="53">
        <f>AF35*AH35</f>
        <v>877118.64406779665</v>
      </c>
    </row>
    <row r="36" spans="1:35" s="44" customFormat="1">
      <c r="A36" s="44">
        <v>16</v>
      </c>
    </row>
    <row r="37" spans="1:35" s="44" customFormat="1" ht="15.6">
      <c r="A37" s="44">
        <v>17</v>
      </c>
      <c r="B37" s="6">
        <v>17</v>
      </c>
      <c r="C37" s="7" t="s">
        <v>28</v>
      </c>
      <c r="D37" s="6">
        <v>4</v>
      </c>
      <c r="E37" s="6" t="s">
        <v>14</v>
      </c>
      <c r="F37" s="39">
        <v>97457.627118644072</v>
      </c>
      <c r="G37" s="39">
        <f>F37*1.18</f>
        <v>115000</v>
      </c>
      <c r="H37" s="39">
        <f>D37*G37</f>
        <v>460000</v>
      </c>
      <c r="I37" s="6">
        <v>4</v>
      </c>
      <c r="J37" s="6" t="s">
        <v>14</v>
      </c>
      <c r="K37" s="53">
        <f>G37</f>
        <v>115000</v>
      </c>
      <c r="L37" s="59">
        <f>I37*K37</f>
        <v>460000</v>
      </c>
      <c r="M37" s="53">
        <f>I37-D37</f>
        <v>0</v>
      </c>
      <c r="N37" s="44">
        <f>M37*G37</f>
        <v>0</v>
      </c>
      <c r="O37" s="59"/>
      <c r="P37" s="59"/>
      <c r="Q37" s="53"/>
      <c r="R37" s="46">
        <v>2</v>
      </c>
      <c r="S37" s="6" t="s">
        <v>14</v>
      </c>
      <c r="T37" s="39">
        <v>97457.627118644072</v>
      </c>
      <c r="U37" s="9">
        <f>R37*T37</f>
        <v>194915.25423728814</v>
      </c>
      <c r="AF37" s="56">
        <f>D37+R37</f>
        <v>6</v>
      </c>
      <c r="AG37" s="6" t="s">
        <v>14</v>
      </c>
      <c r="AH37" s="39">
        <v>97457.627118644072</v>
      </c>
      <c r="AI37" s="53">
        <f>AF37*AH37</f>
        <v>584745.76271186443</v>
      </c>
    </row>
    <row r="38" spans="1:35" s="44" customFormat="1">
      <c r="A38" s="44">
        <v>17</v>
      </c>
    </row>
    <row r="39" spans="1:35" s="44" customFormat="1" ht="31.2">
      <c r="A39" s="44">
        <v>18</v>
      </c>
      <c r="B39" s="6">
        <v>18</v>
      </c>
      <c r="C39" s="7" t="s">
        <v>29</v>
      </c>
      <c r="D39" s="6">
        <v>2</v>
      </c>
      <c r="E39" s="6" t="s">
        <v>14</v>
      </c>
      <c r="F39" s="39">
        <v>444915.25423728814</v>
      </c>
      <c r="G39" s="39">
        <f>F39*1.18</f>
        <v>525000</v>
      </c>
      <c r="H39" s="39">
        <f>D39*G39</f>
        <v>1050000</v>
      </c>
      <c r="I39" s="6">
        <v>2</v>
      </c>
      <c r="J39" s="6" t="s">
        <v>14</v>
      </c>
      <c r="K39" s="53">
        <f>G39</f>
        <v>525000</v>
      </c>
      <c r="L39" s="59">
        <f>I39*K39</f>
        <v>1050000</v>
      </c>
      <c r="M39" s="53">
        <f>I39-D39</f>
        <v>0</v>
      </c>
      <c r="N39" s="44">
        <f>M39*G39</f>
        <v>0</v>
      </c>
      <c r="O39" s="59"/>
      <c r="P39" s="59"/>
      <c r="Q39" s="53"/>
      <c r="R39" s="46"/>
      <c r="S39" s="6" t="s">
        <v>14</v>
      </c>
      <c r="T39" s="39">
        <v>444915.25423728814</v>
      </c>
      <c r="U39" s="9">
        <f>R39*T39</f>
        <v>0</v>
      </c>
      <c r="AF39" s="56">
        <f>D39+R39</f>
        <v>2</v>
      </c>
      <c r="AG39" s="6" t="s">
        <v>14</v>
      </c>
      <c r="AH39" s="39">
        <v>444915.25423728814</v>
      </c>
      <c r="AI39" s="53">
        <f>AF39*AH39</f>
        <v>889830.50847457629</v>
      </c>
    </row>
    <row r="40" spans="1:35" s="44" customFormat="1">
      <c r="A40" s="44">
        <v>18</v>
      </c>
      <c r="C40" s="47"/>
      <c r="F40" s="45"/>
      <c r="G40" s="45"/>
      <c r="H40" s="45"/>
      <c r="L40" s="45"/>
      <c r="M40" s="45"/>
      <c r="N40" s="45"/>
      <c r="O40" s="45"/>
      <c r="P40" s="45"/>
    </row>
    <row r="41" spans="1:35" s="44" customFormat="1" ht="15.6">
      <c r="A41" s="44">
        <v>19</v>
      </c>
      <c r="B41" s="6">
        <v>19</v>
      </c>
      <c r="C41" s="7" t="s">
        <v>30</v>
      </c>
      <c r="D41" s="6">
        <v>4</v>
      </c>
      <c r="E41" s="6" t="s">
        <v>14</v>
      </c>
      <c r="F41" s="39">
        <v>63559.322033898308</v>
      </c>
      <c r="G41" s="39">
        <f>F41*1.18</f>
        <v>75000</v>
      </c>
      <c r="H41" s="39">
        <f>D41*G41</f>
        <v>300000</v>
      </c>
      <c r="I41" s="6">
        <v>4</v>
      </c>
      <c r="J41" s="6" t="s">
        <v>14</v>
      </c>
      <c r="K41" s="53">
        <f>G41</f>
        <v>75000</v>
      </c>
      <c r="L41" s="59">
        <f>I41*K41</f>
        <v>300000</v>
      </c>
      <c r="M41" s="53">
        <f>I41-D41</f>
        <v>0</v>
      </c>
      <c r="N41" s="44">
        <f>M41*G41</f>
        <v>0</v>
      </c>
      <c r="O41" s="59"/>
      <c r="P41" s="59"/>
      <c r="Q41" s="53"/>
      <c r="R41" s="46">
        <v>2</v>
      </c>
      <c r="S41" s="6" t="s">
        <v>14</v>
      </c>
      <c r="T41" s="39">
        <v>63559.322033898308</v>
      </c>
      <c r="U41" s="9">
        <f>R41*T41</f>
        <v>127118.64406779662</v>
      </c>
      <c r="AF41" s="56">
        <f>D41+R41</f>
        <v>6</v>
      </c>
      <c r="AG41" s="6" t="s">
        <v>14</v>
      </c>
      <c r="AH41" s="39">
        <v>63559.322033898308</v>
      </c>
      <c r="AI41" s="53">
        <f>AF41*AH41</f>
        <v>381355.93220338982</v>
      </c>
    </row>
    <row r="42" spans="1:35" s="44" customFormat="1">
      <c r="A42" s="44">
        <v>19</v>
      </c>
      <c r="C42" s="47"/>
      <c r="F42" s="45"/>
      <c r="G42" s="45"/>
      <c r="H42" s="45"/>
      <c r="L42" s="45"/>
      <c r="M42" s="45"/>
      <c r="N42" s="45"/>
      <c r="O42" s="45"/>
      <c r="P42" s="45"/>
    </row>
    <row r="43" spans="1:35" s="44" customFormat="1" ht="15.6">
      <c r="A43" s="44">
        <v>20</v>
      </c>
      <c r="B43" s="6">
        <v>20</v>
      </c>
      <c r="C43" s="7" t="s">
        <v>31</v>
      </c>
      <c r="D43" s="6">
        <v>4</v>
      </c>
      <c r="E43" s="6" t="s">
        <v>14</v>
      </c>
      <c r="F43" s="39">
        <v>15889.830508474577</v>
      </c>
      <c r="G43" s="39">
        <f>F43*1.18</f>
        <v>18750</v>
      </c>
      <c r="H43" s="39">
        <f>D43*G43</f>
        <v>75000</v>
      </c>
      <c r="I43" s="6">
        <v>4</v>
      </c>
      <c r="J43" s="6" t="s">
        <v>14</v>
      </c>
      <c r="K43" s="53">
        <f>G43</f>
        <v>18750</v>
      </c>
      <c r="L43" s="59">
        <f>I43*K43</f>
        <v>75000</v>
      </c>
      <c r="M43" s="53">
        <f>I43-D43</f>
        <v>0</v>
      </c>
      <c r="N43" s="44">
        <f>M43*G43</f>
        <v>0</v>
      </c>
      <c r="O43" s="59"/>
      <c r="P43" s="59"/>
      <c r="Q43" s="53"/>
      <c r="R43" s="46">
        <v>2</v>
      </c>
      <c r="S43" s="6" t="s">
        <v>14</v>
      </c>
      <c r="T43" s="39">
        <v>15889.830508474577</v>
      </c>
      <c r="U43" s="9">
        <f>R43*T43</f>
        <v>31779.661016949154</v>
      </c>
      <c r="AF43" s="56">
        <f>D43+R43</f>
        <v>6</v>
      </c>
      <c r="AG43" s="6" t="s">
        <v>14</v>
      </c>
      <c r="AH43" s="39">
        <v>15889.830508474577</v>
      </c>
      <c r="AI43" s="53">
        <f>AF43*AH43</f>
        <v>95338.983050847455</v>
      </c>
    </row>
    <row r="44" spans="1:35" s="44" customFormat="1">
      <c r="A44" s="44">
        <v>20</v>
      </c>
      <c r="C44" s="47"/>
      <c r="F44" s="45"/>
      <c r="G44" s="45"/>
      <c r="H44" s="45"/>
      <c r="L44" s="45"/>
      <c r="M44" s="45"/>
      <c r="N44" s="45"/>
      <c r="O44" s="45"/>
      <c r="P44" s="45"/>
    </row>
    <row r="45" spans="1:35" s="44" customFormat="1" ht="15.6">
      <c r="A45" s="44">
        <v>21</v>
      </c>
      <c r="B45" s="6">
        <v>21</v>
      </c>
      <c r="C45" s="7" t="s">
        <v>32</v>
      </c>
      <c r="D45" s="6">
        <v>4</v>
      </c>
      <c r="E45" s="6" t="s">
        <v>14</v>
      </c>
      <c r="F45" s="39">
        <v>31779.661016949154</v>
      </c>
      <c r="G45" s="39">
        <f>F45*1.18</f>
        <v>37500</v>
      </c>
      <c r="H45" s="39">
        <f>D45*G45</f>
        <v>150000</v>
      </c>
      <c r="I45" s="6">
        <v>4</v>
      </c>
      <c r="J45" s="6" t="s">
        <v>14</v>
      </c>
      <c r="K45" s="53">
        <f>G45</f>
        <v>37500</v>
      </c>
      <c r="L45" s="59">
        <f>I45*K45</f>
        <v>150000</v>
      </c>
      <c r="M45" s="53">
        <f>I45-D45</f>
        <v>0</v>
      </c>
      <c r="N45" s="44">
        <f>M45*G45</f>
        <v>0</v>
      </c>
      <c r="O45" s="59"/>
      <c r="P45" s="59"/>
      <c r="Q45" s="53"/>
      <c r="R45" s="46">
        <v>2</v>
      </c>
      <c r="S45" s="6" t="s">
        <v>14</v>
      </c>
      <c r="T45" s="39">
        <v>31779.661016949154</v>
      </c>
      <c r="U45" s="9">
        <f>R45*T45</f>
        <v>63559.322033898308</v>
      </c>
      <c r="AF45" s="56">
        <f>D45+R45</f>
        <v>6</v>
      </c>
      <c r="AG45" s="6" t="s">
        <v>14</v>
      </c>
      <c r="AH45" s="39">
        <v>31779.661016949154</v>
      </c>
      <c r="AI45" s="53">
        <f>AF45*AH45</f>
        <v>190677.96610169491</v>
      </c>
    </row>
    <row r="46" spans="1:35" s="44" customFormat="1">
      <c r="A46" s="44">
        <v>21</v>
      </c>
      <c r="C46" s="47"/>
      <c r="F46" s="45"/>
      <c r="G46" s="45"/>
      <c r="H46" s="45"/>
      <c r="L46" s="45"/>
      <c r="M46" s="45"/>
      <c r="N46" s="45"/>
      <c r="O46" s="45"/>
      <c r="P46" s="45"/>
    </row>
    <row r="47" spans="1:35" s="44" customFormat="1" ht="15.6">
      <c r="A47" s="44">
        <v>22</v>
      </c>
      <c r="B47" s="6">
        <v>22</v>
      </c>
      <c r="C47" s="7" t="s">
        <v>33</v>
      </c>
      <c r="D47" s="6">
        <v>4</v>
      </c>
      <c r="E47" s="6" t="s">
        <v>14</v>
      </c>
      <c r="F47" s="39">
        <v>326271.18644067796</v>
      </c>
      <c r="G47" s="39">
        <f>F47*1.18</f>
        <v>385000</v>
      </c>
      <c r="H47" s="39">
        <f>D47*G47</f>
        <v>1540000</v>
      </c>
      <c r="I47" s="6">
        <v>4</v>
      </c>
      <c r="J47" s="6" t="s">
        <v>14</v>
      </c>
      <c r="K47" s="53">
        <f>G47</f>
        <v>385000</v>
      </c>
      <c r="L47" s="59">
        <f>I47*K47</f>
        <v>1540000</v>
      </c>
      <c r="M47" s="53">
        <f>I47-D47</f>
        <v>0</v>
      </c>
      <c r="N47" s="44">
        <f>M47*G47</f>
        <v>0</v>
      </c>
      <c r="O47" s="59"/>
      <c r="P47" s="59"/>
      <c r="Q47" s="53"/>
      <c r="R47" s="46">
        <v>2</v>
      </c>
      <c r="S47" s="6" t="s">
        <v>14</v>
      </c>
      <c r="T47" s="39">
        <v>326271.18644067796</v>
      </c>
      <c r="U47" s="9">
        <f>R47*T47</f>
        <v>652542.37288135593</v>
      </c>
      <c r="AF47" s="56">
        <f>D47+R47</f>
        <v>6</v>
      </c>
      <c r="AG47" s="6" t="s">
        <v>14</v>
      </c>
      <c r="AH47" s="39">
        <v>326271.18644067796</v>
      </c>
      <c r="AI47" s="53">
        <f>AF47*AH47</f>
        <v>1957627.1186440678</v>
      </c>
    </row>
    <row r="48" spans="1:35" s="44" customFormat="1">
      <c r="A48" s="44">
        <v>22</v>
      </c>
      <c r="C48" s="47"/>
      <c r="F48" s="45"/>
      <c r="G48" s="45"/>
      <c r="H48" s="45"/>
      <c r="L48" s="45"/>
      <c r="M48" s="45"/>
      <c r="N48" s="45"/>
      <c r="O48" s="45"/>
      <c r="P48" s="45"/>
    </row>
    <row r="49" spans="1:35" s="44" customFormat="1" ht="15.6">
      <c r="A49" s="44">
        <v>23</v>
      </c>
      <c r="B49" s="6">
        <v>23</v>
      </c>
      <c r="C49" s="7" t="s">
        <v>34</v>
      </c>
      <c r="D49" s="6">
        <v>2</v>
      </c>
      <c r="E49" s="6" t="s">
        <v>14</v>
      </c>
      <c r="F49" s="39">
        <v>312500</v>
      </c>
      <c r="G49" s="39">
        <f>F49*1.18</f>
        <v>368750</v>
      </c>
      <c r="H49" s="39">
        <f>D49*G49</f>
        <v>737500</v>
      </c>
      <c r="I49" s="6">
        <v>2</v>
      </c>
      <c r="J49" s="6" t="s">
        <v>14</v>
      </c>
      <c r="K49" s="53">
        <f>G49</f>
        <v>368750</v>
      </c>
      <c r="L49" s="59">
        <f>I49*K49</f>
        <v>737500</v>
      </c>
      <c r="M49" s="53">
        <f>I49-D49</f>
        <v>0</v>
      </c>
      <c r="N49" s="44">
        <f>M49*G49</f>
        <v>0</v>
      </c>
      <c r="O49" s="59"/>
      <c r="P49" s="59"/>
      <c r="Q49" s="53"/>
      <c r="R49" s="46"/>
      <c r="S49" s="6" t="s">
        <v>14</v>
      </c>
      <c r="T49" s="39">
        <v>312500</v>
      </c>
      <c r="U49" s="9">
        <f>R49*T49</f>
        <v>0</v>
      </c>
      <c r="AF49" s="56">
        <f>D49+R49</f>
        <v>2</v>
      </c>
      <c r="AG49" s="6" t="s">
        <v>14</v>
      </c>
      <c r="AH49" s="39">
        <v>312500</v>
      </c>
      <c r="AI49" s="53">
        <f>AF49*AH49</f>
        <v>625000</v>
      </c>
    </row>
    <row r="50" spans="1:35" s="44" customFormat="1">
      <c r="A50" s="44">
        <v>23</v>
      </c>
      <c r="C50" s="47"/>
      <c r="F50" s="45"/>
      <c r="G50" s="45"/>
      <c r="H50" s="45"/>
      <c r="L50" s="45"/>
      <c r="M50" s="45"/>
      <c r="N50" s="45"/>
      <c r="O50" s="45"/>
      <c r="P50" s="45"/>
    </row>
    <row r="51" spans="1:35" s="44" customFormat="1" ht="15.6">
      <c r="A51" s="44">
        <v>24</v>
      </c>
      <c r="B51" s="6">
        <v>24</v>
      </c>
      <c r="C51" s="7" t="s">
        <v>109</v>
      </c>
      <c r="D51" s="6">
        <v>1</v>
      </c>
      <c r="E51" s="6" t="s">
        <v>14</v>
      </c>
      <c r="F51" s="39">
        <v>6779661.0169491526</v>
      </c>
      <c r="G51" s="39">
        <f>F51*1.18</f>
        <v>8000000</v>
      </c>
      <c r="H51" s="39">
        <f>D51*G51</f>
        <v>8000000</v>
      </c>
      <c r="I51" s="6">
        <v>1</v>
      </c>
      <c r="J51" s="6" t="s">
        <v>14</v>
      </c>
      <c r="K51" s="53">
        <f>G51</f>
        <v>8000000</v>
      </c>
      <c r="L51" s="59">
        <f>I51*K51</f>
        <v>8000000</v>
      </c>
      <c r="M51" s="53">
        <f>I51-D51</f>
        <v>0</v>
      </c>
      <c r="N51" s="44">
        <f>M51*G51</f>
        <v>0</v>
      </c>
      <c r="O51" s="59"/>
      <c r="P51" s="59"/>
      <c r="Q51" s="53"/>
      <c r="R51" s="46"/>
      <c r="S51" s="6" t="s">
        <v>14</v>
      </c>
      <c r="T51" s="39">
        <v>6779661.0169491526</v>
      </c>
      <c r="U51" s="9">
        <f>R51*T51</f>
        <v>0</v>
      </c>
      <c r="AF51" s="56">
        <f>D51+R51</f>
        <v>1</v>
      </c>
      <c r="AG51" s="6" t="s">
        <v>14</v>
      </c>
      <c r="AH51" s="39">
        <v>6779661.0169491526</v>
      </c>
      <c r="AI51" s="53">
        <f>AF51*AH51</f>
        <v>6779661.0169491526</v>
      </c>
    </row>
    <row r="52" spans="1:35" s="44" customFormat="1" ht="15" customHeight="1">
      <c r="A52" s="44">
        <v>24</v>
      </c>
      <c r="C52" s="47"/>
      <c r="F52" s="45"/>
      <c r="G52" s="45"/>
      <c r="H52" s="45"/>
      <c r="L52" s="45"/>
      <c r="M52" s="45"/>
      <c r="N52" s="45"/>
      <c r="O52" s="45"/>
      <c r="P52" s="45"/>
    </row>
    <row r="53" spans="1:35" s="44" customFormat="1" ht="15.6">
      <c r="A53" s="44">
        <v>25</v>
      </c>
      <c r="B53" s="6">
        <v>25</v>
      </c>
      <c r="C53" s="7" t="s">
        <v>35</v>
      </c>
      <c r="D53" s="6">
        <v>4</v>
      </c>
      <c r="E53" s="6" t="s">
        <v>14</v>
      </c>
      <c r="F53" s="39">
        <v>1097457.6271186441</v>
      </c>
      <c r="G53" s="39">
        <f>F53*1.18</f>
        <v>1295000</v>
      </c>
      <c r="H53" s="39">
        <f>D53*G53</f>
        <v>5180000</v>
      </c>
      <c r="I53" s="6">
        <v>4</v>
      </c>
      <c r="J53" s="6" t="s">
        <v>14</v>
      </c>
      <c r="K53" s="53">
        <f>G53</f>
        <v>1295000</v>
      </c>
      <c r="L53" s="59">
        <f>I53*K53</f>
        <v>5180000</v>
      </c>
      <c r="M53" s="53">
        <f>I53-D53</f>
        <v>0</v>
      </c>
      <c r="N53" s="44">
        <f>M53*G53</f>
        <v>0</v>
      </c>
      <c r="O53" s="59"/>
      <c r="P53" s="59"/>
      <c r="Q53" s="53"/>
      <c r="R53" s="46">
        <v>2</v>
      </c>
      <c r="S53" s="6" t="s">
        <v>14</v>
      </c>
      <c r="T53" s="39">
        <v>1097457.6271186441</v>
      </c>
      <c r="U53" s="9">
        <f>R53*T53</f>
        <v>2194915.2542372881</v>
      </c>
      <c r="AF53" s="56">
        <f>D53+R53</f>
        <v>6</v>
      </c>
      <c r="AG53" s="6" t="s">
        <v>14</v>
      </c>
      <c r="AH53" s="39">
        <v>1097457.6271186441</v>
      </c>
      <c r="AI53" s="53">
        <f>AF53*AH53</f>
        <v>6584745.762711864</v>
      </c>
    </row>
    <row r="54" spans="1:35" s="44" customFormat="1">
      <c r="A54" s="44">
        <v>25</v>
      </c>
      <c r="C54" s="47"/>
      <c r="F54" s="45"/>
      <c r="G54" s="45"/>
      <c r="H54" s="45"/>
      <c r="L54" s="45"/>
      <c r="M54" s="45"/>
      <c r="N54" s="45"/>
      <c r="O54" s="45"/>
      <c r="P54" s="45"/>
    </row>
    <row r="55" spans="1:35" s="44" customFormat="1" ht="31.2">
      <c r="A55" s="44">
        <v>26</v>
      </c>
      <c r="B55" s="6">
        <v>26</v>
      </c>
      <c r="C55" s="7" t="s">
        <v>36</v>
      </c>
      <c r="D55" s="6">
        <v>2</v>
      </c>
      <c r="E55" s="6" t="s">
        <v>14</v>
      </c>
      <c r="F55" s="39">
        <v>419491.52542372886</v>
      </c>
      <c r="G55" s="39">
        <f>F55*1.18</f>
        <v>495000.00000000006</v>
      </c>
      <c r="H55" s="39">
        <f>D55*G55</f>
        <v>990000.00000000012</v>
      </c>
      <c r="I55" s="6">
        <v>2</v>
      </c>
      <c r="J55" s="6" t="s">
        <v>14</v>
      </c>
      <c r="K55" s="53">
        <f>G55</f>
        <v>495000.00000000006</v>
      </c>
      <c r="L55" s="59">
        <f>I55*K55</f>
        <v>990000.00000000012</v>
      </c>
      <c r="M55" s="53">
        <f>I55-D55</f>
        <v>0</v>
      </c>
      <c r="N55" s="44">
        <f>M55*G55</f>
        <v>0</v>
      </c>
      <c r="O55" s="59"/>
      <c r="P55" s="59"/>
      <c r="Q55" s="53"/>
      <c r="R55" s="46"/>
      <c r="S55" s="6" t="s">
        <v>14</v>
      </c>
      <c r="T55" s="39">
        <v>419491.52542372886</v>
      </c>
      <c r="U55" s="9">
        <f>R55*T55</f>
        <v>0</v>
      </c>
      <c r="AF55" s="56">
        <f>D55+R55</f>
        <v>2</v>
      </c>
      <c r="AG55" s="6" t="s">
        <v>14</v>
      </c>
      <c r="AH55" s="39">
        <v>419491.52542372886</v>
      </c>
      <c r="AI55" s="53">
        <f>AF55*AH55</f>
        <v>838983.05084745772</v>
      </c>
    </row>
    <row r="56" spans="1:35" s="44" customFormat="1">
      <c r="A56" s="44">
        <v>26</v>
      </c>
      <c r="C56" s="47"/>
      <c r="F56" s="45"/>
      <c r="G56" s="45"/>
      <c r="H56" s="45"/>
      <c r="L56" s="45"/>
      <c r="M56" s="45"/>
      <c r="N56" s="45"/>
      <c r="O56" s="45"/>
      <c r="P56" s="45"/>
    </row>
    <row r="57" spans="1:35" s="44" customFormat="1" ht="31.2">
      <c r="A57" s="44">
        <v>27</v>
      </c>
      <c r="B57" s="6">
        <v>27</v>
      </c>
      <c r="C57" s="63" t="s">
        <v>111</v>
      </c>
      <c r="D57" s="6">
        <v>4</v>
      </c>
      <c r="E57" s="6" t="s">
        <v>49</v>
      </c>
      <c r="F57" s="39">
        <v>845338.98305084754</v>
      </c>
      <c r="G57" s="39">
        <f>F57*1.18</f>
        <v>997500</v>
      </c>
      <c r="H57" s="39">
        <f>D57*G57</f>
        <v>3990000</v>
      </c>
      <c r="I57" s="6">
        <v>4</v>
      </c>
      <c r="J57" s="6" t="s">
        <v>49</v>
      </c>
      <c r="K57" s="53">
        <f>G57</f>
        <v>997500</v>
      </c>
      <c r="L57" s="59">
        <f>I57*K57</f>
        <v>3990000</v>
      </c>
      <c r="M57" s="53">
        <f>I57-D57</f>
        <v>0</v>
      </c>
      <c r="N57" s="44">
        <f>M57*G57</f>
        <v>0</v>
      </c>
      <c r="O57" s="59"/>
      <c r="P57" s="59"/>
      <c r="Q57" s="53"/>
      <c r="R57" s="46">
        <v>2</v>
      </c>
      <c r="S57" s="6" t="s">
        <v>49</v>
      </c>
      <c r="T57" s="39">
        <v>845338.98305084754</v>
      </c>
      <c r="U57" s="9">
        <f>R57*T57</f>
        <v>1690677.9661016951</v>
      </c>
      <c r="AF57" s="56">
        <f>D57+R57</f>
        <v>6</v>
      </c>
      <c r="AG57" s="6" t="s">
        <v>49</v>
      </c>
      <c r="AH57" s="39">
        <v>845338.98305084754</v>
      </c>
      <c r="AI57" s="53">
        <f>AF57*AH57</f>
        <v>5072033.8983050855</v>
      </c>
    </row>
    <row r="58" spans="1:35" s="44" customFormat="1">
      <c r="A58" s="44">
        <v>27</v>
      </c>
      <c r="C58" s="47"/>
      <c r="F58" s="45"/>
      <c r="G58" s="45"/>
      <c r="H58" s="45"/>
      <c r="L58" s="45"/>
      <c r="M58" s="45"/>
      <c r="N58" s="45"/>
      <c r="O58" s="45"/>
      <c r="P58" s="45"/>
    </row>
    <row r="59" spans="1:35" s="44" customFormat="1" ht="15.6">
      <c r="A59" s="44">
        <v>28</v>
      </c>
      <c r="B59" s="6">
        <v>28</v>
      </c>
      <c r="C59" s="7" t="s">
        <v>37</v>
      </c>
      <c r="D59" s="6">
        <v>1</v>
      </c>
      <c r="E59" s="6" t="s">
        <v>14</v>
      </c>
      <c r="F59" s="39">
        <v>216101.69491525425</v>
      </c>
      <c r="G59" s="39">
        <f>F59*1.18</f>
        <v>255000</v>
      </c>
      <c r="H59" s="39">
        <f>D59*G59</f>
        <v>255000</v>
      </c>
      <c r="I59" s="6">
        <v>1</v>
      </c>
      <c r="J59" s="6" t="s">
        <v>14</v>
      </c>
      <c r="K59" s="53">
        <f>G59</f>
        <v>255000</v>
      </c>
      <c r="L59" s="59">
        <f>I59*K59</f>
        <v>255000</v>
      </c>
      <c r="M59" s="53">
        <f>I59-D59</f>
        <v>0</v>
      </c>
      <c r="N59" s="44">
        <f>M59*G59</f>
        <v>0</v>
      </c>
      <c r="O59" s="59"/>
      <c r="P59" s="59"/>
      <c r="Q59" s="53"/>
      <c r="R59" s="46"/>
      <c r="S59" s="6" t="s">
        <v>14</v>
      </c>
      <c r="T59" s="39">
        <v>216101.69491525425</v>
      </c>
      <c r="U59" s="9">
        <f>R59*T59</f>
        <v>0</v>
      </c>
      <c r="AF59" s="56">
        <f>D59+R59</f>
        <v>1</v>
      </c>
      <c r="AG59" s="6" t="s">
        <v>14</v>
      </c>
      <c r="AH59" s="39">
        <v>216101.69491525425</v>
      </c>
      <c r="AI59" s="53">
        <f>AF59*AH59</f>
        <v>216101.69491525425</v>
      </c>
    </row>
    <row r="60" spans="1:35" s="44" customFormat="1" ht="30" customHeight="1">
      <c r="A60" s="44">
        <v>28</v>
      </c>
      <c r="C60" s="47"/>
      <c r="F60" s="45"/>
      <c r="G60" s="45"/>
      <c r="H60" s="45"/>
      <c r="L60" s="45"/>
      <c r="M60" s="45"/>
      <c r="N60" s="45"/>
      <c r="O60" s="45"/>
      <c r="P60" s="45"/>
    </row>
    <row r="61" spans="1:35" s="44" customFormat="1" ht="31.95" customHeight="1">
      <c r="A61" s="44">
        <v>29</v>
      </c>
      <c r="B61" s="6">
        <v>29</v>
      </c>
      <c r="C61" s="7" t="s">
        <v>38</v>
      </c>
      <c r="D61" s="6">
        <v>1</v>
      </c>
      <c r="E61" s="6" t="s">
        <v>14</v>
      </c>
      <c r="F61" s="39">
        <v>207627.11864406781</v>
      </c>
      <c r="G61" s="39">
        <f>F61*1.18</f>
        <v>245000</v>
      </c>
      <c r="H61" s="39">
        <f>D61*G61</f>
        <v>245000</v>
      </c>
      <c r="I61" s="6">
        <v>1</v>
      </c>
      <c r="J61" s="6" t="s">
        <v>14</v>
      </c>
      <c r="K61" s="53">
        <f>G61</f>
        <v>245000</v>
      </c>
      <c r="L61" s="59">
        <f>I61*K61</f>
        <v>245000</v>
      </c>
      <c r="M61" s="53">
        <f>I61-D61</f>
        <v>0</v>
      </c>
      <c r="N61" s="44">
        <f>M61*G61</f>
        <v>0</v>
      </c>
      <c r="O61" s="59"/>
      <c r="P61" s="59"/>
      <c r="Q61" s="53"/>
      <c r="R61" s="46"/>
      <c r="S61" s="6" t="s">
        <v>14</v>
      </c>
      <c r="T61" s="39">
        <v>207627.11864406781</v>
      </c>
      <c r="U61" s="9">
        <f>R61*T61</f>
        <v>0</v>
      </c>
      <c r="AF61" s="56">
        <f>D61+R61</f>
        <v>1</v>
      </c>
      <c r="AG61" s="6" t="s">
        <v>14</v>
      </c>
      <c r="AH61" s="39">
        <v>207627.11864406781</v>
      </c>
      <c r="AI61" s="53">
        <f>AF61*AH61</f>
        <v>207627.11864406781</v>
      </c>
    </row>
    <row r="62" spans="1:35" s="44" customFormat="1" ht="30" customHeight="1">
      <c r="A62" s="44">
        <v>29</v>
      </c>
      <c r="C62" s="47"/>
      <c r="F62" s="45"/>
      <c r="G62" s="45"/>
      <c r="H62" s="45"/>
      <c r="L62" s="45"/>
      <c r="M62" s="45"/>
      <c r="N62" s="45"/>
      <c r="O62" s="45"/>
      <c r="P62" s="45"/>
    </row>
    <row r="63" spans="1:35" s="44" customFormat="1" ht="30" customHeight="1">
      <c r="A63" s="44">
        <v>30</v>
      </c>
      <c r="B63" s="6">
        <v>30</v>
      </c>
      <c r="C63" s="7" t="s">
        <v>39</v>
      </c>
      <c r="D63" s="6">
        <v>4</v>
      </c>
      <c r="E63" s="6" t="s">
        <v>14</v>
      </c>
      <c r="F63" s="39">
        <v>12711.864406779661</v>
      </c>
      <c r="G63" s="39">
        <f>F63*1.18</f>
        <v>15000</v>
      </c>
      <c r="H63" s="39">
        <f>D63*G63</f>
        <v>60000</v>
      </c>
      <c r="I63" s="6">
        <v>4</v>
      </c>
      <c r="J63" s="6" t="s">
        <v>14</v>
      </c>
      <c r="K63" s="53">
        <f>G63</f>
        <v>15000</v>
      </c>
      <c r="L63" s="59">
        <f>I63*K63</f>
        <v>60000</v>
      </c>
      <c r="M63" s="53">
        <f>I63-D63</f>
        <v>0</v>
      </c>
      <c r="N63" s="44">
        <f>M63*G63</f>
        <v>0</v>
      </c>
      <c r="O63" s="59"/>
      <c r="P63" s="59"/>
      <c r="Q63" s="53"/>
      <c r="R63" s="46">
        <v>2</v>
      </c>
      <c r="S63" s="6" t="s">
        <v>14</v>
      </c>
      <c r="T63" s="39">
        <v>12711.864406779661</v>
      </c>
      <c r="U63" s="9">
        <f>R63*T63</f>
        <v>25423.728813559323</v>
      </c>
      <c r="AF63" s="56">
        <f>D63+R63</f>
        <v>6</v>
      </c>
      <c r="AG63" s="6" t="s">
        <v>14</v>
      </c>
      <c r="AH63" s="39">
        <v>12711.864406779661</v>
      </c>
      <c r="AI63" s="53">
        <f>AF63*AH63</f>
        <v>76271.186440677964</v>
      </c>
    </row>
    <row r="64" spans="1:35" s="44" customFormat="1">
      <c r="A64" s="44">
        <v>30</v>
      </c>
      <c r="C64" s="47"/>
      <c r="F64" s="45"/>
      <c r="G64" s="45"/>
      <c r="H64" s="45"/>
      <c r="L64" s="45"/>
      <c r="M64" s="45"/>
      <c r="N64" s="45"/>
      <c r="O64" s="45"/>
      <c r="P64" s="45"/>
    </row>
    <row r="65" spans="1:35" s="44" customFormat="1" ht="15.6">
      <c r="A65" s="44">
        <v>31</v>
      </c>
      <c r="B65" s="6">
        <v>31</v>
      </c>
      <c r="C65" s="7" t="s">
        <v>40</v>
      </c>
      <c r="D65" s="6">
        <v>1</v>
      </c>
      <c r="E65" s="6" t="s">
        <v>14</v>
      </c>
      <c r="F65" s="39">
        <v>1012711.8644067798</v>
      </c>
      <c r="G65" s="39">
        <f>F65*1.18</f>
        <v>1195000</v>
      </c>
      <c r="H65" s="39">
        <f>D65*G65</f>
        <v>1195000</v>
      </c>
      <c r="I65" s="6">
        <v>1</v>
      </c>
      <c r="J65" s="6" t="s">
        <v>14</v>
      </c>
      <c r="K65" s="53">
        <f>G65</f>
        <v>1195000</v>
      </c>
      <c r="L65" s="59">
        <f>I65*K65</f>
        <v>1195000</v>
      </c>
      <c r="M65" s="53">
        <f>I65-D65</f>
        <v>0</v>
      </c>
      <c r="N65" s="44">
        <f>M65*G65</f>
        <v>0</v>
      </c>
      <c r="O65" s="59"/>
      <c r="P65" s="59"/>
      <c r="Q65" s="53"/>
      <c r="R65" s="46"/>
      <c r="S65" s="6" t="s">
        <v>14</v>
      </c>
      <c r="T65" s="39">
        <v>1012711.8644067798</v>
      </c>
      <c r="U65" s="9">
        <f>R65*T65</f>
        <v>0</v>
      </c>
      <c r="AF65" s="56">
        <f>D65+R65</f>
        <v>1</v>
      </c>
      <c r="AG65" s="6" t="s">
        <v>14</v>
      </c>
      <c r="AH65" s="39">
        <v>1012711.8644067798</v>
      </c>
      <c r="AI65" s="53">
        <f>AF65*AH65</f>
        <v>1012711.8644067798</v>
      </c>
    </row>
    <row r="66" spans="1:35" s="44" customFormat="1">
      <c r="A66" s="44">
        <v>31</v>
      </c>
      <c r="C66" s="47"/>
      <c r="F66" s="45"/>
      <c r="G66" s="45"/>
      <c r="H66" s="45"/>
      <c r="L66" s="45"/>
      <c r="M66" s="45"/>
      <c r="N66" s="45"/>
      <c r="O66" s="45"/>
      <c r="P66" s="45"/>
    </row>
    <row r="67" spans="1:35" s="44" customFormat="1" ht="15.6">
      <c r="A67" s="44">
        <v>32</v>
      </c>
      <c r="B67" s="6">
        <v>32</v>
      </c>
      <c r="C67" s="7" t="s">
        <v>41</v>
      </c>
      <c r="D67" s="6">
        <v>1</v>
      </c>
      <c r="E67" s="6" t="s">
        <v>14</v>
      </c>
      <c r="F67" s="39">
        <v>122881.3559322034</v>
      </c>
      <c r="G67" s="39">
        <f>F67*1.18</f>
        <v>145000</v>
      </c>
      <c r="H67" s="39">
        <f>D67*G67</f>
        <v>145000</v>
      </c>
      <c r="I67" s="6">
        <v>1</v>
      </c>
      <c r="J67" s="6" t="s">
        <v>14</v>
      </c>
      <c r="K67" s="53">
        <f>G67</f>
        <v>145000</v>
      </c>
      <c r="L67" s="59">
        <f>I67*K67</f>
        <v>145000</v>
      </c>
      <c r="M67" s="53">
        <f>I67-D67</f>
        <v>0</v>
      </c>
      <c r="N67" s="44">
        <f>M67*G67</f>
        <v>0</v>
      </c>
      <c r="O67" s="59"/>
      <c r="P67" s="59"/>
      <c r="Q67" s="53"/>
      <c r="R67" s="46"/>
      <c r="S67" s="6" t="s">
        <v>14</v>
      </c>
      <c r="T67" s="39">
        <v>122881.3559322034</v>
      </c>
      <c r="U67" s="9">
        <f>R67*T67</f>
        <v>0</v>
      </c>
      <c r="AF67" s="56">
        <f>D67+R67</f>
        <v>1</v>
      </c>
      <c r="AG67" s="6" t="s">
        <v>14</v>
      </c>
      <c r="AH67" s="39">
        <v>122881.3559322034</v>
      </c>
      <c r="AI67" s="53">
        <f>AF67*AH67</f>
        <v>122881.3559322034</v>
      </c>
    </row>
    <row r="68" spans="1:35" s="44" customFormat="1">
      <c r="A68" s="44">
        <v>32</v>
      </c>
      <c r="C68" s="47"/>
      <c r="F68" s="45"/>
      <c r="G68" s="45"/>
      <c r="H68" s="45"/>
      <c r="L68" s="45"/>
      <c r="M68" s="45"/>
      <c r="N68" s="45"/>
      <c r="O68" s="45"/>
      <c r="P68" s="45"/>
    </row>
    <row r="69" spans="1:35" s="44" customFormat="1" ht="15.6">
      <c r="A69" s="44">
        <v>33</v>
      </c>
      <c r="B69" s="6">
        <v>33</v>
      </c>
      <c r="C69" s="7" t="s">
        <v>42</v>
      </c>
      <c r="D69" s="6">
        <v>1</v>
      </c>
      <c r="E69" s="6" t="s">
        <v>14</v>
      </c>
      <c r="F69" s="39">
        <v>207627.11864406781</v>
      </c>
      <c r="G69" s="39">
        <f>F69*1.18</f>
        <v>245000</v>
      </c>
      <c r="H69" s="39">
        <f>D69*G69</f>
        <v>245000</v>
      </c>
      <c r="I69" s="6">
        <v>1</v>
      </c>
      <c r="J69" s="6" t="s">
        <v>14</v>
      </c>
      <c r="K69" s="53">
        <f>G69</f>
        <v>245000</v>
      </c>
      <c r="L69" s="59">
        <f>I69*K69</f>
        <v>245000</v>
      </c>
      <c r="M69" s="53">
        <f>I69-D69</f>
        <v>0</v>
      </c>
      <c r="N69" s="44">
        <f>M69*G69</f>
        <v>0</v>
      </c>
      <c r="O69" s="59"/>
      <c r="P69" s="59"/>
      <c r="Q69" s="53"/>
      <c r="R69" s="46"/>
      <c r="S69" s="6" t="s">
        <v>14</v>
      </c>
      <c r="T69" s="39">
        <v>207627.11864406781</v>
      </c>
      <c r="U69" s="9">
        <f>R69*T69</f>
        <v>0</v>
      </c>
      <c r="AF69" s="56">
        <f>D69+R69</f>
        <v>1</v>
      </c>
      <c r="AG69" s="6" t="s">
        <v>14</v>
      </c>
      <c r="AH69" s="39">
        <v>207627.11864406781</v>
      </c>
      <c r="AI69" s="53">
        <f>AF69*AH69</f>
        <v>207627.11864406781</v>
      </c>
    </row>
    <row r="70" spans="1:35" s="44" customFormat="1">
      <c r="A70" s="44">
        <v>33</v>
      </c>
      <c r="C70" s="47"/>
      <c r="F70" s="45"/>
      <c r="G70" s="45"/>
      <c r="H70" s="45"/>
      <c r="L70" s="45"/>
      <c r="M70" s="45"/>
      <c r="N70" s="45"/>
      <c r="O70" s="45"/>
      <c r="P70" s="45"/>
    </row>
    <row r="71" spans="1:35" s="44" customFormat="1" ht="15.6">
      <c r="A71" s="44">
        <v>34</v>
      </c>
      <c r="B71" s="6">
        <v>34</v>
      </c>
      <c r="C71" s="7" t="s">
        <v>43</v>
      </c>
      <c r="D71" s="6">
        <v>1</v>
      </c>
      <c r="E71" s="6" t="s">
        <v>14</v>
      </c>
      <c r="F71" s="39">
        <v>42372.881355932208</v>
      </c>
      <c r="G71" s="39">
        <f>F71*1.18</f>
        <v>50000</v>
      </c>
      <c r="H71" s="39">
        <f>D71*G71</f>
        <v>50000</v>
      </c>
      <c r="I71" s="6">
        <v>1</v>
      </c>
      <c r="J71" s="6" t="s">
        <v>14</v>
      </c>
      <c r="K71" s="53">
        <f>G71</f>
        <v>50000</v>
      </c>
      <c r="L71" s="59">
        <f>I71*K71</f>
        <v>50000</v>
      </c>
      <c r="M71" s="53">
        <f>I71-D71</f>
        <v>0</v>
      </c>
      <c r="N71" s="44">
        <f>M71*G71</f>
        <v>0</v>
      </c>
      <c r="O71" s="59"/>
      <c r="P71" s="59"/>
      <c r="Q71" s="53"/>
      <c r="R71" s="46"/>
      <c r="S71" s="6" t="s">
        <v>14</v>
      </c>
      <c r="T71" s="39">
        <v>42372.881355932208</v>
      </c>
      <c r="U71" s="9">
        <f>R71*T71</f>
        <v>0</v>
      </c>
      <c r="AF71" s="56">
        <f>D71+R71</f>
        <v>1</v>
      </c>
      <c r="AG71" s="6" t="s">
        <v>14</v>
      </c>
      <c r="AH71" s="39">
        <v>42372.881355932208</v>
      </c>
      <c r="AI71" s="53">
        <f>AF71*AH71</f>
        <v>42372.881355932208</v>
      </c>
    </row>
    <row r="72" spans="1:35" s="44" customFormat="1">
      <c r="A72" s="44">
        <v>34</v>
      </c>
      <c r="C72" s="47"/>
      <c r="F72" s="45"/>
      <c r="G72" s="45"/>
      <c r="H72" s="45"/>
      <c r="L72" s="45"/>
      <c r="M72" s="45"/>
      <c r="N72" s="45"/>
      <c r="O72" s="45"/>
      <c r="P72" s="45"/>
    </row>
    <row r="73" spans="1:35" s="44" customFormat="1" ht="15.6">
      <c r="A73" s="44">
        <v>35</v>
      </c>
      <c r="B73" s="6">
        <v>35</v>
      </c>
      <c r="C73" s="7" t="s">
        <v>44</v>
      </c>
      <c r="D73" s="6">
        <v>1</v>
      </c>
      <c r="E73" s="6" t="s">
        <v>14</v>
      </c>
      <c r="F73" s="39">
        <v>1266949.1525423729</v>
      </c>
      <c r="G73" s="39">
        <f>F73*1.18</f>
        <v>1495000</v>
      </c>
      <c r="H73" s="39">
        <f>D73*G73</f>
        <v>1495000</v>
      </c>
      <c r="I73" s="6">
        <v>1</v>
      </c>
      <c r="J73" s="6" t="s">
        <v>14</v>
      </c>
      <c r="K73" s="53">
        <f>G73</f>
        <v>1495000</v>
      </c>
      <c r="L73" s="59">
        <f>I73*K73</f>
        <v>1495000</v>
      </c>
      <c r="M73" s="53">
        <f>I73-D73</f>
        <v>0</v>
      </c>
      <c r="N73" s="44">
        <f>M73*G73</f>
        <v>0</v>
      </c>
      <c r="O73" s="59"/>
      <c r="P73" s="59"/>
      <c r="Q73" s="53"/>
      <c r="R73" s="46"/>
      <c r="S73" s="6" t="s">
        <v>14</v>
      </c>
      <c r="T73" s="39">
        <v>1266949.1525423729</v>
      </c>
      <c r="U73" s="9">
        <f>R73*T73</f>
        <v>0</v>
      </c>
      <c r="AF73" s="56">
        <f>D73+R73</f>
        <v>1</v>
      </c>
      <c r="AG73" s="6" t="s">
        <v>14</v>
      </c>
      <c r="AH73" s="39">
        <v>1266949.1525423729</v>
      </c>
      <c r="AI73" s="53">
        <f>AF73*AH73</f>
        <v>1266949.1525423729</v>
      </c>
    </row>
    <row r="74" spans="1:35" s="44" customFormat="1">
      <c r="A74" s="44">
        <v>35</v>
      </c>
      <c r="C74" s="47"/>
      <c r="F74" s="45"/>
      <c r="G74" s="45"/>
      <c r="H74" s="45"/>
      <c r="L74" s="45"/>
      <c r="M74" s="45"/>
      <c r="N74" s="45"/>
      <c r="O74" s="45"/>
      <c r="P74" s="45"/>
    </row>
    <row r="75" spans="1:35" s="44" customFormat="1" ht="15.6">
      <c r="A75" s="44">
        <v>36</v>
      </c>
      <c r="B75" s="6">
        <v>36</v>
      </c>
      <c r="C75" s="7" t="s">
        <v>46</v>
      </c>
      <c r="D75" s="6">
        <v>1</v>
      </c>
      <c r="E75" s="6" t="s">
        <v>14</v>
      </c>
      <c r="F75" s="39">
        <v>33898.305084745763</v>
      </c>
      <c r="G75" s="39">
        <f>F75*1.18</f>
        <v>40000</v>
      </c>
      <c r="H75" s="39">
        <f>D75*G75</f>
        <v>40000</v>
      </c>
      <c r="I75" s="6">
        <v>1</v>
      </c>
      <c r="J75" s="6" t="s">
        <v>14</v>
      </c>
      <c r="K75" s="53">
        <f>G75</f>
        <v>40000</v>
      </c>
      <c r="L75" s="59">
        <f>I75*K75</f>
        <v>40000</v>
      </c>
      <c r="M75" s="53">
        <f>I75-D75</f>
        <v>0</v>
      </c>
      <c r="N75" s="44">
        <f>M75*G75</f>
        <v>0</v>
      </c>
      <c r="O75" s="59"/>
      <c r="P75" s="59"/>
      <c r="Q75" s="53"/>
      <c r="R75" s="46"/>
      <c r="S75" s="6" t="s">
        <v>14</v>
      </c>
      <c r="T75" s="39">
        <v>33898.305084745763</v>
      </c>
      <c r="U75" s="9">
        <f>R75*T75</f>
        <v>0</v>
      </c>
      <c r="AF75" s="56">
        <f>D75+R75</f>
        <v>1</v>
      </c>
      <c r="AG75" s="6" t="s">
        <v>14</v>
      </c>
      <c r="AH75" s="39">
        <v>33898.305084745763</v>
      </c>
      <c r="AI75" s="53">
        <f>AF75*AH75</f>
        <v>33898.305084745763</v>
      </c>
    </row>
    <row r="76" spans="1:35" s="44" customFormat="1">
      <c r="A76" s="44">
        <v>36</v>
      </c>
      <c r="C76" s="47"/>
      <c r="F76" s="45"/>
      <c r="G76" s="45"/>
      <c r="H76" s="45"/>
      <c r="L76" s="45"/>
      <c r="M76" s="45"/>
      <c r="N76" s="45"/>
      <c r="O76" s="45"/>
      <c r="P76" s="45"/>
    </row>
    <row r="77" spans="1:35" s="44" customFormat="1" ht="15.6">
      <c r="A77" s="44">
        <v>37</v>
      </c>
      <c r="B77" s="6">
        <v>37</v>
      </c>
      <c r="C77" s="7" t="s">
        <v>47</v>
      </c>
      <c r="D77" s="6">
        <v>1</v>
      </c>
      <c r="E77" s="6" t="s">
        <v>14</v>
      </c>
      <c r="F77" s="39">
        <v>207627.11864406781</v>
      </c>
      <c r="G77" s="39">
        <f>F77*1.18</f>
        <v>245000</v>
      </c>
      <c r="H77" s="39">
        <f>D77*G77</f>
        <v>245000</v>
      </c>
      <c r="I77" s="6">
        <v>1</v>
      </c>
      <c r="J77" s="6" t="s">
        <v>14</v>
      </c>
      <c r="K77" s="53">
        <f>G77</f>
        <v>245000</v>
      </c>
      <c r="L77" s="59">
        <f>I77*K77</f>
        <v>245000</v>
      </c>
      <c r="M77" s="53">
        <f>I77-D77</f>
        <v>0</v>
      </c>
      <c r="N77" s="44">
        <f>M77*G77</f>
        <v>0</v>
      </c>
      <c r="O77" s="59"/>
      <c r="P77" s="59"/>
      <c r="Q77" s="53"/>
      <c r="R77" s="46"/>
      <c r="S77" s="6" t="s">
        <v>14</v>
      </c>
      <c r="T77" s="39">
        <v>207627.11864406781</v>
      </c>
      <c r="U77" s="9">
        <f>R77*T77</f>
        <v>0</v>
      </c>
      <c r="AF77" s="56">
        <f>D77+R77</f>
        <v>1</v>
      </c>
      <c r="AG77" s="6" t="s">
        <v>14</v>
      </c>
      <c r="AH77" s="39">
        <v>207627.11864406781</v>
      </c>
      <c r="AI77" s="53">
        <f>AF77*AH77</f>
        <v>207627.11864406781</v>
      </c>
    </row>
    <row r="78" spans="1:35" s="44" customFormat="1">
      <c r="A78" s="44">
        <v>37</v>
      </c>
      <c r="C78" s="47"/>
      <c r="F78" s="45"/>
      <c r="G78" s="45"/>
      <c r="H78" s="45"/>
      <c r="L78" s="45"/>
      <c r="M78" s="45"/>
      <c r="N78" s="45"/>
      <c r="O78" s="45"/>
      <c r="P78" s="45"/>
    </row>
    <row r="79" spans="1:35" s="44" customFormat="1" ht="15.6">
      <c r="A79" s="44">
        <v>38</v>
      </c>
      <c r="B79" s="6">
        <v>38</v>
      </c>
      <c r="C79" s="7" t="s">
        <v>48</v>
      </c>
      <c r="D79" s="6">
        <v>7</v>
      </c>
      <c r="E79" s="6" t="s">
        <v>49</v>
      </c>
      <c r="F79" s="39">
        <v>165254.2372881356</v>
      </c>
      <c r="G79" s="39">
        <f>F79*1.18</f>
        <v>195000</v>
      </c>
      <c r="H79" s="39">
        <f>D79*G79</f>
        <v>1365000</v>
      </c>
      <c r="I79" s="6">
        <v>7</v>
      </c>
      <c r="J79" s="6" t="s">
        <v>49</v>
      </c>
      <c r="K79" s="53">
        <f>G79</f>
        <v>195000</v>
      </c>
      <c r="L79" s="59">
        <f>I79*K79</f>
        <v>1365000</v>
      </c>
      <c r="M79" s="53">
        <f>I79-D79</f>
        <v>0</v>
      </c>
      <c r="N79" s="44">
        <f>M79*G79</f>
        <v>0</v>
      </c>
      <c r="O79" s="59"/>
      <c r="P79" s="59"/>
      <c r="Q79" s="53"/>
      <c r="R79" s="46">
        <v>2</v>
      </c>
      <c r="S79" s="6" t="s">
        <v>49</v>
      </c>
      <c r="T79" s="39">
        <v>165254.2372881356</v>
      </c>
      <c r="U79" s="9">
        <f>R79*T79</f>
        <v>330508.4745762712</v>
      </c>
      <c r="AF79" s="56">
        <f>D79+R79</f>
        <v>9</v>
      </c>
      <c r="AG79" s="6" t="s">
        <v>49</v>
      </c>
      <c r="AH79" s="39">
        <v>165254.2372881356</v>
      </c>
      <c r="AI79" s="53">
        <f>AF79*AH79</f>
        <v>1487288.1355932204</v>
      </c>
    </row>
    <row r="80" spans="1:35" s="44" customFormat="1">
      <c r="A80" s="44">
        <v>38</v>
      </c>
      <c r="C80" s="47"/>
      <c r="F80" s="45"/>
      <c r="G80" s="45"/>
      <c r="H80" s="45"/>
      <c r="L80" s="45"/>
      <c r="M80" s="45"/>
      <c r="N80" s="45"/>
      <c r="O80" s="45"/>
      <c r="P80" s="45"/>
    </row>
    <row r="81" spans="1:35" s="44" customFormat="1" ht="15.6">
      <c r="A81" s="44">
        <v>39</v>
      </c>
      <c r="B81" s="6">
        <v>39</v>
      </c>
      <c r="C81" s="7" t="s">
        <v>369</v>
      </c>
      <c r="D81" s="6">
        <v>202</v>
      </c>
      <c r="E81" s="6" t="s">
        <v>11</v>
      </c>
      <c r="F81" s="39">
        <v>12720.338983050848</v>
      </c>
      <c r="G81" s="39">
        <f>F81*1.18</f>
        <v>15010</v>
      </c>
      <c r="H81" s="39">
        <f>D81*G81</f>
        <v>3032020</v>
      </c>
      <c r="I81" s="6">
        <v>202</v>
      </c>
      <c r="J81" s="46"/>
      <c r="K81" s="53">
        <f>G81</f>
        <v>15010</v>
      </c>
      <c r="L81" s="59">
        <f>I81*K81</f>
        <v>3032020</v>
      </c>
      <c r="M81" s="53">
        <f>I81-D81</f>
        <v>0</v>
      </c>
      <c r="N81" s="44">
        <f>M81*G81</f>
        <v>0</v>
      </c>
      <c r="O81" s="59"/>
      <c r="P81" s="59"/>
      <c r="Q81" s="53"/>
      <c r="R81" s="46">
        <v>150</v>
      </c>
      <c r="S81" s="46"/>
      <c r="T81" s="54">
        <f>F81</f>
        <v>12720.338983050848</v>
      </c>
      <c r="U81" s="46"/>
      <c r="AF81" s="56">
        <f>D81+R81</f>
        <v>352</v>
      </c>
      <c r="AG81" s="46"/>
      <c r="AH81" s="53">
        <v>12720.338983050848</v>
      </c>
      <c r="AI81" s="53">
        <f>AF81*AH81</f>
        <v>4477559.322033898</v>
      </c>
    </row>
    <row r="82" spans="1:35" s="44" customFormat="1">
      <c r="A82" s="44">
        <v>39</v>
      </c>
      <c r="C82" s="47"/>
      <c r="F82" s="45"/>
      <c r="G82" s="45"/>
      <c r="H82" s="45"/>
      <c r="L82" s="45"/>
      <c r="M82" s="45"/>
      <c r="N82" s="45"/>
      <c r="O82" s="45"/>
      <c r="P82" s="45"/>
    </row>
    <row r="83" spans="1:35" s="44" customFormat="1" ht="31.2">
      <c r="A83" s="44">
        <v>40</v>
      </c>
      <c r="B83" s="6">
        <v>40</v>
      </c>
      <c r="C83" s="7" t="s">
        <v>51</v>
      </c>
      <c r="D83" s="6">
        <f>85+61</f>
        <v>146</v>
      </c>
      <c r="E83" s="6" t="s">
        <v>11</v>
      </c>
      <c r="F83" s="39">
        <v>12720.338983050848</v>
      </c>
      <c r="G83" s="39">
        <f>F83*1.18</f>
        <v>15010</v>
      </c>
      <c r="H83" s="39">
        <f>D83*G83</f>
        <v>2191460</v>
      </c>
      <c r="I83" s="6">
        <f>85+61</f>
        <v>146</v>
      </c>
      <c r="J83" s="46"/>
      <c r="K83" s="53">
        <f>G83</f>
        <v>15010</v>
      </c>
      <c r="L83" s="59">
        <f>I83*K83</f>
        <v>2191460</v>
      </c>
      <c r="M83" s="53">
        <f>I83-D83</f>
        <v>0</v>
      </c>
      <c r="N83" s="44">
        <f>M83*G83</f>
        <v>0</v>
      </c>
      <c r="O83" s="59"/>
      <c r="P83" s="59"/>
      <c r="Q83" s="53"/>
      <c r="R83" s="46">
        <v>8</v>
      </c>
      <c r="S83" s="46"/>
      <c r="T83" s="54">
        <f>F83</f>
        <v>12720.338983050848</v>
      </c>
      <c r="U83" s="58">
        <f>R83*T83</f>
        <v>101762.71186440678</v>
      </c>
      <c r="AF83" s="56">
        <f>D83+R83</f>
        <v>154</v>
      </c>
      <c r="AG83" s="46"/>
      <c r="AH83" s="53">
        <v>12720.338983050848</v>
      </c>
      <c r="AI83" s="53">
        <f>AF83*AH83</f>
        <v>1958932.2033898307</v>
      </c>
    </row>
    <row r="84" spans="1:35" s="44" customFormat="1">
      <c r="A84" s="44">
        <v>40</v>
      </c>
      <c r="C84" s="47"/>
      <c r="F84" s="45"/>
      <c r="G84" s="45"/>
      <c r="H84" s="45"/>
      <c r="L84" s="45"/>
      <c r="M84" s="45"/>
      <c r="N84" s="45"/>
      <c r="O84" s="45"/>
      <c r="P84" s="45"/>
    </row>
    <row r="85" spans="1:35" s="44" customFormat="1" ht="15.6">
      <c r="A85" s="44">
        <v>41</v>
      </c>
      <c r="B85" s="6">
        <v>41</v>
      </c>
      <c r="C85" s="7" t="s">
        <v>370</v>
      </c>
      <c r="D85" s="6">
        <v>146</v>
      </c>
      <c r="E85" s="6" t="s">
        <v>11</v>
      </c>
      <c r="F85" s="39">
        <v>3419.4915254237289</v>
      </c>
      <c r="G85" s="39">
        <f>F85*1.18</f>
        <v>4035</v>
      </c>
      <c r="H85" s="39">
        <f>D85*G85</f>
        <v>589110</v>
      </c>
      <c r="I85" s="6">
        <v>146</v>
      </c>
      <c r="J85" s="53"/>
      <c r="K85" s="53">
        <f>G85</f>
        <v>4035</v>
      </c>
      <c r="L85" s="59">
        <f>I85*K85</f>
        <v>589110</v>
      </c>
      <c r="M85" s="53">
        <f>I85-D85</f>
        <v>0</v>
      </c>
      <c r="N85" s="44">
        <f>M85*G85</f>
        <v>0</v>
      </c>
      <c r="O85" s="59">
        <f>M85*K85</f>
        <v>0</v>
      </c>
      <c r="P85" s="59"/>
      <c r="Q85" s="53"/>
      <c r="R85" s="46"/>
      <c r="S85" s="6"/>
      <c r="T85" s="39">
        <v>3419.4915254237289</v>
      </c>
      <c r="U85" s="58">
        <f>R85*T85</f>
        <v>0</v>
      </c>
      <c r="AF85" s="56">
        <f>D85+R85</f>
        <v>146</v>
      </c>
      <c r="AG85" s="53"/>
      <c r="AH85" s="53">
        <v>3419.4915254237289</v>
      </c>
      <c r="AI85" s="53">
        <f>AF85*AH85</f>
        <v>499245.76271186443</v>
      </c>
    </row>
    <row r="86" spans="1:35" s="44" customFormat="1">
      <c r="A86" s="44">
        <v>41</v>
      </c>
      <c r="C86" s="47"/>
      <c r="F86" s="45"/>
      <c r="G86" s="45"/>
      <c r="H86" s="45"/>
      <c r="L86" s="45"/>
      <c r="M86" s="45"/>
      <c r="N86" s="45"/>
      <c r="O86" s="45"/>
      <c r="P86" s="45"/>
    </row>
    <row r="87" spans="1:35" s="44" customFormat="1" ht="15.6">
      <c r="A87" s="44">
        <v>42</v>
      </c>
      <c r="B87" s="6">
        <v>42</v>
      </c>
      <c r="C87" s="7" t="s">
        <v>53</v>
      </c>
      <c r="D87" s="6">
        <v>61</v>
      </c>
      <c r="E87" s="6"/>
      <c r="F87" s="39">
        <v>3177.9661016949153</v>
      </c>
      <c r="G87" s="39">
        <f>F87*1.18</f>
        <v>3750</v>
      </c>
      <c r="H87" s="39">
        <f>D87*G87</f>
        <v>228750</v>
      </c>
      <c r="I87" s="6">
        <v>61</v>
      </c>
      <c r="J87" s="53"/>
      <c r="K87" s="53">
        <f>G87</f>
        <v>3750</v>
      </c>
      <c r="L87" s="59">
        <f>I87*K87</f>
        <v>228750</v>
      </c>
      <c r="M87" s="53">
        <f>I87-D87</f>
        <v>0</v>
      </c>
      <c r="N87" s="44">
        <f>M87*G87</f>
        <v>0</v>
      </c>
      <c r="O87" s="59"/>
      <c r="P87" s="59"/>
      <c r="Q87" s="53"/>
      <c r="R87" s="46"/>
      <c r="S87" s="6"/>
      <c r="T87" s="39">
        <v>3177.9661016949153</v>
      </c>
      <c r="U87" s="9">
        <f>R87*T87</f>
        <v>0</v>
      </c>
      <c r="AF87" s="56">
        <f>D87+R87</f>
        <v>61</v>
      </c>
      <c r="AG87" s="53"/>
      <c r="AH87" s="53">
        <f>T87</f>
        <v>3177.9661016949153</v>
      </c>
      <c r="AI87" s="53">
        <f>AF87*AH87</f>
        <v>193855.93220338982</v>
      </c>
    </row>
    <row r="88" spans="1:35" s="44" customFormat="1">
      <c r="A88" s="44">
        <v>42</v>
      </c>
      <c r="C88" s="47"/>
      <c r="F88" s="45"/>
      <c r="G88" s="45"/>
      <c r="H88" s="45"/>
      <c r="L88" s="45"/>
      <c r="M88" s="45"/>
      <c r="N88" s="45"/>
      <c r="O88" s="45"/>
      <c r="P88" s="45"/>
    </row>
    <row r="89" spans="1:35" s="44" customFormat="1" ht="15.6">
      <c r="A89" s="44">
        <v>43</v>
      </c>
      <c r="B89" s="6">
        <v>43</v>
      </c>
      <c r="C89" s="7" t="s">
        <v>17</v>
      </c>
      <c r="D89" s="6">
        <v>3</v>
      </c>
      <c r="E89" s="6" t="s">
        <v>14</v>
      </c>
      <c r="F89" s="39">
        <v>334745.76271186443</v>
      </c>
      <c r="G89" s="39">
        <f>F89*1.18</f>
        <v>395000</v>
      </c>
      <c r="H89" s="39">
        <f>D89*G89</f>
        <v>1185000</v>
      </c>
      <c r="I89" s="6">
        <v>3</v>
      </c>
      <c r="J89" s="6" t="s">
        <v>14</v>
      </c>
      <c r="K89" s="53">
        <f>G89</f>
        <v>395000</v>
      </c>
      <c r="L89" s="59">
        <f>I89*K89</f>
        <v>1185000</v>
      </c>
      <c r="M89" s="53">
        <f>I89-D89</f>
        <v>0</v>
      </c>
      <c r="N89" s="44">
        <f>M89*G89</f>
        <v>0</v>
      </c>
      <c r="O89" s="59"/>
      <c r="P89" s="59"/>
      <c r="Q89" s="53"/>
      <c r="R89" s="46"/>
      <c r="S89" s="6" t="s">
        <v>14</v>
      </c>
      <c r="T89" s="39">
        <v>334745.76271186443</v>
      </c>
      <c r="U89" s="9">
        <f>R89*T89</f>
        <v>0</v>
      </c>
      <c r="AF89" s="56">
        <f>D89+R89</f>
        <v>3</v>
      </c>
      <c r="AG89" s="6" t="s">
        <v>14</v>
      </c>
      <c r="AH89" s="39">
        <v>334745.76271186443</v>
      </c>
      <c r="AI89" s="53">
        <f>AF89*AH89</f>
        <v>1004237.2881355933</v>
      </c>
    </row>
    <row r="90" spans="1:35" s="44" customFormat="1">
      <c r="A90" s="44">
        <v>43</v>
      </c>
      <c r="C90" s="47"/>
      <c r="F90" s="45"/>
      <c r="G90" s="45"/>
      <c r="H90" s="45"/>
      <c r="L90" s="45"/>
      <c r="M90" s="45"/>
      <c r="N90" s="45"/>
      <c r="O90" s="45"/>
      <c r="P90" s="45"/>
    </row>
    <row r="91" spans="1:35" s="44" customFormat="1" ht="15.6">
      <c r="A91" s="44">
        <v>44</v>
      </c>
      <c r="B91" s="6">
        <v>44</v>
      </c>
      <c r="C91" s="7" t="s">
        <v>18</v>
      </c>
      <c r="D91" s="6">
        <v>2</v>
      </c>
      <c r="E91" s="6" t="s">
        <v>14</v>
      </c>
      <c r="F91" s="39">
        <v>1266949.1525423729</v>
      </c>
      <c r="G91" s="39">
        <f>F91*1.18</f>
        <v>1495000</v>
      </c>
      <c r="H91" s="39">
        <f>D91*G91</f>
        <v>2990000</v>
      </c>
      <c r="I91" s="6">
        <v>2</v>
      </c>
      <c r="J91" s="6" t="s">
        <v>14</v>
      </c>
      <c r="K91" s="53">
        <f>G91</f>
        <v>1495000</v>
      </c>
      <c r="L91" s="59">
        <f>I91*K91</f>
        <v>2990000</v>
      </c>
      <c r="M91" s="53">
        <f>I91-D91</f>
        <v>0</v>
      </c>
      <c r="N91" s="44">
        <f>M91*G91</f>
        <v>0</v>
      </c>
      <c r="O91" s="59"/>
      <c r="P91" s="59"/>
      <c r="Q91" s="53"/>
      <c r="R91" s="46"/>
      <c r="S91" s="6" t="s">
        <v>14</v>
      </c>
      <c r="T91" s="39">
        <v>1266949.1525423729</v>
      </c>
      <c r="U91" s="9">
        <f>R91*T91</f>
        <v>0</v>
      </c>
      <c r="AF91" s="56">
        <f>D91+R91</f>
        <v>2</v>
      </c>
      <c r="AG91" s="6" t="s">
        <v>14</v>
      </c>
      <c r="AH91" s="39">
        <v>1266949.1525423729</v>
      </c>
      <c r="AI91" s="53">
        <f>AF91*AH91</f>
        <v>2533898.3050847459</v>
      </c>
    </row>
    <row r="92" spans="1:35" s="44" customFormat="1">
      <c r="A92" s="44">
        <v>44</v>
      </c>
      <c r="C92" s="47"/>
      <c r="F92" s="45"/>
      <c r="G92" s="45"/>
      <c r="H92" s="45"/>
      <c r="L92" s="45"/>
      <c r="M92" s="45"/>
      <c r="N92" s="45"/>
      <c r="O92" s="45"/>
      <c r="P92" s="45"/>
    </row>
    <row r="93" spans="1:35" s="44" customFormat="1" ht="15.6">
      <c r="A93" s="44">
        <v>45</v>
      </c>
      <c r="B93" s="6">
        <v>45</v>
      </c>
      <c r="C93" s="7" t="s">
        <v>54</v>
      </c>
      <c r="D93" s="6">
        <v>1</v>
      </c>
      <c r="E93" s="6" t="s">
        <v>14</v>
      </c>
      <c r="F93" s="39">
        <v>1012711.8644067798</v>
      </c>
      <c r="G93" s="39">
        <f>F93*1.18</f>
        <v>1195000</v>
      </c>
      <c r="H93" s="39">
        <f>D93*G93</f>
        <v>1195000</v>
      </c>
      <c r="I93" s="6">
        <v>1</v>
      </c>
      <c r="J93" s="6" t="s">
        <v>14</v>
      </c>
      <c r="K93" s="53">
        <f>G93</f>
        <v>1195000</v>
      </c>
      <c r="L93" s="59">
        <f>I93*K93</f>
        <v>1195000</v>
      </c>
      <c r="M93" s="53">
        <f>I93-D93</f>
        <v>0</v>
      </c>
      <c r="N93" s="44">
        <f>M93*G93</f>
        <v>0</v>
      </c>
      <c r="O93" s="59"/>
      <c r="P93" s="59"/>
      <c r="Q93" s="53"/>
      <c r="R93" s="46"/>
      <c r="S93" s="6" t="s">
        <v>14</v>
      </c>
      <c r="T93" s="39">
        <v>1012711.8644067798</v>
      </c>
      <c r="U93" s="9">
        <f>R93*T93</f>
        <v>0</v>
      </c>
      <c r="AF93" s="56">
        <f>D93+R93</f>
        <v>1</v>
      </c>
      <c r="AG93" s="6" t="s">
        <v>14</v>
      </c>
      <c r="AH93" s="39">
        <v>1012711.8644067798</v>
      </c>
      <c r="AI93" s="53">
        <f>AF93*AH93</f>
        <v>1012711.8644067798</v>
      </c>
    </row>
    <row r="94" spans="1:35" s="44" customFormat="1">
      <c r="A94" s="44">
        <v>45</v>
      </c>
      <c r="C94" s="47"/>
      <c r="F94" s="45"/>
      <c r="G94" s="45"/>
      <c r="H94" s="45"/>
      <c r="L94" s="45"/>
      <c r="M94" s="45"/>
      <c r="N94" s="45"/>
      <c r="O94" s="45"/>
      <c r="P94" s="45"/>
    </row>
    <row r="95" spans="1:35" s="44" customFormat="1" ht="15.6">
      <c r="A95" s="44">
        <v>46</v>
      </c>
      <c r="B95" s="6">
        <v>46</v>
      </c>
      <c r="C95" s="7" t="s">
        <v>19</v>
      </c>
      <c r="D95" s="6">
        <v>3</v>
      </c>
      <c r="E95" s="6" t="s">
        <v>14</v>
      </c>
      <c r="F95" s="39">
        <v>292372.88135593222</v>
      </c>
      <c r="G95" s="39">
        <f>F95*1.18</f>
        <v>345000</v>
      </c>
      <c r="H95" s="39">
        <f>D95*G95</f>
        <v>1035000</v>
      </c>
      <c r="I95" s="6">
        <v>3</v>
      </c>
      <c r="J95" s="6" t="s">
        <v>14</v>
      </c>
      <c r="K95" s="53">
        <f>G95</f>
        <v>345000</v>
      </c>
      <c r="L95" s="59">
        <f>I95*K95</f>
        <v>1035000</v>
      </c>
      <c r="M95" s="53">
        <f>I95-D95</f>
        <v>0</v>
      </c>
      <c r="N95" s="44">
        <f>M95*G95</f>
        <v>0</v>
      </c>
      <c r="O95" s="59"/>
      <c r="P95" s="59"/>
      <c r="Q95" s="53"/>
      <c r="R95" s="46"/>
      <c r="S95" s="6" t="s">
        <v>14</v>
      </c>
      <c r="T95" s="39">
        <v>292372.88135593222</v>
      </c>
      <c r="U95" s="9">
        <f>R95*T95</f>
        <v>0</v>
      </c>
      <c r="AF95" s="56">
        <f>D95+R95</f>
        <v>3</v>
      </c>
      <c r="AG95" s="6" t="s">
        <v>14</v>
      </c>
      <c r="AH95" s="39">
        <v>292372.88135593222</v>
      </c>
      <c r="AI95" s="53">
        <f>AF95*AH95</f>
        <v>877118.64406779665</v>
      </c>
    </row>
    <row r="96" spans="1:35" s="44" customFormat="1">
      <c r="A96" s="44">
        <v>46</v>
      </c>
      <c r="C96" s="47"/>
      <c r="F96" s="45"/>
      <c r="G96" s="45"/>
      <c r="H96" s="45"/>
      <c r="L96" s="45"/>
      <c r="M96" s="45"/>
      <c r="N96" s="45"/>
      <c r="O96" s="45"/>
      <c r="P96" s="45"/>
    </row>
    <row r="97" spans="1:35" s="44" customFormat="1" ht="15.6">
      <c r="A97" s="44">
        <v>47</v>
      </c>
      <c r="B97" s="6">
        <v>47</v>
      </c>
      <c r="C97" s="7" t="s">
        <v>20</v>
      </c>
      <c r="D97" s="6">
        <v>3</v>
      </c>
      <c r="E97" s="6" t="s">
        <v>14</v>
      </c>
      <c r="F97" s="39">
        <v>19067.796610169491</v>
      </c>
      <c r="G97" s="39">
        <f>F97*1.18</f>
        <v>22500</v>
      </c>
      <c r="H97" s="39">
        <f>D97*G97</f>
        <v>67500</v>
      </c>
      <c r="I97" s="6">
        <v>3</v>
      </c>
      <c r="J97" s="6" t="s">
        <v>14</v>
      </c>
      <c r="K97" s="53">
        <f>G97</f>
        <v>22500</v>
      </c>
      <c r="L97" s="59">
        <f>I97*K97</f>
        <v>67500</v>
      </c>
      <c r="M97" s="53">
        <f>I97-D97</f>
        <v>0</v>
      </c>
      <c r="N97" s="44">
        <f>M97*G97</f>
        <v>0</v>
      </c>
      <c r="O97" s="59"/>
      <c r="P97" s="59"/>
      <c r="Q97" s="53"/>
      <c r="R97" s="46"/>
      <c r="S97" s="6" t="s">
        <v>14</v>
      </c>
      <c r="T97" s="39">
        <v>19067.796610169491</v>
      </c>
      <c r="U97" s="9">
        <f>R97*T97</f>
        <v>0</v>
      </c>
      <c r="AF97" s="56">
        <f>D97+R97</f>
        <v>3</v>
      </c>
      <c r="AG97" s="6" t="s">
        <v>14</v>
      </c>
      <c r="AH97" s="39">
        <v>19067.796610169491</v>
      </c>
      <c r="AI97" s="53">
        <f>AF97*AH97</f>
        <v>57203.389830508473</v>
      </c>
    </row>
    <row r="98" spans="1:35" s="44" customFormat="1">
      <c r="A98" s="44">
        <v>47</v>
      </c>
      <c r="C98" s="47"/>
      <c r="F98" s="45"/>
      <c r="G98" s="45"/>
      <c r="H98" s="45"/>
      <c r="L98" s="45"/>
      <c r="M98" s="45"/>
      <c r="N98" s="45"/>
      <c r="O98" s="45"/>
      <c r="P98" s="45"/>
    </row>
    <row r="99" spans="1:35" s="44" customFormat="1" ht="15.6">
      <c r="A99" s="44">
        <v>48</v>
      </c>
      <c r="B99" s="6">
        <v>48</v>
      </c>
      <c r="C99" s="7" t="s">
        <v>28</v>
      </c>
      <c r="D99" s="6">
        <v>3</v>
      </c>
      <c r="E99" s="6" t="s">
        <v>14</v>
      </c>
      <c r="F99" s="39">
        <v>444915.25423728814</v>
      </c>
      <c r="G99" s="39">
        <f>F99*1.18</f>
        <v>525000</v>
      </c>
      <c r="H99" s="39">
        <f>D99*G99</f>
        <v>1575000</v>
      </c>
      <c r="I99" s="6">
        <v>3</v>
      </c>
      <c r="J99" s="6" t="s">
        <v>14</v>
      </c>
      <c r="K99" s="53">
        <f>G99</f>
        <v>525000</v>
      </c>
      <c r="L99" s="59">
        <f>I99*K99</f>
        <v>1575000</v>
      </c>
      <c r="M99" s="53">
        <f>I99-D99</f>
        <v>0</v>
      </c>
      <c r="N99" s="44">
        <f>M99*G99</f>
        <v>0</v>
      </c>
      <c r="O99" s="59"/>
      <c r="P99" s="59"/>
      <c r="Q99" s="53"/>
      <c r="R99" s="46"/>
      <c r="S99" s="6" t="s">
        <v>14</v>
      </c>
      <c r="T99" s="39">
        <v>444915.25423728814</v>
      </c>
      <c r="U99" s="9">
        <f>R99*T99</f>
        <v>0</v>
      </c>
      <c r="AF99" s="56">
        <f>D99+R99</f>
        <v>3</v>
      </c>
      <c r="AG99" s="6" t="s">
        <v>14</v>
      </c>
      <c r="AH99" s="39">
        <v>444915.25423728814</v>
      </c>
      <c r="AI99" s="53">
        <f>AF99*AH99</f>
        <v>1334745.7627118644</v>
      </c>
    </row>
    <row r="100" spans="1:35" s="44" customFormat="1">
      <c r="A100" s="44">
        <v>48</v>
      </c>
      <c r="C100" s="47"/>
      <c r="F100" s="45"/>
      <c r="G100" s="45"/>
      <c r="H100" s="45"/>
      <c r="L100" s="45"/>
      <c r="M100" s="45"/>
      <c r="N100" s="45"/>
      <c r="O100" s="45"/>
      <c r="P100" s="45"/>
    </row>
    <row r="101" spans="1:35" s="44" customFormat="1" ht="15.6">
      <c r="A101" s="44">
        <v>49</v>
      </c>
      <c r="B101" s="6">
        <v>49</v>
      </c>
      <c r="C101" s="7" t="s">
        <v>55</v>
      </c>
      <c r="D101" s="6">
        <v>40</v>
      </c>
      <c r="E101" s="6" t="s">
        <v>11</v>
      </c>
      <c r="F101" s="39">
        <v>550.84745762711873</v>
      </c>
      <c r="G101" s="39">
        <f>F101*1.18</f>
        <v>650.00000000000011</v>
      </c>
      <c r="H101" s="39">
        <f>D101*G101</f>
        <v>26000.000000000004</v>
      </c>
      <c r="I101" s="6">
        <v>40</v>
      </c>
      <c r="J101" s="6" t="s">
        <v>11</v>
      </c>
      <c r="K101" s="53">
        <f>G101</f>
        <v>650.00000000000011</v>
      </c>
      <c r="L101" s="59">
        <f>I101*K101</f>
        <v>26000.000000000004</v>
      </c>
      <c r="M101" s="53">
        <f>I101-D101</f>
        <v>0</v>
      </c>
      <c r="N101" s="44">
        <f>M101*G101</f>
        <v>0</v>
      </c>
      <c r="O101" s="59"/>
      <c r="P101" s="59"/>
      <c r="Q101" s="53"/>
      <c r="R101" s="46"/>
      <c r="S101" s="6" t="s">
        <v>11</v>
      </c>
      <c r="T101" s="39">
        <v>550.84745762711873</v>
      </c>
      <c r="U101" s="9">
        <f>R101*T101</f>
        <v>0</v>
      </c>
      <c r="AF101" s="56">
        <f>D101+R101</f>
        <v>40</v>
      </c>
      <c r="AG101" s="6" t="s">
        <v>11</v>
      </c>
      <c r="AH101" s="39">
        <v>550.84745762711873</v>
      </c>
      <c r="AI101" s="53">
        <f>AF101*AH101</f>
        <v>22033.898305084749</v>
      </c>
    </row>
    <row r="102" spans="1:35" s="44" customFormat="1">
      <c r="A102" s="44">
        <v>49</v>
      </c>
      <c r="C102" s="47"/>
      <c r="F102" s="45"/>
      <c r="G102" s="45"/>
      <c r="H102" s="45"/>
      <c r="L102" s="45"/>
      <c r="M102" s="45"/>
      <c r="N102" s="45"/>
      <c r="O102" s="45"/>
      <c r="P102" s="45"/>
    </row>
    <row r="103" spans="1:35" s="44" customFormat="1" ht="15.6">
      <c r="A103" s="44">
        <v>50</v>
      </c>
      <c r="B103" s="6">
        <v>50</v>
      </c>
      <c r="C103" s="7" t="s">
        <v>56</v>
      </c>
      <c r="D103" s="6">
        <v>3</v>
      </c>
      <c r="E103" s="6" t="s">
        <v>14</v>
      </c>
      <c r="F103" s="39">
        <v>139830.50847457629</v>
      </c>
      <c r="G103" s="39">
        <f>F103*1.18</f>
        <v>165000</v>
      </c>
      <c r="H103" s="39">
        <f>D103*G103</f>
        <v>495000</v>
      </c>
      <c r="I103" s="6">
        <v>3</v>
      </c>
      <c r="J103" s="6" t="s">
        <v>14</v>
      </c>
      <c r="K103" s="53">
        <f>G103</f>
        <v>165000</v>
      </c>
      <c r="L103" s="59">
        <f>I103*K103</f>
        <v>495000</v>
      </c>
      <c r="M103" s="53">
        <f>I103-D103</f>
        <v>0</v>
      </c>
      <c r="N103" s="44">
        <f>M103*G103</f>
        <v>0</v>
      </c>
      <c r="O103" s="59"/>
      <c r="P103" s="59"/>
      <c r="Q103" s="53"/>
      <c r="R103" s="46"/>
      <c r="S103" s="6" t="s">
        <v>14</v>
      </c>
      <c r="T103" s="39">
        <v>139830.50847457629</v>
      </c>
      <c r="U103" s="9">
        <f>R103*T103</f>
        <v>0</v>
      </c>
      <c r="AF103" s="56">
        <f>D103+R103</f>
        <v>3</v>
      </c>
      <c r="AG103" s="6" t="s">
        <v>14</v>
      </c>
      <c r="AH103" s="39">
        <v>139830.50847457629</v>
      </c>
      <c r="AI103" s="53">
        <f>AF103*AH103</f>
        <v>419491.52542372886</v>
      </c>
    </row>
    <row r="104" spans="1:35" s="44" customFormat="1">
      <c r="A104" s="44">
        <v>50</v>
      </c>
      <c r="C104" s="47"/>
      <c r="F104" s="45"/>
      <c r="G104" s="45"/>
      <c r="H104" s="45"/>
      <c r="L104" s="45"/>
      <c r="M104" s="45"/>
      <c r="N104" s="45"/>
      <c r="O104" s="45"/>
      <c r="P104" s="45"/>
    </row>
    <row r="105" spans="1:35" s="44" customFormat="1" ht="15.6">
      <c r="A105" s="44">
        <v>51</v>
      </c>
      <c r="B105" s="6">
        <v>51</v>
      </c>
      <c r="C105" s="7" t="s">
        <v>25</v>
      </c>
      <c r="D105" s="6">
        <v>3</v>
      </c>
      <c r="E105" s="6" t="s">
        <v>14</v>
      </c>
      <c r="F105" s="39">
        <v>10169.491525423729</v>
      </c>
      <c r="G105" s="39">
        <f>F105*1.18</f>
        <v>12000</v>
      </c>
      <c r="H105" s="39">
        <f>D105*G105</f>
        <v>36000</v>
      </c>
      <c r="I105" s="6">
        <v>3</v>
      </c>
      <c r="J105" s="6" t="s">
        <v>14</v>
      </c>
      <c r="K105" s="53">
        <f>G105</f>
        <v>12000</v>
      </c>
      <c r="L105" s="59">
        <f>I105*K105</f>
        <v>36000</v>
      </c>
      <c r="M105" s="53">
        <f>I105-D105</f>
        <v>0</v>
      </c>
      <c r="N105" s="44">
        <f>M105*G105</f>
        <v>0</v>
      </c>
      <c r="O105" s="59"/>
      <c r="P105" s="59"/>
      <c r="Q105" s="53"/>
      <c r="R105" s="46"/>
      <c r="S105" s="6" t="s">
        <v>14</v>
      </c>
      <c r="T105" s="39">
        <v>10169.491525423729</v>
      </c>
      <c r="U105" s="9">
        <f>R105*T105</f>
        <v>0</v>
      </c>
      <c r="AF105" s="56">
        <f>D105+R105</f>
        <v>3</v>
      </c>
      <c r="AG105" s="6" t="s">
        <v>14</v>
      </c>
      <c r="AH105" s="39">
        <v>10169.491525423729</v>
      </c>
      <c r="AI105" s="53">
        <f>AF105*AH105</f>
        <v>30508.47457627119</v>
      </c>
    </row>
    <row r="106" spans="1:35" s="44" customFormat="1">
      <c r="A106" s="44">
        <v>51</v>
      </c>
      <c r="C106" s="47"/>
      <c r="F106" s="45"/>
      <c r="G106" s="45"/>
      <c r="H106" s="45"/>
      <c r="L106" s="45"/>
      <c r="M106" s="45"/>
      <c r="N106" s="45"/>
      <c r="O106" s="45"/>
      <c r="P106" s="45"/>
    </row>
    <row r="107" spans="1:35" s="44" customFormat="1" ht="31.2">
      <c r="A107" s="44">
        <v>52</v>
      </c>
      <c r="B107" s="6">
        <v>52</v>
      </c>
      <c r="C107" s="7" t="s">
        <v>57</v>
      </c>
      <c r="D107" s="6">
        <v>3</v>
      </c>
      <c r="E107" s="6" t="s">
        <v>14</v>
      </c>
      <c r="F107" s="39">
        <v>41949.152542372882</v>
      </c>
      <c r="G107" s="39">
        <f>F107*1.18</f>
        <v>49500</v>
      </c>
      <c r="H107" s="39">
        <f>D107*G107</f>
        <v>148500</v>
      </c>
      <c r="I107" s="6">
        <v>3</v>
      </c>
      <c r="J107" s="6" t="s">
        <v>14</v>
      </c>
      <c r="K107" s="53">
        <f>G107</f>
        <v>49500</v>
      </c>
      <c r="L107" s="59">
        <f>I107*K107</f>
        <v>148500</v>
      </c>
      <c r="M107" s="53">
        <f>I107-D107</f>
        <v>0</v>
      </c>
      <c r="N107" s="44">
        <f>M107*G107</f>
        <v>0</v>
      </c>
      <c r="O107" s="59"/>
      <c r="P107" s="59"/>
      <c r="Q107" s="53"/>
      <c r="R107" s="46"/>
      <c r="S107" s="6" t="s">
        <v>14</v>
      </c>
      <c r="T107" s="39">
        <v>41949.152542372882</v>
      </c>
      <c r="U107" s="9">
        <f>R107*T107</f>
        <v>0</v>
      </c>
      <c r="AF107" s="56">
        <f>D107+R107</f>
        <v>3</v>
      </c>
      <c r="AG107" s="6" t="s">
        <v>14</v>
      </c>
      <c r="AH107" s="39">
        <v>41949.152542372882</v>
      </c>
      <c r="AI107" s="53">
        <f>AF107*AH107</f>
        <v>125847.45762711865</v>
      </c>
    </row>
    <row r="108" spans="1:35" s="44" customFormat="1">
      <c r="A108" s="44">
        <v>52</v>
      </c>
      <c r="C108" s="47"/>
      <c r="F108" s="45"/>
      <c r="G108" s="45"/>
      <c r="H108" s="45"/>
      <c r="L108" s="45"/>
      <c r="M108" s="45"/>
      <c r="N108" s="45"/>
      <c r="O108" s="45"/>
      <c r="P108" s="45"/>
    </row>
    <row r="109" spans="1:35" s="44" customFormat="1" ht="31.2">
      <c r="A109" s="44">
        <v>53</v>
      </c>
      <c r="B109" s="6">
        <v>5</v>
      </c>
      <c r="C109" s="7" t="s">
        <v>59</v>
      </c>
      <c r="D109" s="6">
        <v>5</v>
      </c>
      <c r="E109" s="6" t="s">
        <v>14</v>
      </c>
      <c r="F109" s="39">
        <v>31779.661016949154</v>
      </c>
      <c r="G109" s="39">
        <f>F109*1.18</f>
        <v>37500</v>
      </c>
      <c r="H109" s="39">
        <f>D109*G109</f>
        <v>187500</v>
      </c>
      <c r="I109" s="6">
        <v>5</v>
      </c>
      <c r="J109" s="6" t="s">
        <v>14</v>
      </c>
      <c r="K109" s="53">
        <f>G109</f>
        <v>37500</v>
      </c>
      <c r="L109" s="59">
        <f>I109*K109</f>
        <v>187500</v>
      </c>
      <c r="M109" s="53">
        <f>I109-D109</f>
        <v>0</v>
      </c>
      <c r="N109" s="44">
        <f>M109*G109</f>
        <v>0</v>
      </c>
      <c r="O109" s="59"/>
      <c r="P109" s="59"/>
      <c r="Q109" s="53"/>
      <c r="R109" s="46"/>
      <c r="S109" s="6" t="s">
        <v>14</v>
      </c>
      <c r="T109" s="39">
        <v>31779.661016949154</v>
      </c>
      <c r="U109" s="9">
        <f>R109*T109</f>
        <v>0</v>
      </c>
      <c r="AF109" s="56">
        <f>D109+R109</f>
        <v>5</v>
      </c>
      <c r="AG109" s="6" t="s">
        <v>14</v>
      </c>
      <c r="AH109" s="39">
        <v>31779.661016949154</v>
      </c>
      <c r="AI109" s="53">
        <f>AF109*AH109</f>
        <v>158898.30508474578</v>
      </c>
    </row>
    <row r="110" spans="1:35" s="44" customFormat="1">
      <c r="A110" s="44">
        <v>53</v>
      </c>
      <c r="C110" s="47"/>
      <c r="F110" s="45"/>
      <c r="G110" s="45"/>
      <c r="H110" s="45"/>
      <c r="L110" s="45"/>
      <c r="M110" s="45"/>
      <c r="N110" s="45"/>
      <c r="O110" s="45"/>
      <c r="P110" s="45"/>
    </row>
    <row r="111" spans="1:35" s="44" customFormat="1" ht="15.6">
      <c r="A111" s="44">
        <v>54</v>
      </c>
      <c r="B111" s="6">
        <v>54</v>
      </c>
      <c r="C111" s="7" t="s">
        <v>60</v>
      </c>
      <c r="D111" s="6">
        <v>5</v>
      </c>
      <c r="E111" s="6" t="s">
        <v>14</v>
      </c>
      <c r="F111" s="39">
        <v>15889.830508474577</v>
      </c>
      <c r="G111" s="39">
        <f>F111*1.18</f>
        <v>18750</v>
      </c>
      <c r="H111" s="39">
        <f>D111*G111</f>
        <v>93750</v>
      </c>
      <c r="I111" s="6">
        <v>5</v>
      </c>
      <c r="J111" s="6" t="s">
        <v>14</v>
      </c>
      <c r="K111" s="53">
        <f>G111</f>
        <v>18750</v>
      </c>
      <c r="L111" s="59">
        <f>I111*K111</f>
        <v>93750</v>
      </c>
      <c r="M111" s="53">
        <f>I111-D111</f>
        <v>0</v>
      </c>
      <c r="N111" s="44">
        <f>M111*G111</f>
        <v>0</v>
      </c>
      <c r="O111" s="59"/>
      <c r="P111" s="59"/>
      <c r="Q111" s="53"/>
      <c r="R111" s="46"/>
      <c r="S111" s="6" t="s">
        <v>14</v>
      </c>
      <c r="T111" s="39">
        <v>15889.830508474577</v>
      </c>
      <c r="U111" s="9">
        <f>R111*T111</f>
        <v>0</v>
      </c>
      <c r="AF111" s="56">
        <f>D111+R111</f>
        <v>5</v>
      </c>
      <c r="AG111" s="6" t="s">
        <v>14</v>
      </c>
      <c r="AH111" s="39">
        <v>15889.830508474577</v>
      </c>
      <c r="AI111" s="53">
        <f>AF111*AH111</f>
        <v>79449.152542372889</v>
      </c>
    </row>
    <row r="112" spans="1:35" s="44" customFormat="1">
      <c r="A112" s="44">
        <v>54</v>
      </c>
      <c r="C112" s="47"/>
      <c r="F112" s="45"/>
      <c r="G112" s="45"/>
      <c r="H112" s="45"/>
      <c r="L112" s="45"/>
      <c r="M112" s="45"/>
      <c r="N112" s="45"/>
      <c r="O112" s="45"/>
      <c r="P112" s="45"/>
    </row>
    <row r="113" spans="1:35" s="44" customFormat="1" ht="15.6">
      <c r="A113" s="44">
        <v>55</v>
      </c>
      <c r="B113" s="6">
        <v>55</v>
      </c>
      <c r="C113" s="7" t="s">
        <v>61</v>
      </c>
      <c r="D113" s="6">
        <v>10</v>
      </c>
      <c r="E113" s="6" t="s">
        <v>14</v>
      </c>
      <c r="F113" s="39">
        <v>8050.8474576271192</v>
      </c>
      <c r="G113" s="39">
        <f>F113*1.18</f>
        <v>9500</v>
      </c>
      <c r="H113" s="39">
        <f>D113*G113</f>
        <v>95000</v>
      </c>
      <c r="I113" s="46">
        <v>10</v>
      </c>
      <c r="J113" s="6" t="s">
        <v>14</v>
      </c>
      <c r="K113" s="53">
        <f>G113</f>
        <v>9500</v>
      </c>
      <c r="L113" s="59">
        <f>I113*K113</f>
        <v>95000</v>
      </c>
      <c r="M113" s="53">
        <f>I113-D113</f>
        <v>0</v>
      </c>
      <c r="N113" s="44">
        <f>M113*G113</f>
        <v>0</v>
      </c>
      <c r="O113" s="59"/>
      <c r="P113" s="59"/>
      <c r="Q113" s="53"/>
      <c r="R113" s="46"/>
      <c r="S113" s="6" t="s">
        <v>14</v>
      </c>
      <c r="T113" s="39">
        <v>8050.8474576271192</v>
      </c>
      <c r="U113" s="9">
        <f>R113*T113</f>
        <v>0</v>
      </c>
      <c r="AF113" s="56">
        <f>D113+R113</f>
        <v>10</v>
      </c>
      <c r="AG113" s="6" t="s">
        <v>14</v>
      </c>
      <c r="AH113" s="39">
        <v>8050.8474576271192</v>
      </c>
      <c r="AI113" s="53">
        <f>AF113*AH113</f>
        <v>80508.474576271197</v>
      </c>
    </row>
    <row r="114" spans="1:35" s="44" customFormat="1">
      <c r="A114" s="44">
        <v>55</v>
      </c>
      <c r="C114" s="47"/>
      <c r="F114" s="45"/>
      <c r="G114" s="45"/>
      <c r="H114" s="45"/>
      <c r="L114" s="45"/>
      <c r="M114" s="45"/>
      <c r="N114" s="45"/>
      <c r="O114" s="45"/>
      <c r="P114" s="45"/>
    </row>
    <row r="115" spans="1:35" s="44" customFormat="1" ht="15.6">
      <c r="A115" s="44">
        <v>56</v>
      </c>
      <c r="B115" s="6">
        <v>56</v>
      </c>
      <c r="C115" s="14" t="s">
        <v>362</v>
      </c>
      <c r="D115" s="12">
        <v>10000</v>
      </c>
      <c r="E115" s="12" t="s">
        <v>64</v>
      </c>
      <c r="F115" s="41">
        <v>93.220338983050851</v>
      </c>
      <c r="G115" s="39">
        <f>F115*1.18</f>
        <v>110</v>
      </c>
      <c r="H115" s="39">
        <f>D115*G115</f>
        <v>1100000</v>
      </c>
      <c r="I115" s="54">
        <f>AF115</f>
        <v>10000</v>
      </c>
      <c r="J115" s="12" t="s">
        <v>64</v>
      </c>
      <c r="K115" s="53">
        <f>G115</f>
        <v>110</v>
      </c>
      <c r="L115" s="59">
        <f>I115*K115</f>
        <v>1100000</v>
      </c>
      <c r="M115" s="53">
        <f>I115-D115</f>
        <v>0</v>
      </c>
      <c r="N115" s="44">
        <f>M115*G115</f>
        <v>0</v>
      </c>
      <c r="O115" s="59"/>
      <c r="P115" s="59"/>
      <c r="Q115" s="53"/>
      <c r="R115" s="46"/>
      <c r="S115" s="12" t="s">
        <v>64</v>
      </c>
      <c r="T115" s="41">
        <v>93.220338983050851</v>
      </c>
      <c r="U115" s="9">
        <f>R115*T115</f>
        <v>0</v>
      </c>
      <c r="AF115" s="56">
        <f>D115+R115</f>
        <v>10000</v>
      </c>
      <c r="AG115" s="12" t="s">
        <v>64</v>
      </c>
      <c r="AH115" s="41">
        <v>93.220338983050851</v>
      </c>
      <c r="AI115" s="53">
        <f>AF115*AH115</f>
        <v>932203.3898305085</v>
      </c>
    </row>
    <row r="116" spans="1:35" s="44" customFormat="1">
      <c r="A116" s="44">
        <v>56</v>
      </c>
      <c r="C116" s="47"/>
      <c r="F116" s="45"/>
      <c r="G116" s="45"/>
      <c r="H116" s="45"/>
      <c r="L116" s="45"/>
      <c r="M116" s="45"/>
      <c r="N116" s="45"/>
      <c r="O116" s="45"/>
      <c r="P116" s="45"/>
    </row>
    <row r="117" spans="1:35" s="44" customFormat="1" ht="31.2">
      <c r="A117" s="44">
        <v>57</v>
      </c>
      <c r="B117" s="6">
        <v>57</v>
      </c>
      <c r="C117" s="14" t="s">
        <v>361</v>
      </c>
      <c r="D117" s="12">
        <v>4000</v>
      </c>
      <c r="E117" s="12" t="s">
        <v>64</v>
      </c>
      <c r="F117" s="41">
        <v>97.457627118644069</v>
      </c>
      <c r="G117" s="39">
        <f>F117*1.18</f>
        <v>115</v>
      </c>
      <c r="H117" s="39">
        <f>D117*G117</f>
        <v>460000</v>
      </c>
      <c r="I117" s="54">
        <f>AF117</f>
        <v>4000</v>
      </c>
      <c r="J117" s="12" t="s">
        <v>64</v>
      </c>
      <c r="K117" s="53">
        <f>G117</f>
        <v>115</v>
      </c>
      <c r="L117" s="59">
        <f>I117*K117</f>
        <v>460000</v>
      </c>
      <c r="M117" s="53">
        <f>I117-D117</f>
        <v>0</v>
      </c>
      <c r="N117" s="44">
        <f>M117*G117</f>
        <v>0</v>
      </c>
      <c r="O117" s="59"/>
      <c r="P117" s="59"/>
      <c r="Q117" s="53"/>
      <c r="R117" s="46"/>
      <c r="S117" s="12" t="s">
        <v>64</v>
      </c>
      <c r="T117" s="41">
        <v>97.457627118644069</v>
      </c>
      <c r="U117" s="9">
        <f>R117*T117</f>
        <v>0</v>
      </c>
      <c r="AF117" s="56">
        <f>D117+R117</f>
        <v>4000</v>
      </c>
      <c r="AG117" s="12" t="s">
        <v>64</v>
      </c>
      <c r="AH117" s="41">
        <v>97.457627118644069</v>
      </c>
      <c r="AI117" s="53">
        <f>AF117*AH117</f>
        <v>389830.50847457629</v>
      </c>
    </row>
    <row r="118" spans="1:35" s="44" customFormat="1">
      <c r="A118" s="44">
        <v>57</v>
      </c>
      <c r="C118" s="47"/>
      <c r="F118" s="45"/>
      <c r="G118" s="45"/>
      <c r="H118" s="45"/>
      <c r="L118" s="45"/>
      <c r="M118" s="45"/>
      <c r="N118" s="45"/>
      <c r="O118" s="45"/>
      <c r="P118" s="45"/>
    </row>
    <row r="119" spans="1:35" s="44" customFormat="1" ht="46.8">
      <c r="A119" s="44">
        <v>58</v>
      </c>
      <c r="B119" s="6">
        <v>58</v>
      </c>
      <c r="C119" s="16" t="s">
        <v>118</v>
      </c>
      <c r="D119" s="12">
        <v>570</v>
      </c>
      <c r="E119" s="12" t="s">
        <v>119</v>
      </c>
      <c r="F119" s="41">
        <v>1292.3728813559323</v>
      </c>
      <c r="G119" s="39">
        <f>F119*1.18</f>
        <v>1525</v>
      </c>
      <c r="H119" s="39">
        <f>D119*G119</f>
        <v>869250</v>
      </c>
      <c r="I119" s="54">
        <f>AF119</f>
        <v>570</v>
      </c>
      <c r="J119" s="12" t="s">
        <v>119</v>
      </c>
      <c r="K119" s="53">
        <f>G119</f>
        <v>1525</v>
      </c>
      <c r="L119" s="59">
        <f>I119*K119</f>
        <v>869250</v>
      </c>
      <c r="M119" s="53">
        <f>I119-D119</f>
        <v>0</v>
      </c>
      <c r="N119" s="44">
        <f>M119*G119</f>
        <v>0</v>
      </c>
      <c r="O119" s="59"/>
      <c r="P119" s="59"/>
      <c r="Q119" s="53"/>
      <c r="R119" s="46"/>
      <c r="S119" s="12" t="s">
        <v>119</v>
      </c>
      <c r="T119" s="41">
        <v>1292.3728813559323</v>
      </c>
      <c r="U119" s="9">
        <f>R119*T119</f>
        <v>0</v>
      </c>
      <c r="AF119" s="56">
        <f>D119+R119</f>
        <v>570</v>
      </c>
      <c r="AG119" s="12" t="s">
        <v>119</v>
      </c>
      <c r="AH119" s="41">
        <v>1292.3728813559323</v>
      </c>
      <c r="AI119" s="53">
        <f>AF119*AH119</f>
        <v>736652.54237288143</v>
      </c>
    </row>
    <row r="120" spans="1:35" s="44" customFormat="1">
      <c r="A120" s="44">
        <v>58</v>
      </c>
      <c r="C120" s="47"/>
      <c r="F120" s="45"/>
      <c r="G120" s="45"/>
      <c r="H120" s="45"/>
      <c r="L120" s="45"/>
      <c r="M120" s="45"/>
      <c r="N120" s="45"/>
      <c r="O120" s="45"/>
      <c r="P120" s="45"/>
    </row>
    <row r="121" spans="1:35" s="44" customFormat="1" ht="46.8">
      <c r="A121" s="44">
        <v>59</v>
      </c>
      <c r="B121" s="6">
        <v>59</v>
      </c>
      <c r="C121" s="16" t="s">
        <v>121</v>
      </c>
      <c r="D121" s="12">
        <v>10</v>
      </c>
      <c r="E121" s="12" t="s">
        <v>119</v>
      </c>
      <c r="F121" s="41">
        <v>932.20338983050851</v>
      </c>
      <c r="G121" s="39">
        <f>F121*1.18</f>
        <v>1100</v>
      </c>
      <c r="H121" s="39">
        <f>D121*G121</f>
        <v>11000</v>
      </c>
      <c r="I121" s="54">
        <f>AF121</f>
        <v>10</v>
      </c>
      <c r="J121" s="12" t="s">
        <v>119</v>
      </c>
      <c r="K121" s="53">
        <f>G121</f>
        <v>1100</v>
      </c>
      <c r="L121" s="59">
        <f>I121*K121</f>
        <v>11000</v>
      </c>
      <c r="M121" s="53">
        <f>I121-D121</f>
        <v>0</v>
      </c>
      <c r="N121" s="44">
        <f>M121*G121</f>
        <v>0</v>
      </c>
      <c r="O121" s="59"/>
      <c r="P121" s="59"/>
      <c r="Q121" s="53"/>
      <c r="R121" s="46"/>
      <c r="S121" s="12" t="s">
        <v>119</v>
      </c>
      <c r="T121" s="41">
        <v>932.20338983050851</v>
      </c>
      <c r="U121" s="9">
        <f>R121*T121</f>
        <v>0</v>
      </c>
      <c r="AF121" s="56">
        <f>D121+R121</f>
        <v>10</v>
      </c>
      <c r="AG121" s="12" t="s">
        <v>119</v>
      </c>
      <c r="AH121" s="41">
        <v>932.20338983050851</v>
      </c>
      <c r="AI121" s="53">
        <f>AF121*AH121</f>
        <v>9322.033898305086</v>
      </c>
    </row>
    <row r="122" spans="1:35" s="44" customFormat="1">
      <c r="A122" s="44">
        <v>59</v>
      </c>
      <c r="C122" s="47"/>
      <c r="F122" s="45"/>
      <c r="G122" s="45"/>
      <c r="H122" s="45"/>
      <c r="L122" s="45"/>
      <c r="M122" s="45"/>
      <c r="N122" s="45"/>
      <c r="O122" s="45"/>
      <c r="P122" s="45"/>
    </row>
    <row r="123" spans="1:35" s="44" customFormat="1" ht="31.2">
      <c r="A123" s="44">
        <v>60</v>
      </c>
      <c r="B123" s="6">
        <v>60</v>
      </c>
      <c r="C123" s="14" t="s">
        <v>123</v>
      </c>
      <c r="D123" s="12">
        <v>25</v>
      </c>
      <c r="E123" s="12" t="s">
        <v>119</v>
      </c>
      <c r="F123" s="41">
        <v>762.71186440677968</v>
      </c>
      <c r="G123" s="39">
        <f>F123*1.18</f>
        <v>900</v>
      </c>
      <c r="H123" s="39">
        <f>D123*G123</f>
        <v>22500</v>
      </c>
      <c r="I123" s="54">
        <f>AF123</f>
        <v>25</v>
      </c>
      <c r="J123" s="12" t="s">
        <v>119</v>
      </c>
      <c r="K123" s="53">
        <f>G123</f>
        <v>900</v>
      </c>
      <c r="L123" s="59">
        <f>I123*K123</f>
        <v>22500</v>
      </c>
      <c r="M123" s="53">
        <f>I123-D123</f>
        <v>0</v>
      </c>
      <c r="N123" s="44">
        <f>M123*G123</f>
        <v>0</v>
      </c>
      <c r="O123" s="59"/>
      <c r="P123" s="59"/>
      <c r="Q123" s="53"/>
      <c r="R123" s="46"/>
      <c r="S123" s="12" t="s">
        <v>119</v>
      </c>
      <c r="T123" s="41">
        <v>762.71186440677968</v>
      </c>
      <c r="U123" s="9">
        <f>R123*T123</f>
        <v>0</v>
      </c>
      <c r="AF123" s="56">
        <f>D123+R123</f>
        <v>25</v>
      </c>
      <c r="AG123" s="12" t="s">
        <v>119</v>
      </c>
      <c r="AH123" s="41">
        <v>762.71186440677968</v>
      </c>
      <c r="AI123" s="53">
        <f>AF123*AH123</f>
        <v>19067.796610169491</v>
      </c>
    </row>
    <row r="124" spans="1:35" s="44" customFormat="1">
      <c r="A124" s="44">
        <v>60</v>
      </c>
      <c r="C124" s="47"/>
      <c r="F124" s="45"/>
      <c r="G124" s="45"/>
      <c r="H124" s="45"/>
      <c r="L124" s="45"/>
      <c r="M124" s="45"/>
      <c r="N124" s="45"/>
      <c r="O124" s="45"/>
      <c r="P124" s="45"/>
    </row>
    <row r="125" spans="1:35" s="44" customFormat="1" ht="46.8">
      <c r="A125" s="44">
        <v>61</v>
      </c>
      <c r="B125" s="6">
        <v>61</v>
      </c>
      <c r="C125" s="14" t="s">
        <v>125</v>
      </c>
      <c r="D125" s="12">
        <v>50</v>
      </c>
      <c r="E125" s="12" t="s">
        <v>119</v>
      </c>
      <c r="F125" s="41">
        <v>2372.8813559322034</v>
      </c>
      <c r="G125" s="39">
        <f>F125*1.18</f>
        <v>2800</v>
      </c>
      <c r="H125" s="39">
        <f>D125*G125</f>
        <v>140000</v>
      </c>
      <c r="I125" s="54">
        <f>AF125</f>
        <v>50</v>
      </c>
      <c r="J125" s="12" t="s">
        <v>119</v>
      </c>
      <c r="K125" s="53">
        <f>G125</f>
        <v>2800</v>
      </c>
      <c r="L125" s="59">
        <f>I125*K125</f>
        <v>140000</v>
      </c>
      <c r="M125" s="53">
        <f>I125-D125</f>
        <v>0</v>
      </c>
      <c r="N125" s="44">
        <f>M125*G125</f>
        <v>0</v>
      </c>
      <c r="O125" s="59"/>
      <c r="P125" s="59"/>
      <c r="Q125" s="53"/>
      <c r="R125" s="46"/>
      <c r="S125" s="12" t="s">
        <v>119</v>
      </c>
      <c r="T125" s="41">
        <v>2372.8813559322034</v>
      </c>
      <c r="U125" s="9">
        <f>R125*T125</f>
        <v>0</v>
      </c>
      <c r="AF125" s="56">
        <f>D125+R125</f>
        <v>50</v>
      </c>
      <c r="AG125" s="12" t="s">
        <v>119</v>
      </c>
      <c r="AH125" s="41">
        <v>2372.8813559322034</v>
      </c>
      <c r="AI125" s="53">
        <f>AF125*AH125</f>
        <v>118644.06779661016</v>
      </c>
    </row>
    <row r="126" spans="1:35" s="44" customFormat="1">
      <c r="A126" s="44">
        <v>61</v>
      </c>
      <c r="C126" s="47"/>
      <c r="F126" s="45"/>
      <c r="G126" s="45"/>
      <c r="H126" s="45"/>
      <c r="L126" s="45"/>
      <c r="M126" s="45"/>
      <c r="N126" s="45"/>
      <c r="O126" s="45"/>
      <c r="P126" s="45"/>
    </row>
    <row r="127" spans="1:35" s="44" customFormat="1" ht="31.2">
      <c r="A127" s="44">
        <v>62</v>
      </c>
      <c r="B127" s="6">
        <v>62</v>
      </c>
      <c r="C127" s="14" t="s">
        <v>127</v>
      </c>
      <c r="D127" s="12">
        <v>200</v>
      </c>
      <c r="E127" s="12" t="s">
        <v>119</v>
      </c>
      <c r="F127" s="41">
        <v>1186.4406779661017</v>
      </c>
      <c r="G127" s="39">
        <f>F127*1.18</f>
        <v>1400</v>
      </c>
      <c r="H127" s="39">
        <f>D127*G127</f>
        <v>280000</v>
      </c>
      <c r="I127" s="54">
        <f>AF127</f>
        <v>200</v>
      </c>
      <c r="J127" s="12" t="s">
        <v>119</v>
      </c>
      <c r="K127" s="53">
        <f>G127</f>
        <v>1400</v>
      </c>
      <c r="L127" s="59">
        <f>I127*K127</f>
        <v>280000</v>
      </c>
      <c r="M127" s="53">
        <f>I127-D127</f>
        <v>0</v>
      </c>
      <c r="N127" s="44">
        <f>M127*G127</f>
        <v>0</v>
      </c>
      <c r="O127" s="59"/>
      <c r="P127" s="59"/>
      <c r="Q127" s="53"/>
      <c r="R127" s="46"/>
      <c r="S127" s="12" t="s">
        <v>119</v>
      </c>
      <c r="T127" s="41">
        <v>1186.4406779661017</v>
      </c>
      <c r="U127" s="9">
        <f>R127*T127</f>
        <v>0</v>
      </c>
      <c r="AF127" s="56">
        <f>D127+R127</f>
        <v>200</v>
      </c>
      <c r="AG127" s="12" t="s">
        <v>119</v>
      </c>
      <c r="AH127" s="41">
        <v>1186.4406779661017</v>
      </c>
      <c r="AI127" s="53">
        <f>AF127*AH127</f>
        <v>237288.13559322033</v>
      </c>
    </row>
    <row r="128" spans="1:35" s="44" customFormat="1">
      <c r="A128" s="44">
        <v>62</v>
      </c>
      <c r="C128" s="47"/>
      <c r="F128" s="45"/>
      <c r="G128" s="45"/>
      <c r="H128" s="45"/>
      <c r="L128" s="45"/>
      <c r="M128" s="45"/>
      <c r="N128" s="45"/>
      <c r="O128" s="45"/>
      <c r="P128" s="45"/>
    </row>
    <row r="129" spans="1:35" s="44" customFormat="1" ht="31.2">
      <c r="A129" s="44">
        <v>63</v>
      </c>
      <c r="B129" s="6">
        <v>63</v>
      </c>
      <c r="C129" s="14" t="s">
        <v>129</v>
      </c>
      <c r="D129" s="12">
        <v>200</v>
      </c>
      <c r="E129" s="6" t="s">
        <v>14</v>
      </c>
      <c r="F129" s="41">
        <v>762.71186440677968</v>
      </c>
      <c r="G129" s="39">
        <f>F129*1.18</f>
        <v>900</v>
      </c>
      <c r="H129" s="39">
        <f>D129*G129</f>
        <v>180000</v>
      </c>
      <c r="I129" s="54">
        <f>AF129</f>
        <v>200</v>
      </c>
      <c r="J129" s="6" t="s">
        <v>14</v>
      </c>
      <c r="K129" s="53">
        <f>G129</f>
        <v>900</v>
      </c>
      <c r="L129" s="59">
        <f>I129*K129</f>
        <v>180000</v>
      </c>
      <c r="M129" s="53">
        <f>I129-D129</f>
        <v>0</v>
      </c>
      <c r="N129" s="44">
        <f>M129*G129</f>
        <v>0</v>
      </c>
      <c r="O129" s="59"/>
      <c r="P129" s="59"/>
      <c r="Q129" s="53"/>
      <c r="R129" s="46"/>
      <c r="S129" s="6" t="s">
        <v>14</v>
      </c>
      <c r="T129" s="41">
        <v>762.71186440677968</v>
      </c>
      <c r="U129" s="9">
        <f>R129*T129</f>
        <v>0</v>
      </c>
      <c r="AF129" s="56">
        <f>D129+R129</f>
        <v>200</v>
      </c>
      <c r="AG129" s="6" t="s">
        <v>14</v>
      </c>
      <c r="AH129" s="41">
        <v>762.71186440677968</v>
      </c>
      <c r="AI129" s="53">
        <f>AF129*AH129</f>
        <v>152542.37288135593</v>
      </c>
    </row>
    <row r="130" spans="1:35" s="44" customFormat="1">
      <c r="A130" s="44">
        <v>63</v>
      </c>
      <c r="C130" s="47"/>
      <c r="F130" s="45"/>
      <c r="G130" s="45"/>
      <c r="H130" s="45"/>
      <c r="L130" s="45"/>
      <c r="M130" s="45"/>
      <c r="N130" s="45"/>
      <c r="O130" s="45"/>
      <c r="P130" s="45"/>
    </row>
    <row r="131" spans="1:35" s="44" customFormat="1" ht="15.6">
      <c r="A131" s="44">
        <v>64</v>
      </c>
      <c r="B131" s="6">
        <v>64</v>
      </c>
      <c r="C131" s="14" t="s">
        <v>131</v>
      </c>
      <c r="D131" s="12">
        <v>18</v>
      </c>
      <c r="E131" s="6" t="s">
        <v>14</v>
      </c>
      <c r="F131" s="41">
        <v>1355.9322033898306</v>
      </c>
      <c r="G131" s="39">
        <f>F131*1.18</f>
        <v>1600</v>
      </c>
      <c r="H131" s="39">
        <f>D131*G131</f>
        <v>28800</v>
      </c>
      <c r="I131" s="54">
        <f>AF131</f>
        <v>18</v>
      </c>
      <c r="J131" s="6" t="s">
        <v>14</v>
      </c>
      <c r="K131" s="53">
        <f>G131</f>
        <v>1600</v>
      </c>
      <c r="L131" s="59">
        <f>I131*K131</f>
        <v>28800</v>
      </c>
      <c r="M131" s="53">
        <f>I131-D131</f>
        <v>0</v>
      </c>
      <c r="N131" s="44">
        <f>M131*G131</f>
        <v>0</v>
      </c>
      <c r="O131" s="59"/>
      <c r="P131" s="59"/>
      <c r="Q131" s="53"/>
      <c r="R131" s="46"/>
      <c r="S131" s="6" t="s">
        <v>14</v>
      </c>
      <c r="T131" s="41">
        <v>1355.9322033898306</v>
      </c>
      <c r="U131" s="9">
        <f>R131*T131</f>
        <v>0</v>
      </c>
      <c r="AF131" s="56">
        <f>D131+R131</f>
        <v>18</v>
      </c>
      <c r="AG131" s="6" t="s">
        <v>14</v>
      </c>
      <c r="AH131" s="41">
        <v>1355.9322033898306</v>
      </c>
      <c r="AI131" s="53">
        <f>AF131*AH131</f>
        <v>24406.779661016953</v>
      </c>
    </row>
    <row r="132" spans="1:35" s="44" customFormat="1">
      <c r="A132" s="44">
        <v>64</v>
      </c>
      <c r="C132" s="47"/>
      <c r="F132" s="45"/>
      <c r="G132" s="45"/>
      <c r="H132" s="45"/>
      <c r="L132" s="45"/>
      <c r="M132" s="45"/>
      <c r="N132" s="45"/>
      <c r="O132" s="45"/>
      <c r="P132" s="45"/>
    </row>
    <row r="133" spans="1:35" s="44" customFormat="1" ht="31.2">
      <c r="A133" s="44">
        <v>65</v>
      </c>
      <c r="B133" s="6">
        <v>65</v>
      </c>
      <c r="C133" s="14" t="s">
        <v>133</v>
      </c>
      <c r="D133" s="12">
        <v>4</v>
      </c>
      <c r="E133" s="6" t="s">
        <v>14</v>
      </c>
      <c r="F133" s="41">
        <v>15254.237288135593</v>
      </c>
      <c r="G133" s="39">
        <f>F133*1.18</f>
        <v>18000</v>
      </c>
      <c r="H133" s="39">
        <f>D133*G133</f>
        <v>72000</v>
      </c>
      <c r="I133" s="54">
        <f>AF133</f>
        <v>4</v>
      </c>
      <c r="J133" s="6" t="s">
        <v>14</v>
      </c>
      <c r="K133" s="53">
        <f>G133</f>
        <v>18000</v>
      </c>
      <c r="L133" s="59">
        <f>I133*K133</f>
        <v>72000</v>
      </c>
      <c r="M133" s="53">
        <f>I133-D133</f>
        <v>0</v>
      </c>
      <c r="N133" s="44">
        <f>M133*G133</f>
        <v>0</v>
      </c>
      <c r="O133" s="59"/>
      <c r="P133" s="59"/>
      <c r="Q133" s="53"/>
      <c r="R133" s="46"/>
      <c r="S133" s="6" t="s">
        <v>14</v>
      </c>
      <c r="T133" s="41">
        <v>15254.237288135593</v>
      </c>
      <c r="U133" s="9">
        <f>R133*T133</f>
        <v>0</v>
      </c>
      <c r="AF133" s="56">
        <f>D133+R133</f>
        <v>4</v>
      </c>
      <c r="AG133" s="6" t="s">
        <v>14</v>
      </c>
      <c r="AH133" s="41">
        <v>15254.237288135593</v>
      </c>
      <c r="AI133" s="53">
        <f>AF133*AH133</f>
        <v>61016.949152542373</v>
      </c>
    </row>
    <row r="134" spans="1:35" s="44" customFormat="1">
      <c r="A134" s="44">
        <v>65</v>
      </c>
      <c r="C134" s="47"/>
      <c r="F134" s="45"/>
      <c r="G134" s="45"/>
      <c r="H134" s="45"/>
      <c r="L134" s="45"/>
      <c r="M134" s="45"/>
      <c r="N134" s="45"/>
      <c r="O134" s="45"/>
      <c r="P134" s="45"/>
    </row>
    <row r="135" spans="1:35" s="44" customFormat="1" ht="46.8">
      <c r="A135" s="44">
        <v>66</v>
      </c>
      <c r="B135" s="6">
        <v>66</v>
      </c>
      <c r="C135" s="14" t="s">
        <v>135</v>
      </c>
      <c r="D135" s="12">
        <v>2000</v>
      </c>
      <c r="E135" s="12" t="s">
        <v>64</v>
      </c>
      <c r="F135" s="41">
        <v>30.508474576271187</v>
      </c>
      <c r="G135" s="39">
        <f>F135*1.18</f>
        <v>36</v>
      </c>
      <c r="H135" s="39">
        <f>D135*G135</f>
        <v>72000</v>
      </c>
      <c r="I135" s="54">
        <f>AF135</f>
        <v>2000</v>
      </c>
      <c r="J135" s="12" t="s">
        <v>64</v>
      </c>
      <c r="K135" s="53">
        <f>G135</f>
        <v>36</v>
      </c>
      <c r="L135" s="59">
        <f>I135*K135</f>
        <v>72000</v>
      </c>
      <c r="M135" s="53">
        <f>I135-D135</f>
        <v>0</v>
      </c>
      <c r="N135" s="44">
        <f>M135*G135</f>
        <v>0</v>
      </c>
      <c r="O135" s="59"/>
      <c r="P135" s="59"/>
      <c r="Q135" s="53"/>
      <c r="R135" s="46"/>
      <c r="S135" s="12" t="s">
        <v>64</v>
      </c>
      <c r="T135" s="41">
        <v>30.508474576271187</v>
      </c>
      <c r="U135" s="9">
        <f>R135*T135</f>
        <v>0</v>
      </c>
      <c r="AF135" s="56">
        <f>D135+R135</f>
        <v>2000</v>
      </c>
      <c r="AG135" s="12" t="s">
        <v>64</v>
      </c>
      <c r="AH135" s="41">
        <v>30.508474576271187</v>
      </c>
      <c r="AI135" s="53">
        <f>AF135*AH135</f>
        <v>61016.949152542373</v>
      </c>
    </row>
    <row r="136" spans="1:35" s="44" customFormat="1">
      <c r="A136" s="44">
        <v>66</v>
      </c>
      <c r="C136" s="47"/>
      <c r="F136" s="45"/>
      <c r="G136" s="45"/>
      <c r="H136" s="45"/>
      <c r="L136" s="45"/>
      <c r="M136" s="45"/>
      <c r="N136" s="45"/>
      <c r="O136" s="45"/>
      <c r="P136" s="45"/>
    </row>
    <row r="137" spans="1:35" s="44" customFormat="1" ht="46.8">
      <c r="A137" s="44">
        <v>67</v>
      </c>
      <c r="B137" s="6">
        <v>67</v>
      </c>
      <c r="C137" s="14" t="s">
        <v>137</v>
      </c>
      <c r="D137" s="12">
        <v>2000</v>
      </c>
      <c r="E137" s="12" t="s">
        <v>64</v>
      </c>
      <c r="F137" s="41">
        <v>84.745762711864415</v>
      </c>
      <c r="G137" s="39">
        <f>F137*1.18</f>
        <v>100</v>
      </c>
      <c r="H137" s="39">
        <f>D137*G137</f>
        <v>200000</v>
      </c>
      <c r="I137" s="54">
        <f>AF137</f>
        <v>2000</v>
      </c>
      <c r="J137" s="12" t="s">
        <v>64</v>
      </c>
      <c r="K137" s="53">
        <f>G137</f>
        <v>100</v>
      </c>
      <c r="L137" s="59">
        <f>I137*K137</f>
        <v>200000</v>
      </c>
      <c r="M137" s="53">
        <f>I137-D137</f>
        <v>0</v>
      </c>
      <c r="N137" s="44">
        <f>M137*G137</f>
        <v>0</v>
      </c>
      <c r="O137" s="59"/>
      <c r="P137" s="59"/>
      <c r="Q137" s="53"/>
      <c r="R137" s="46"/>
      <c r="S137" s="12" t="s">
        <v>64</v>
      </c>
      <c r="T137" s="41">
        <v>84.745762711864415</v>
      </c>
      <c r="U137" s="9">
        <f>R137*T137</f>
        <v>0</v>
      </c>
      <c r="AF137" s="56">
        <f>D137+R137</f>
        <v>2000</v>
      </c>
      <c r="AG137" s="12" t="s">
        <v>64</v>
      </c>
      <c r="AH137" s="41">
        <v>84.745762711864415</v>
      </c>
      <c r="AI137" s="53">
        <f>AF137*AH137</f>
        <v>169491.52542372883</v>
      </c>
    </row>
    <row r="138" spans="1:35" s="44" customFormat="1">
      <c r="A138" s="44">
        <v>67</v>
      </c>
      <c r="C138" s="47"/>
      <c r="F138" s="45"/>
      <c r="G138" s="45"/>
      <c r="H138" s="45"/>
      <c r="L138" s="45"/>
      <c r="M138" s="45"/>
      <c r="N138" s="45"/>
      <c r="O138" s="45"/>
      <c r="P138" s="45"/>
    </row>
    <row r="139" spans="1:35" s="44" customFormat="1" ht="46.8">
      <c r="A139" s="44">
        <v>68</v>
      </c>
      <c r="B139" s="6">
        <v>68</v>
      </c>
      <c r="C139" s="14" t="s">
        <v>139</v>
      </c>
      <c r="D139" s="12">
        <v>8000</v>
      </c>
      <c r="E139" s="12" t="s">
        <v>64</v>
      </c>
      <c r="F139" s="41">
        <v>122.88135593220339</v>
      </c>
      <c r="G139" s="39">
        <f>F139*1.18</f>
        <v>145</v>
      </c>
      <c r="H139" s="39">
        <f>D139*G139</f>
        <v>1160000</v>
      </c>
      <c r="I139" s="54">
        <f>AF139</f>
        <v>8000</v>
      </c>
      <c r="J139" s="12" t="s">
        <v>64</v>
      </c>
      <c r="K139" s="53">
        <f>G139</f>
        <v>145</v>
      </c>
      <c r="L139" s="59">
        <f>I139*K139</f>
        <v>1160000</v>
      </c>
      <c r="M139" s="53">
        <f>I139-D139</f>
        <v>0</v>
      </c>
      <c r="N139" s="44">
        <f>M139*G139</f>
        <v>0</v>
      </c>
      <c r="O139" s="59"/>
      <c r="P139" s="59"/>
      <c r="Q139" s="53"/>
      <c r="R139" s="46"/>
      <c r="S139" s="12" t="s">
        <v>64</v>
      </c>
      <c r="T139" s="41">
        <v>122.88135593220339</v>
      </c>
      <c r="U139" s="9">
        <f>R139*T139</f>
        <v>0</v>
      </c>
      <c r="AF139" s="56">
        <f>D139+R139</f>
        <v>8000</v>
      </c>
      <c r="AG139" s="12" t="s">
        <v>64</v>
      </c>
      <c r="AH139" s="41">
        <v>122.88135593220339</v>
      </c>
      <c r="AI139" s="53">
        <f>AF139*AH139</f>
        <v>983050.84745762718</v>
      </c>
    </row>
    <row r="140" spans="1:35" s="44" customFormat="1" ht="30" customHeight="1">
      <c r="A140" s="44">
        <v>68</v>
      </c>
      <c r="C140" s="47"/>
      <c r="F140" s="45"/>
      <c r="G140" s="45"/>
      <c r="H140" s="45"/>
      <c r="L140" s="45"/>
      <c r="M140" s="45"/>
      <c r="N140" s="45"/>
      <c r="O140" s="45"/>
      <c r="P140" s="45"/>
    </row>
    <row r="141" spans="1:35" s="44" customFormat="1" ht="46.8">
      <c r="A141" s="44">
        <v>69</v>
      </c>
      <c r="B141" s="6">
        <v>69</v>
      </c>
      <c r="C141" s="14" t="s">
        <v>141</v>
      </c>
      <c r="D141" s="12">
        <v>5000</v>
      </c>
      <c r="E141" s="12" t="s">
        <v>64</v>
      </c>
      <c r="F141" s="41">
        <v>194.91525423728814</v>
      </c>
      <c r="G141" s="39">
        <f>F141*1.18</f>
        <v>230</v>
      </c>
      <c r="H141" s="39">
        <f>D141*G141</f>
        <v>1150000</v>
      </c>
      <c r="I141" s="54">
        <f>AF141</f>
        <v>5000</v>
      </c>
      <c r="J141" s="12" t="s">
        <v>64</v>
      </c>
      <c r="K141" s="53">
        <f>G141</f>
        <v>230</v>
      </c>
      <c r="L141" s="59">
        <f>I141*K141</f>
        <v>1150000</v>
      </c>
      <c r="M141" s="53">
        <f>I141-D141</f>
        <v>0</v>
      </c>
      <c r="N141" s="44">
        <f>M141*G141</f>
        <v>0</v>
      </c>
      <c r="O141" s="59"/>
      <c r="P141" s="59"/>
      <c r="Q141" s="53"/>
      <c r="R141" s="46"/>
      <c r="S141" s="12" t="s">
        <v>64</v>
      </c>
      <c r="T141" s="41">
        <v>194.91525423728814</v>
      </c>
      <c r="U141" s="9">
        <f>R141*T141</f>
        <v>0</v>
      </c>
      <c r="AF141" s="56">
        <f>D141+R141</f>
        <v>5000</v>
      </c>
      <c r="AG141" s="12" t="s">
        <v>64</v>
      </c>
      <c r="AH141" s="41">
        <v>194.91525423728814</v>
      </c>
      <c r="AI141" s="53">
        <f>AF141*AH141</f>
        <v>974576.27118644072</v>
      </c>
    </row>
    <row r="142" spans="1:35" s="44" customFormat="1">
      <c r="A142" s="44">
        <v>69</v>
      </c>
      <c r="C142" s="47"/>
      <c r="F142" s="45"/>
      <c r="G142" s="45"/>
      <c r="H142" s="45"/>
      <c r="L142" s="45"/>
      <c r="M142" s="45"/>
      <c r="N142" s="45"/>
      <c r="O142" s="45"/>
      <c r="P142" s="45"/>
    </row>
    <row r="143" spans="1:35" s="44" customFormat="1" ht="46.8">
      <c r="A143" s="44">
        <v>70</v>
      </c>
      <c r="B143" s="6">
        <v>70</v>
      </c>
      <c r="C143" s="14" t="s">
        <v>143</v>
      </c>
      <c r="D143" s="12">
        <v>300</v>
      </c>
      <c r="E143" s="12" t="s">
        <v>64</v>
      </c>
      <c r="F143" s="41">
        <v>275.42372881355936</v>
      </c>
      <c r="G143" s="39">
        <f>F143*1.18</f>
        <v>325.00000000000006</v>
      </c>
      <c r="H143" s="39">
        <f>D143*G143</f>
        <v>97500.000000000015</v>
      </c>
      <c r="I143" s="54">
        <f>AF143</f>
        <v>300</v>
      </c>
      <c r="J143" s="12" t="s">
        <v>64</v>
      </c>
      <c r="K143" s="53">
        <f>G143</f>
        <v>325.00000000000006</v>
      </c>
      <c r="L143" s="59">
        <f>I143*K143</f>
        <v>97500.000000000015</v>
      </c>
      <c r="M143" s="53">
        <f>I143-D143</f>
        <v>0</v>
      </c>
      <c r="N143" s="44">
        <f>M143*G143</f>
        <v>0</v>
      </c>
      <c r="O143" s="59"/>
      <c r="P143" s="59"/>
      <c r="Q143" s="53"/>
      <c r="R143" s="46"/>
      <c r="S143" s="12" t="s">
        <v>64</v>
      </c>
      <c r="T143" s="41">
        <v>275.42372881355936</v>
      </c>
      <c r="U143" s="9">
        <f>R143*T143</f>
        <v>0</v>
      </c>
      <c r="AF143" s="56">
        <f>D143+R143</f>
        <v>300</v>
      </c>
      <c r="AG143" s="12" t="s">
        <v>64</v>
      </c>
      <c r="AH143" s="41">
        <v>275.42372881355936</v>
      </c>
      <c r="AI143" s="53">
        <f>AF143*AH143</f>
        <v>82627.118644067814</v>
      </c>
    </row>
    <row r="144" spans="1:35" s="44" customFormat="1">
      <c r="A144" s="44">
        <v>70</v>
      </c>
      <c r="C144" s="47"/>
      <c r="F144" s="45"/>
      <c r="G144" s="45"/>
      <c r="H144" s="45"/>
      <c r="L144" s="45"/>
      <c r="M144" s="45"/>
      <c r="N144" s="45"/>
      <c r="O144" s="45"/>
      <c r="P144" s="45"/>
    </row>
    <row r="145" spans="1:35" s="44" customFormat="1" ht="46.8">
      <c r="A145" s="44">
        <v>71</v>
      </c>
      <c r="B145" s="6">
        <v>71</v>
      </c>
      <c r="C145" s="14" t="s">
        <v>145</v>
      </c>
      <c r="D145" s="12">
        <v>300</v>
      </c>
      <c r="E145" s="12" t="s">
        <v>64</v>
      </c>
      <c r="F145" s="41">
        <v>461.86440677966107</v>
      </c>
      <c r="G145" s="39">
        <f>F145*1.18</f>
        <v>545</v>
      </c>
      <c r="H145" s="39">
        <f>D145*G145</f>
        <v>163500</v>
      </c>
      <c r="I145" s="54">
        <f>AF145</f>
        <v>300</v>
      </c>
      <c r="J145" s="12" t="s">
        <v>64</v>
      </c>
      <c r="K145" s="53">
        <f>G145</f>
        <v>545</v>
      </c>
      <c r="L145" s="59">
        <f>I145*K145</f>
        <v>163500</v>
      </c>
      <c r="M145" s="53">
        <f>I145-D145</f>
        <v>0</v>
      </c>
      <c r="N145" s="44">
        <f>M145*G145</f>
        <v>0</v>
      </c>
      <c r="O145" s="59"/>
      <c r="P145" s="59"/>
      <c r="Q145" s="53"/>
      <c r="R145" s="46"/>
      <c r="S145" s="12" t="s">
        <v>64</v>
      </c>
      <c r="T145" s="41">
        <v>461.86440677966107</v>
      </c>
      <c r="U145" s="9">
        <f>R145*T145</f>
        <v>0</v>
      </c>
      <c r="AF145" s="56">
        <f>D145+R145</f>
        <v>300</v>
      </c>
      <c r="AG145" s="12" t="s">
        <v>64</v>
      </c>
      <c r="AH145" s="41">
        <v>461.86440677966107</v>
      </c>
      <c r="AI145" s="53">
        <f>AF145*AH145</f>
        <v>138559.32203389832</v>
      </c>
    </row>
    <row r="146" spans="1:35" s="44" customFormat="1">
      <c r="A146" s="44">
        <v>71</v>
      </c>
      <c r="C146" s="47"/>
      <c r="F146" s="45"/>
      <c r="G146" s="45"/>
      <c r="H146" s="45"/>
      <c r="L146" s="45"/>
      <c r="M146" s="45"/>
      <c r="N146" s="45"/>
      <c r="O146" s="45"/>
      <c r="P146" s="45"/>
    </row>
    <row r="147" spans="1:35" s="44" customFormat="1" ht="46.8">
      <c r="A147" s="44">
        <v>72</v>
      </c>
      <c r="B147" s="6">
        <v>72</v>
      </c>
      <c r="C147" s="14" t="s">
        <v>147</v>
      </c>
      <c r="D147" s="12">
        <v>500</v>
      </c>
      <c r="E147" s="12" t="s">
        <v>64</v>
      </c>
      <c r="F147" s="41">
        <v>720.33898305084745</v>
      </c>
      <c r="G147" s="39">
        <f>F147*1.18</f>
        <v>849.99999999999989</v>
      </c>
      <c r="H147" s="39">
        <f>D147*G147</f>
        <v>424999.99999999994</v>
      </c>
      <c r="I147" s="54">
        <f>AF147</f>
        <v>500</v>
      </c>
      <c r="J147" s="12" t="s">
        <v>64</v>
      </c>
      <c r="K147" s="53">
        <f>G147</f>
        <v>849.99999999999989</v>
      </c>
      <c r="L147" s="59">
        <f>I147*K147</f>
        <v>424999.99999999994</v>
      </c>
      <c r="M147" s="53">
        <f>I147-D147</f>
        <v>0</v>
      </c>
      <c r="N147" s="44">
        <f>M147*G147</f>
        <v>0</v>
      </c>
      <c r="O147" s="59"/>
      <c r="P147" s="59"/>
      <c r="Q147" s="53"/>
      <c r="R147" s="46"/>
      <c r="S147" s="12" t="s">
        <v>64</v>
      </c>
      <c r="T147" s="41">
        <v>720.33898305084745</v>
      </c>
      <c r="U147" s="9">
        <f>R147*T147</f>
        <v>0</v>
      </c>
      <c r="AF147" s="56">
        <f>D147+R147</f>
        <v>500</v>
      </c>
      <c r="AG147" s="12" t="s">
        <v>64</v>
      </c>
      <c r="AH147" s="41">
        <v>720.33898305084745</v>
      </c>
      <c r="AI147" s="53">
        <f>AF147*AH147</f>
        <v>360169.49152542371</v>
      </c>
    </row>
    <row r="148" spans="1:35" s="44" customFormat="1">
      <c r="A148" s="44">
        <v>72</v>
      </c>
      <c r="C148" s="47"/>
      <c r="F148" s="45"/>
      <c r="G148" s="45"/>
      <c r="H148" s="45"/>
      <c r="L148" s="45"/>
      <c r="M148" s="45"/>
      <c r="N148" s="45"/>
      <c r="O148" s="45"/>
      <c r="P148" s="45"/>
    </row>
    <row r="149" spans="1:35" s="44" customFormat="1" ht="31.2">
      <c r="A149" s="44">
        <v>73</v>
      </c>
      <c r="B149" s="6">
        <v>73</v>
      </c>
      <c r="C149" s="14" t="s">
        <v>149</v>
      </c>
      <c r="D149" s="12">
        <v>8</v>
      </c>
      <c r="E149" s="6" t="s">
        <v>14</v>
      </c>
      <c r="F149" s="41">
        <v>1525.4237288135594</v>
      </c>
      <c r="G149" s="39">
        <f>F149*1.18</f>
        <v>1800</v>
      </c>
      <c r="H149" s="39">
        <f>D149*G149</f>
        <v>14400</v>
      </c>
      <c r="I149" s="54">
        <f>AF149</f>
        <v>8</v>
      </c>
      <c r="J149" s="6" t="s">
        <v>14</v>
      </c>
      <c r="K149" s="53">
        <f>G149</f>
        <v>1800</v>
      </c>
      <c r="L149" s="59">
        <f>I149*K149</f>
        <v>14400</v>
      </c>
      <c r="M149" s="53">
        <f>I149-D149</f>
        <v>0</v>
      </c>
      <c r="N149" s="44">
        <f>M149*G149</f>
        <v>0</v>
      </c>
      <c r="O149" s="59"/>
      <c r="P149" s="59"/>
      <c r="Q149" s="53"/>
      <c r="R149" s="46"/>
      <c r="S149" s="6" t="s">
        <v>14</v>
      </c>
      <c r="T149" s="41">
        <v>1525.4237288135594</v>
      </c>
      <c r="U149" s="9">
        <f>R149*T149</f>
        <v>0</v>
      </c>
      <c r="AF149" s="56">
        <f>D149+R149</f>
        <v>8</v>
      </c>
      <c r="AG149" s="6" t="s">
        <v>14</v>
      </c>
      <c r="AH149" s="41">
        <v>1525.4237288135594</v>
      </c>
      <c r="AI149" s="53">
        <f>AF149*AH149</f>
        <v>12203.389830508475</v>
      </c>
    </row>
    <row r="150" spans="1:35" s="44" customFormat="1">
      <c r="A150" s="44">
        <v>73</v>
      </c>
      <c r="C150" s="47"/>
      <c r="F150" s="45"/>
      <c r="G150" s="45"/>
      <c r="H150" s="45"/>
      <c r="L150" s="45"/>
      <c r="M150" s="45"/>
      <c r="N150" s="45"/>
      <c r="O150" s="45"/>
      <c r="P150" s="45"/>
    </row>
    <row r="151" spans="1:35" s="44" customFormat="1" ht="46.8">
      <c r="A151" s="44">
        <v>74</v>
      </c>
      <c r="B151" s="6">
        <v>74</v>
      </c>
      <c r="C151" s="14" t="s">
        <v>151</v>
      </c>
      <c r="D151" s="6">
        <v>10</v>
      </c>
      <c r="E151" s="6" t="s">
        <v>14</v>
      </c>
      <c r="F151" s="41">
        <v>11016.949152542373</v>
      </c>
      <c r="G151" s="39">
        <f>F151*1.18</f>
        <v>13000</v>
      </c>
      <c r="H151" s="39">
        <f>D151*G151</f>
        <v>130000</v>
      </c>
      <c r="I151" s="54">
        <f>AF151</f>
        <v>10</v>
      </c>
      <c r="J151" s="6" t="s">
        <v>14</v>
      </c>
      <c r="K151" s="53">
        <f>G151</f>
        <v>13000</v>
      </c>
      <c r="L151" s="59">
        <f>I151*K151</f>
        <v>130000</v>
      </c>
      <c r="M151" s="53">
        <f>I151-D151</f>
        <v>0</v>
      </c>
      <c r="N151" s="44">
        <f>M151*G151</f>
        <v>0</v>
      </c>
      <c r="O151" s="59"/>
      <c r="P151" s="59"/>
      <c r="Q151" s="53"/>
      <c r="R151" s="46"/>
      <c r="S151" s="6" t="s">
        <v>14</v>
      </c>
      <c r="T151" s="41">
        <v>11016.949152542373</v>
      </c>
      <c r="U151" s="9">
        <f>R151*T151</f>
        <v>0</v>
      </c>
      <c r="AF151" s="56">
        <f>D151+R151</f>
        <v>10</v>
      </c>
      <c r="AG151" s="6" t="s">
        <v>14</v>
      </c>
      <c r="AH151" s="41">
        <v>11016.949152542373</v>
      </c>
      <c r="AI151" s="53">
        <f>AF151*AH151</f>
        <v>110169.49152542373</v>
      </c>
    </row>
    <row r="152" spans="1:35" s="44" customFormat="1">
      <c r="A152" s="44">
        <v>74</v>
      </c>
      <c r="C152" s="47"/>
      <c r="F152" s="45"/>
      <c r="G152" s="45"/>
      <c r="H152" s="45"/>
      <c r="L152" s="45"/>
      <c r="M152" s="45"/>
      <c r="N152" s="45"/>
      <c r="O152" s="45"/>
      <c r="P152" s="45"/>
    </row>
    <row r="153" spans="1:35" s="44" customFormat="1" ht="46.8">
      <c r="A153" s="44">
        <v>75</v>
      </c>
      <c r="B153" s="6">
        <v>75</v>
      </c>
      <c r="C153" s="14" t="s">
        <v>153</v>
      </c>
      <c r="D153" s="6">
        <v>14</v>
      </c>
      <c r="E153" s="6" t="s">
        <v>14</v>
      </c>
      <c r="F153" s="41">
        <v>11016.949152542373</v>
      </c>
      <c r="G153" s="39">
        <f>F153*1.18</f>
        <v>13000</v>
      </c>
      <c r="H153" s="39">
        <f>D153*G153</f>
        <v>182000</v>
      </c>
      <c r="I153" s="54">
        <f>AF153</f>
        <v>14</v>
      </c>
      <c r="J153" s="6" t="s">
        <v>14</v>
      </c>
      <c r="K153" s="53">
        <f>G153</f>
        <v>13000</v>
      </c>
      <c r="L153" s="59">
        <f>I153*K153</f>
        <v>182000</v>
      </c>
      <c r="M153" s="53">
        <f>I153-D153</f>
        <v>0</v>
      </c>
      <c r="N153" s="44">
        <f>M153*G153</f>
        <v>0</v>
      </c>
      <c r="O153" s="59"/>
      <c r="P153" s="59"/>
      <c r="Q153" s="53"/>
      <c r="R153" s="46"/>
      <c r="S153" s="6" t="s">
        <v>14</v>
      </c>
      <c r="T153" s="41">
        <v>11016.949152542373</v>
      </c>
      <c r="U153" s="9">
        <f>R153*T153</f>
        <v>0</v>
      </c>
      <c r="AF153" s="56">
        <f>D153+R153</f>
        <v>14</v>
      </c>
      <c r="AG153" s="6" t="s">
        <v>14</v>
      </c>
      <c r="AH153" s="41">
        <v>11016.949152542373</v>
      </c>
      <c r="AI153" s="53">
        <f>AF153*AH153</f>
        <v>154237.28813559323</v>
      </c>
    </row>
    <row r="154" spans="1:35" s="44" customFormat="1">
      <c r="A154" s="44">
        <v>75</v>
      </c>
      <c r="C154" s="47"/>
      <c r="F154" s="45"/>
      <c r="G154" s="45"/>
      <c r="H154" s="45"/>
      <c r="L154" s="45"/>
      <c r="M154" s="45"/>
      <c r="N154" s="45"/>
      <c r="O154" s="45"/>
      <c r="P154" s="45"/>
    </row>
    <row r="155" spans="1:35" s="44" customFormat="1" ht="31.2">
      <c r="A155" s="44">
        <v>76</v>
      </c>
      <c r="B155" s="6">
        <v>76</v>
      </c>
      <c r="C155" s="14" t="s">
        <v>155</v>
      </c>
      <c r="D155" s="6">
        <v>5</v>
      </c>
      <c r="E155" s="6" t="s">
        <v>14</v>
      </c>
      <c r="F155" s="41">
        <v>42372.881355932208</v>
      </c>
      <c r="G155" s="39">
        <f>F155*1.18</f>
        <v>50000</v>
      </c>
      <c r="H155" s="39">
        <f>D155*G155</f>
        <v>250000</v>
      </c>
      <c r="I155" s="54">
        <f>AF155</f>
        <v>5</v>
      </c>
      <c r="J155" s="6" t="s">
        <v>14</v>
      </c>
      <c r="K155" s="53">
        <f>G155</f>
        <v>50000</v>
      </c>
      <c r="L155" s="59">
        <f>I155*K155</f>
        <v>250000</v>
      </c>
      <c r="M155" s="53">
        <f>I155-D155</f>
        <v>0</v>
      </c>
      <c r="N155" s="44">
        <f>M155*G155</f>
        <v>0</v>
      </c>
      <c r="O155" s="59"/>
      <c r="P155" s="59"/>
      <c r="Q155" s="53"/>
      <c r="R155" s="46"/>
      <c r="S155" s="6" t="s">
        <v>14</v>
      </c>
      <c r="T155" s="41">
        <v>42372.881355932208</v>
      </c>
      <c r="U155" s="9">
        <f>R155*T155</f>
        <v>0</v>
      </c>
      <c r="AF155" s="56">
        <f>D155+R155</f>
        <v>5</v>
      </c>
      <c r="AG155" s="6" t="s">
        <v>14</v>
      </c>
      <c r="AH155" s="41">
        <v>42372.881355932208</v>
      </c>
      <c r="AI155" s="53">
        <f>AF155*AH155</f>
        <v>211864.40677966105</v>
      </c>
    </row>
    <row r="156" spans="1:35" s="44" customFormat="1">
      <c r="A156" s="44">
        <v>76</v>
      </c>
      <c r="C156" s="47"/>
      <c r="F156" s="45"/>
      <c r="G156" s="45"/>
      <c r="H156" s="45"/>
      <c r="L156" s="45"/>
      <c r="M156" s="45"/>
      <c r="N156" s="45"/>
      <c r="O156" s="45"/>
      <c r="P156" s="45"/>
    </row>
    <row r="157" spans="1:35" s="44" customFormat="1" ht="46.8">
      <c r="A157" s="44">
        <v>77</v>
      </c>
      <c r="B157" s="6">
        <v>77</v>
      </c>
      <c r="C157" s="14" t="s">
        <v>157</v>
      </c>
      <c r="D157" s="6">
        <v>10</v>
      </c>
      <c r="E157" s="6" t="s">
        <v>14</v>
      </c>
      <c r="F157" s="41">
        <v>5084.7457627118647</v>
      </c>
      <c r="G157" s="39">
        <f>F157*1.18</f>
        <v>6000</v>
      </c>
      <c r="H157" s="39">
        <f>D157*G157</f>
        <v>60000</v>
      </c>
      <c r="I157" s="54">
        <f>AF157</f>
        <v>10</v>
      </c>
      <c r="J157" s="6" t="s">
        <v>14</v>
      </c>
      <c r="K157" s="53">
        <f>G157</f>
        <v>6000</v>
      </c>
      <c r="L157" s="59">
        <f>I157*K157</f>
        <v>60000</v>
      </c>
      <c r="M157" s="53">
        <f>I157-D157</f>
        <v>0</v>
      </c>
      <c r="N157" s="44">
        <f>M157*G157</f>
        <v>0</v>
      </c>
      <c r="O157" s="59"/>
      <c r="P157" s="59"/>
      <c r="Q157" s="53"/>
      <c r="R157" s="46"/>
      <c r="S157" s="6" t="s">
        <v>14</v>
      </c>
      <c r="T157" s="41">
        <v>5084.7457627118647</v>
      </c>
      <c r="U157" s="9">
        <f>R157*T157</f>
        <v>0</v>
      </c>
      <c r="AF157" s="56">
        <f>D157+R157</f>
        <v>10</v>
      </c>
      <c r="AG157" s="6" t="s">
        <v>14</v>
      </c>
      <c r="AH157" s="41">
        <v>5084.7457627118647</v>
      </c>
      <c r="AI157" s="53">
        <f>AF157*AH157</f>
        <v>50847.457627118645</v>
      </c>
    </row>
    <row r="158" spans="1:35" s="44" customFormat="1">
      <c r="A158" s="44">
        <v>77</v>
      </c>
      <c r="C158" s="47"/>
      <c r="F158" s="45"/>
      <c r="G158" s="45"/>
      <c r="H158" s="45"/>
      <c r="L158" s="45"/>
      <c r="M158" s="45"/>
      <c r="N158" s="45"/>
      <c r="O158" s="45"/>
      <c r="P158" s="45"/>
    </row>
    <row r="159" spans="1:35" s="44" customFormat="1" ht="31.2">
      <c r="A159" s="44">
        <v>78</v>
      </c>
      <c r="B159" s="6">
        <v>78</v>
      </c>
      <c r="C159" s="14" t="s">
        <v>159</v>
      </c>
      <c r="D159" s="12">
        <v>18</v>
      </c>
      <c r="E159" s="6" t="s">
        <v>14</v>
      </c>
      <c r="F159" s="41">
        <v>19067.796610169491</v>
      </c>
      <c r="G159" s="39">
        <f>F159*1.18</f>
        <v>22500</v>
      </c>
      <c r="H159" s="39">
        <f>D159*G159</f>
        <v>405000</v>
      </c>
      <c r="I159" s="54">
        <f>AF159</f>
        <v>18</v>
      </c>
      <c r="J159" s="6" t="s">
        <v>14</v>
      </c>
      <c r="K159" s="53">
        <f>G159</f>
        <v>22500</v>
      </c>
      <c r="L159" s="59">
        <f>I159*K159</f>
        <v>405000</v>
      </c>
      <c r="M159" s="53">
        <f>I159-D159</f>
        <v>0</v>
      </c>
      <c r="N159" s="44">
        <f>M159*G159</f>
        <v>0</v>
      </c>
      <c r="O159" s="59"/>
      <c r="P159" s="59"/>
      <c r="Q159" s="53"/>
      <c r="R159" s="46"/>
      <c r="S159" s="6" t="s">
        <v>14</v>
      </c>
      <c r="T159" s="41">
        <v>19067.796610169491</v>
      </c>
      <c r="U159" s="9">
        <f>R159*T159</f>
        <v>0</v>
      </c>
      <c r="AF159" s="56">
        <f>D159+R159</f>
        <v>18</v>
      </c>
      <c r="AG159" s="6" t="s">
        <v>14</v>
      </c>
      <c r="AH159" s="41">
        <v>19067.796610169491</v>
      </c>
      <c r="AI159" s="53">
        <f>AF159*AH159</f>
        <v>343220.33898305084</v>
      </c>
    </row>
    <row r="160" spans="1:35" s="44" customFormat="1">
      <c r="A160" s="44">
        <v>78</v>
      </c>
      <c r="C160" s="47"/>
      <c r="F160" s="45"/>
      <c r="G160" s="45"/>
      <c r="H160" s="45"/>
      <c r="L160" s="45"/>
      <c r="M160" s="45"/>
      <c r="N160" s="45"/>
      <c r="O160" s="45"/>
      <c r="P160" s="45"/>
    </row>
    <row r="161" spans="1:35" s="44" customFormat="1" ht="46.8">
      <c r="A161" s="44">
        <v>79</v>
      </c>
      <c r="B161" s="6">
        <v>79</v>
      </c>
      <c r="C161" s="14" t="s">
        <v>161</v>
      </c>
      <c r="D161" s="12">
        <v>18</v>
      </c>
      <c r="E161" s="6" t="s">
        <v>14</v>
      </c>
      <c r="F161" s="41">
        <v>45762.711864406781</v>
      </c>
      <c r="G161" s="39">
        <f>F161*1.18</f>
        <v>54000</v>
      </c>
      <c r="H161" s="39">
        <f>D161*G161</f>
        <v>972000</v>
      </c>
      <c r="I161" s="54">
        <f>AF161</f>
        <v>18</v>
      </c>
      <c r="J161" s="6" t="s">
        <v>14</v>
      </c>
      <c r="K161" s="53">
        <f>G161</f>
        <v>54000</v>
      </c>
      <c r="L161" s="59">
        <f>I161*K161</f>
        <v>972000</v>
      </c>
      <c r="M161" s="53">
        <f>I161-D161</f>
        <v>0</v>
      </c>
      <c r="N161" s="44">
        <f>M161*G161</f>
        <v>0</v>
      </c>
      <c r="O161" s="59"/>
      <c r="P161" s="59"/>
      <c r="Q161" s="53"/>
      <c r="R161" s="46"/>
      <c r="S161" s="6" t="s">
        <v>14</v>
      </c>
      <c r="T161" s="41">
        <v>45762.711864406781</v>
      </c>
      <c r="U161" s="9">
        <f>R161*T161</f>
        <v>0</v>
      </c>
      <c r="AF161" s="56">
        <f>D161+R161</f>
        <v>18</v>
      </c>
      <c r="AG161" s="6" t="s">
        <v>14</v>
      </c>
      <c r="AH161" s="41">
        <v>45762.711864406781</v>
      </c>
      <c r="AI161" s="53">
        <f>AF161*AH161</f>
        <v>823728.81355932204</v>
      </c>
    </row>
    <row r="162" spans="1:35" s="44" customFormat="1">
      <c r="A162" s="44">
        <v>79</v>
      </c>
      <c r="C162" s="47"/>
      <c r="F162" s="45"/>
      <c r="G162" s="45"/>
      <c r="H162" s="45"/>
      <c r="L162" s="45"/>
      <c r="M162" s="45"/>
      <c r="N162" s="45"/>
      <c r="O162" s="45"/>
      <c r="P162" s="45"/>
    </row>
    <row r="163" spans="1:35" s="44" customFormat="1" ht="31.2">
      <c r="A163" s="44">
        <v>80</v>
      </c>
      <c r="B163" s="6">
        <v>80</v>
      </c>
      <c r="C163" s="14" t="s">
        <v>163</v>
      </c>
      <c r="D163" s="12">
        <v>6</v>
      </c>
      <c r="E163" s="6" t="s">
        <v>14</v>
      </c>
      <c r="F163" s="41">
        <v>21186.440677966104</v>
      </c>
      <c r="G163" s="39">
        <f>F163*1.18</f>
        <v>25000</v>
      </c>
      <c r="H163" s="39">
        <f>D163*G163</f>
        <v>150000</v>
      </c>
      <c r="I163" s="54">
        <f>AF163</f>
        <v>6</v>
      </c>
      <c r="J163" s="6" t="s">
        <v>14</v>
      </c>
      <c r="K163" s="53">
        <f>G163</f>
        <v>25000</v>
      </c>
      <c r="L163" s="59">
        <f>I163*K163</f>
        <v>150000</v>
      </c>
      <c r="M163" s="53">
        <f>I163-D163</f>
        <v>0</v>
      </c>
      <c r="N163" s="44">
        <f>M163*G163</f>
        <v>0</v>
      </c>
      <c r="O163" s="59"/>
      <c r="P163" s="59"/>
      <c r="Q163" s="53"/>
      <c r="R163" s="46"/>
      <c r="S163" s="6" t="s">
        <v>14</v>
      </c>
      <c r="T163" s="41">
        <v>21186.440677966104</v>
      </c>
      <c r="U163" s="9">
        <f>R163*T163</f>
        <v>0</v>
      </c>
      <c r="AF163" s="56">
        <f>D163+R163</f>
        <v>6</v>
      </c>
      <c r="AG163" s="6" t="s">
        <v>14</v>
      </c>
      <c r="AH163" s="41">
        <v>21186.440677966104</v>
      </c>
      <c r="AI163" s="53">
        <f>AF163*AH163</f>
        <v>127118.64406779662</v>
      </c>
    </row>
    <row r="164" spans="1:35" s="44" customFormat="1">
      <c r="A164" s="44">
        <v>80</v>
      </c>
      <c r="C164" s="47"/>
      <c r="F164" s="45"/>
      <c r="G164" s="45"/>
      <c r="H164" s="45"/>
      <c r="L164" s="45"/>
      <c r="M164" s="45"/>
      <c r="N164" s="45"/>
      <c r="O164" s="45"/>
      <c r="P164" s="45"/>
    </row>
    <row r="165" spans="1:35" s="44" customFormat="1" ht="15.6">
      <c r="A165" s="44">
        <v>81</v>
      </c>
      <c r="B165" s="6">
        <v>81</v>
      </c>
      <c r="C165" s="14" t="s">
        <v>165</v>
      </c>
      <c r="D165" s="6">
        <v>400</v>
      </c>
      <c r="E165" s="12" t="s">
        <v>64</v>
      </c>
      <c r="F165" s="41">
        <v>381.35593220338984</v>
      </c>
      <c r="G165" s="39">
        <f>F165*1.18</f>
        <v>450</v>
      </c>
      <c r="H165" s="39">
        <f>D165*G165</f>
        <v>180000</v>
      </c>
      <c r="I165" s="54">
        <f>AF165</f>
        <v>400</v>
      </c>
      <c r="J165" s="12" t="s">
        <v>64</v>
      </c>
      <c r="K165" s="53">
        <f>G165</f>
        <v>450</v>
      </c>
      <c r="L165" s="59">
        <f>I165*K165</f>
        <v>180000</v>
      </c>
      <c r="M165" s="53">
        <f>I165-D165</f>
        <v>0</v>
      </c>
      <c r="N165" s="44">
        <f>M165*G165</f>
        <v>0</v>
      </c>
      <c r="O165" s="59"/>
      <c r="P165" s="59"/>
      <c r="Q165" s="53"/>
      <c r="R165" s="46"/>
      <c r="S165" s="12" t="s">
        <v>64</v>
      </c>
      <c r="T165" s="41">
        <v>381.35593220338984</v>
      </c>
      <c r="U165" s="9">
        <f>R165*T165</f>
        <v>0</v>
      </c>
      <c r="AF165" s="56">
        <f>D165+R165</f>
        <v>400</v>
      </c>
      <c r="AG165" s="12" t="s">
        <v>64</v>
      </c>
      <c r="AH165" s="41">
        <v>381.35593220338984</v>
      </c>
      <c r="AI165" s="53">
        <f>AF165*AH165</f>
        <v>152542.37288135593</v>
      </c>
    </row>
    <row r="166" spans="1:35" s="44" customFormat="1">
      <c r="A166" s="44">
        <v>81</v>
      </c>
      <c r="C166" s="47"/>
      <c r="F166" s="45"/>
      <c r="G166" s="45"/>
      <c r="H166" s="45"/>
      <c r="L166" s="45"/>
      <c r="M166" s="45"/>
      <c r="N166" s="45"/>
      <c r="O166" s="45"/>
      <c r="P166" s="45"/>
    </row>
    <row r="167" spans="1:35" s="44" customFormat="1" ht="15.6">
      <c r="A167" s="44">
        <v>82</v>
      </c>
      <c r="B167" s="6">
        <v>82</v>
      </c>
      <c r="C167" s="14" t="s">
        <v>167</v>
      </c>
      <c r="D167" s="6">
        <v>400</v>
      </c>
      <c r="E167" s="12" t="s">
        <v>64</v>
      </c>
      <c r="F167" s="41">
        <v>254.23728813559325</v>
      </c>
      <c r="G167" s="39">
        <f>F167*1.18</f>
        <v>300</v>
      </c>
      <c r="H167" s="39">
        <f>D167*G167</f>
        <v>120000</v>
      </c>
      <c r="I167" s="54">
        <f>AF167</f>
        <v>400</v>
      </c>
      <c r="J167" s="12" t="s">
        <v>64</v>
      </c>
      <c r="K167" s="53">
        <f>G167</f>
        <v>300</v>
      </c>
      <c r="L167" s="59">
        <f>I167*K167</f>
        <v>120000</v>
      </c>
      <c r="M167" s="53">
        <f>I167-D167</f>
        <v>0</v>
      </c>
      <c r="N167" s="44">
        <f>M167*G167</f>
        <v>0</v>
      </c>
      <c r="O167" s="59"/>
      <c r="P167" s="59"/>
      <c r="Q167" s="53"/>
      <c r="R167" s="46"/>
      <c r="S167" s="12" t="s">
        <v>64</v>
      </c>
      <c r="T167" s="41">
        <v>254.23728813559325</v>
      </c>
      <c r="U167" s="9">
        <f>R167*T167</f>
        <v>0</v>
      </c>
      <c r="AF167" s="56">
        <f>D167+R167</f>
        <v>400</v>
      </c>
      <c r="AG167" s="12" t="s">
        <v>64</v>
      </c>
      <c r="AH167" s="41">
        <v>254.23728813559325</v>
      </c>
      <c r="AI167" s="53">
        <f>AF167*AH167</f>
        <v>101694.9152542373</v>
      </c>
    </row>
    <row r="168" spans="1:35" s="44" customFormat="1">
      <c r="A168" s="44">
        <v>82</v>
      </c>
      <c r="C168" s="47"/>
      <c r="F168" s="45"/>
      <c r="G168" s="45"/>
      <c r="H168" s="45"/>
      <c r="L168" s="45"/>
      <c r="M168" s="45"/>
      <c r="N168" s="45"/>
      <c r="O168" s="45"/>
      <c r="P168" s="45"/>
    </row>
    <row r="169" spans="1:35" s="44" customFormat="1" ht="31.2">
      <c r="A169" s="44">
        <v>83</v>
      </c>
      <c r="B169" s="6">
        <v>83</v>
      </c>
      <c r="C169" s="14" t="s">
        <v>169</v>
      </c>
      <c r="D169" s="12">
        <v>20</v>
      </c>
      <c r="E169" s="6" t="s">
        <v>14</v>
      </c>
      <c r="F169" s="41">
        <v>4067.7966101694919</v>
      </c>
      <c r="G169" s="39">
        <f>F169*1.18</f>
        <v>4800</v>
      </c>
      <c r="H169" s="39">
        <f>D169*G169</f>
        <v>96000</v>
      </c>
      <c r="I169" s="54">
        <f>AF169</f>
        <v>20</v>
      </c>
      <c r="J169" s="6" t="s">
        <v>14</v>
      </c>
      <c r="K169" s="53">
        <f>G169</f>
        <v>4800</v>
      </c>
      <c r="L169" s="59">
        <f>I169*K169</f>
        <v>96000</v>
      </c>
      <c r="M169" s="53">
        <f>I169-D169</f>
        <v>0</v>
      </c>
      <c r="N169" s="44">
        <f>M169*G169</f>
        <v>0</v>
      </c>
      <c r="O169" s="59"/>
      <c r="P169" s="59"/>
      <c r="Q169" s="53"/>
      <c r="R169" s="46"/>
      <c r="S169" s="6" t="s">
        <v>14</v>
      </c>
      <c r="T169" s="41">
        <v>4067.7966101694919</v>
      </c>
      <c r="U169" s="9">
        <f>R169*T169</f>
        <v>0</v>
      </c>
      <c r="AF169" s="56">
        <f>D169+R169</f>
        <v>20</v>
      </c>
      <c r="AG169" s="6" t="s">
        <v>14</v>
      </c>
      <c r="AH169" s="41">
        <v>4067.7966101694919</v>
      </c>
      <c r="AI169" s="53">
        <f>AF169*AH169</f>
        <v>81355.932203389835</v>
      </c>
    </row>
    <row r="170" spans="1:35" s="44" customFormat="1">
      <c r="A170" s="44">
        <v>83</v>
      </c>
      <c r="C170" s="47"/>
      <c r="F170" s="45"/>
      <c r="G170" s="45"/>
      <c r="H170" s="45"/>
      <c r="L170" s="45"/>
      <c r="M170" s="45"/>
      <c r="N170" s="45"/>
      <c r="O170" s="45"/>
      <c r="P170" s="45"/>
    </row>
    <row r="171" spans="1:35" s="44" customFormat="1" ht="31.2">
      <c r="A171" s="44">
        <v>84</v>
      </c>
      <c r="B171" s="6">
        <v>84</v>
      </c>
      <c r="C171" s="14" t="s">
        <v>171</v>
      </c>
      <c r="D171" s="12">
        <v>60</v>
      </c>
      <c r="E171" s="6" t="s">
        <v>14</v>
      </c>
      <c r="F171" s="41">
        <v>3389.8305084745766</v>
      </c>
      <c r="G171" s="39">
        <f>F171*1.18</f>
        <v>4000</v>
      </c>
      <c r="H171" s="39">
        <f>D171*G171</f>
        <v>240000</v>
      </c>
      <c r="I171" s="54">
        <f>AF171</f>
        <v>60</v>
      </c>
      <c r="J171" s="6" t="s">
        <v>14</v>
      </c>
      <c r="K171" s="53">
        <f>G171</f>
        <v>4000</v>
      </c>
      <c r="L171" s="59">
        <f>I171*K171</f>
        <v>240000</v>
      </c>
      <c r="M171" s="53">
        <f>I171-D171</f>
        <v>0</v>
      </c>
      <c r="N171" s="44">
        <f>M171*G171</f>
        <v>0</v>
      </c>
      <c r="O171" s="59"/>
      <c r="P171" s="59"/>
      <c r="Q171" s="53"/>
      <c r="R171" s="46"/>
      <c r="S171" s="6" t="s">
        <v>14</v>
      </c>
      <c r="T171" s="41">
        <v>3389.8305084745766</v>
      </c>
      <c r="U171" s="9">
        <f>R171*T171</f>
        <v>0</v>
      </c>
      <c r="AF171" s="56">
        <f>D171+R171</f>
        <v>60</v>
      </c>
      <c r="AG171" s="6" t="s">
        <v>14</v>
      </c>
      <c r="AH171" s="41">
        <v>3389.8305084745766</v>
      </c>
      <c r="AI171" s="53">
        <f>AF171*AH171</f>
        <v>203389.83050847461</v>
      </c>
    </row>
    <row r="172" spans="1:35" s="44" customFormat="1">
      <c r="A172" s="44">
        <v>84</v>
      </c>
      <c r="C172" s="47"/>
      <c r="F172" s="45"/>
      <c r="G172" s="45"/>
      <c r="H172" s="45"/>
      <c r="L172" s="45"/>
      <c r="M172" s="45"/>
      <c r="N172" s="45"/>
      <c r="O172" s="45"/>
      <c r="P172" s="45"/>
    </row>
    <row r="173" spans="1:35" s="44" customFormat="1" ht="46.8">
      <c r="A173" s="44">
        <v>85</v>
      </c>
      <c r="B173" s="6">
        <v>85</v>
      </c>
      <c r="C173" s="14" t="s">
        <v>173</v>
      </c>
      <c r="D173" s="12">
        <v>215</v>
      </c>
      <c r="E173" s="6" t="s">
        <v>14</v>
      </c>
      <c r="F173" s="41">
        <v>1186.4406779661017</v>
      </c>
      <c r="G173" s="39">
        <f>F173*1.18</f>
        <v>1400</v>
      </c>
      <c r="H173" s="39">
        <f>D173*G173</f>
        <v>301000</v>
      </c>
      <c r="I173" s="54">
        <f>AF173</f>
        <v>215</v>
      </c>
      <c r="J173" s="6" t="s">
        <v>14</v>
      </c>
      <c r="K173" s="53">
        <f>G173</f>
        <v>1400</v>
      </c>
      <c r="L173" s="59">
        <f>I173*K173</f>
        <v>301000</v>
      </c>
      <c r="M173" s="53">
        <f>I173-D173</f>
        <v>0</v>
      </c>
      <c r="N173" s="44">
        <f>M173*G173</f>
        <v>0</v>
      </c>
      <c r="O173" s="59"/>
      <c r="P173" s="59"/>
      <c r="Q173" s="53"/>
      <c r="R173" s="46"/>
      <c r="S173" s="6" t="s">
        <v>14</v>
      </c>
      <c r="T173" s="41">
        <v>1186.4406779661017</v>
      </c>
      <c r="U173" s="9">
        <f>R173*T173</f>
        <v>0</v>
      </c>
      <c r="AF173" s="56">
        <f>D173+R173</f>
        <v>215</v>
      </c>
      <c r="AG173" s="6" t="s">
        <v>14</v>
      </c>
      <c r="AH173" s="41">
        <v>1186.4406779661017</v>
      </c>
      <c r="AI173" s="53">
        <f>AF173*AH173</f>
        <v>255084.74576271186</v>
      </c>
    </row>
    <row r="174" spans="1:35" s="44" customFormat="1">
      <c r="A174" s="44">
        <v>85</v>
      </c>
      <c r="C174" s="47"/>
      <c r="F174" s="45"/>
      <c r="G174" s="45"/>
      <c r="H174" s="45"/>
      <c r="L174" s="45"/>
      <c r="M174" s="45"/>
      <c r="N174" s="45"/>
      <c r="O174" s="45"/>
      <c r="P174" s="45"/>
    </row>
    <row r="175" spans="1:35" s="44" customFormat="1" ht="31.2">
      <c r="A175" s="44">
        <v>86</v>
      </c>
      <c r="B175" s="6">
        <v>86</v>
      </c>
      <c r="C175" s="14" t="s">
        <v>175</v>
      </c>
      <c r="D175" s="12">
        <v>95</v>
      </c>
      <c r="E175" s="6" t="s">
        <v>14</v>
      </c>
      <c r="F175" s="41">
        <v>1525.4237288135594</v>
      </c>
      <c r="G175" s="39">
        <f>F175*1.18</f>
        <v>1800</v>
      </c>
      <c r="H175" s="39">
        <f>D175*G175</f>
        <v>171000</v>
      </c>
      <c r="I175" s="54">
        <f>AF175</f>
        <v>95</v>
      </c>
      <c r="J175" s="6" t="s">
        <v>14</v>
      </c>
      <c r="K175" s="53">
        <f>G175</f>
        <v>1800</v>
      </c>
      <c r="L175" s="59">
        <f>I175*K175</f>
        <v>171000</v>
      </c>
      <c r="M175" s="53">
        <f>I175-D175</f>
        <v>0</v>
      </c>
      <c r="N175" s="44">
        <f>M175*G175</f>
        <v>0</v>
      </c>
      <c r="O175" s="59"/>
      <c r="P175" s="59"/>
      <c r="Q175" s="53"/>
      <c r="R175" s="46"/>
      <c r="S175" s="6" t="s">
        <v>14</v>
      </c>
      <c r="T175" s="41">
        <v>1525.4237288135594</v>
      </c>
      <c r="U175" s="9">
        <f>R175*T175</f>
        <v>0</v>
      </c>
      <c r="AF175" s="56">
        <f>D175+R175</f>
        <v>95</v>
      </c>
      <c r="AG175" s="6" t="s">
        <v>14</v>
      </c>
      <c r="AH175" s="41">
        <v>1525.4237288135594</v>
      </c>
      <c r="AI175" s="53">
        <f>AF175*AH175</f>
        <v>144915.25423728814</v>
      </c>
    </row>
    <row r="176" spans="1:35" s="44" customFormat="1">
      <c r="A176" s="44">
        <v>86</v>
      </c>
      <c r="C176" s="47"/>
      <c r="F176" s="45"/>
      <c r="G176" s="45"/>
      <c r="H176" s="45"/>
      <c r="L176" s="45"/>
      <c r="M176" s="45"/>
      <c r="N176" s="45"/>
      <c r="O176" s="45"/>
      <c r="P176" s="45"/>
    </row>
    <row r="177" spans="1:35" s="44" customFormat="1" ht="31.2">
      <c r="A177" s="44">
        <v>87</v>
      </c>
      <c r="B177" s="6">
        <v>87</v>
      </c>
      <c r="C177" s="14" t="s">
        <v>177</v>
      </c>
      <c r="D177" s="12">
        <v>8</v>
      </c>
      <c r="E177" s="6" t="s">
        <v>14</v>
      </c>
      <c r="F177" s="41">
        <v>135.59322033898306</v>
      </c>
      <c r="G177" s="39">
        <f>F177*1.18</f>
        <v>160</v>
      </c>
      <c r="H177" s="39">
        <f>D177*G177</f>
        <v>1280</v>
      </c>
      <c r="I177" s="54">
        <f>AF177</f>
        <v>8</v>
      </c>
      <c r="J177" s="6" t="s">
        <v>14</v>
      </c>
      <c r="K177" s="53">
        <f>G177</f>
        <v>160</v>
      </c>
      <c r="L177" s="59">
        <f>I177*K177</f>
        <v>1280</v>
      </c>
      <c r="M177" s="53">
        <f>I177-D177</f>
        <v>0</v>
      </c>
      <c r="N177" s="44">
        <f>M177*G177</f>
        <v>0</v>
      </c>
      <c r="O177" s="59"/>
      <c r="P177" s="59"/>
      <c r="Q177" s="53"/>
      <c r="R177" s="46"/>
      <c r="S177" s="6" t="s">
        <v>14</v>
      </c>
      <c r="T177" s="41">
        <v>135.59322033898306</v>
      </c>
      <c r="U177" s="9">
        <f>R177*T177</f>
        <v>0</v>
      </c>
      <c r="AF177" s="56">
        <f>D177+R177</f>
        <v>8</v>
      </c>
      <c r="AG177" s="6" t="s">
        <v>14</v>
      </c>
      <c r="AH177" s="41">
        <v>135.59322033898306</v>
      </c>
      <c r="AI177" s="53">
        <f>AF177*AH177</f>
        <v>1084.7457627118645</v>
      </c>
    </row>
    <row r="178" spans="1:35" s="44" customFormat="1">
      <c r="A178" s="44">
        <v>87</v>
      </c>
      <c r="C178" s="47"/>
      <c r="F178" s="45"/>
      <c r="G178" s="45"/>
      <c r="H178" s="45"/>
      <c r="L178" s="45"/>
      <c r="M178" s="45"/>
      <c r="N178" s="45"/>
      <c r="O178" s="45"/>
      <c r="P178" s="45"/>
    </row>
    <row r="179" spans="1:35" s="44" customFormat="1" ht="46.8">
      <c r="A179" s="44">
        <v>88</v>
      </c>
      <c r="B179" s="6">
        <v>88</v>
      </c>
      <c r="C179" s="14" t="s">
        <v>179</v>
      </c>
      <c r="D179" s="12">
        <v>40</v>
      </c>
      <c r="E179" s="6" t="s">
        <v>14</v>
      </c>
      <c r="F179" s="41">
        <v>3135.5932203389834</v>
      </c>
      <c r="G179" s="39">
        <f>F179*1.18</f>
        <v>3700.0000000000005</v>
      </c>
      <c r="H179" s="39">
        <f>D179*G179</f>
        <v>148000.00000000003</v>
      </c>
      <c r="I179" s="54">
        <f>AF179</f>
        <v>40</v>
      </c>
      <c r="J179" s="6" t="s">
        <v>14</v>
      </c>
      <c r="K179" s="53">
        <f>G179</f>
        <v>3700.0000000000005</v>
      </c>
      <c r="L179" s="59">
        <f>I179*K179</f>
        <v>148000.00000000003</v>
      </c>
      <c r="M179" s="53">
        <f>I179-D179</f>
        <v>0</v>
      </c>
      <c r="N179" s="44">
        <f>M179*G179</f>
        <v>0</v>
      </c>
      <c r="O179" s="59"/>
      <c r="P179" s="59"/>
      <c r="Q179" s="53"/>
      <c r="R179" s="46"/>
      <c r="S179" s="6" t="s">
        <v>14</v>
      </c>
      <c r="T179" s="41">
        <v>3135.5932203389834</v>
      </c>
      <c r="U179" s="9">
        <f>R179*T179</f>
        <v>0</v>
      </c>
      <c r="AF179" s="56">
        <f>D179+R179</f>
        <v>40</v>
      </c>
      <c r="AG179" s="6" t="s">
        <v>14</v>
      </c>
      <c r="AH179" s="41">
        <v>3135.5932203389834</v>
      </c>
      <c r="AI179" s="53">
        <f>AF179*AH179</f>
        <v>125423.72881355934</v>
      </c>
    </row>
    <row r="180" spans="1:35" s="44" customFormat="1">
      <c r="A180" s="44">
        <v>88</v>
      </c>
      <c r="C180" s="47"/>
      <c r="F180" s="45"/>
      <c r="G180" s="45"/>
      <c r="H180" s="45"/>
      <c r="L180" s="45"/>
      <c r="M180" s="45"/>
      <c r="N180" s="45"/>
      <c r="O180" s="45"/>
      <c r="P180" s="45"/>
    </row>
    <row r="181" spans="1:35" s="44" customFormat="1" ht="31.2">
      <c r="A181" s="44">
        <v>89</v>
      </c>
      <c r="B181" s="6">
        <v>89</v>
      </c>
      <c r="C181" s="14" t="s">
        <v>181</v>
      </c>
      <c r="D181" s="12">
        <v>40</v>
      </c>
      <c r="E181" s="6" t="s">
        <v>14</v>
      </c>
      <c r="F181" s="41">
        <v>847.45762711864415</v>
      </c>
      <c r="G181" s="39">
        <f>F181*1.18</f>
        <v>1000</v>
      </c>
      <c r="H181" s="39">
        <f>D181*G181</f>
        <v>40000</v>
      </c>
      <c r="I181" s="54">
        <f>AF181</f>
        <v>40</v>
      </c>
      <c r="J181" s="6" t="s">
        <v>14</v>
      </c>
      <c r="K181" s="53">
        <f>G181</f>
        <v>1000</v>
      </c>
      <c r="L181" s="59">
        <f>I181*K181</f>
        <v>40000</v>
      </c>
      <c r="M181" s="53">
        <f>I181-D181</f>
        <v>0</v>
      </c>
      <c r="N181" s="44">
        <f>M181*G181</f>
        <v>0</v>
      </c>
      <c r="O181" s="59"/>
      <c r="P181" s="59"/>
      <c r="Q181" s="53"/>
      <c r="R181" s="46"/>
      <c r="S181" s="6" t="s">
        <v>14</v>
      </c>
      <c r="T181" s="41">
        <v>847.45762711864415</v>
      </c>
      <c r="U181" s="9">
        <f>R181*T181</f>
        <v>0</v>
      </c>
      <c r="AF181" s="56">
        <f>D181+R181</f>
        <v>40</v>
      </c>
      <c r="AG181" s="6" t="s">
        <v>14</v>
      </c>
      <c r="AH181" s="41">
        <v>847.45762711864415</v>
      </c>
      <c r="AI181" s="53">
        <f>AF181*AH181</f>
        <v>33898.305084745763</v>
      </c>
    </row>
    <row r="182" spans="1:35" s="44" customFormat="1">
      <c r="A182" s="44">
        <v>89</v>
      </c>
      <c r="C182" s="47"/>
      <c r="F182" s="45"/>
      <c r="G182" s="45"/>
      <c r="H182" s="45"/>
      <c r="L182" s="45"/>
      <c r="M182" s="45"/>
      <c r="N182" s="45"/>
      <c r="O182" s="45"/>
      <c r="P182" s="45"/>
    </row>
    <row r="183" spans="1:35" s="44" customFormat="1" ht="15.6">
      <c r="A183" s="44">
        <v>90</v>
      </c>
      <c r="B183" s="6">
        <v>90</v>
      </c>
      <c r="C183" s="14" t="s">
        <v>183</v>
      </c>
      <c r="D183" s="12">
        <v>40</v>
      </c>
      <c r="E183" s="6" t="s">
        <v>14</v>
      </c>
      <c r="F183" s="41">
        <v>177.96610169491527</v>
      </c>
      <c r="G183" s="39">
        <f>F183*1.18</f>
        <v>210</v>
      </c>
      <c r="H183" s="39">
        <f>D183*G183</f>
        <v>8400</v>
      </c>
      <c r="I183" s="54">
        <f>AF183</f>
        <v>40</v>
      </c>
      <c r="J183" s="6" t="s">
        <v>14</v>
      </c>
      <c r="K183" s="53">
        <f>G183</f>
        <v>210</v>
      </c>
      <c r="L183" s="59">
        <f>I183*K183</f>
        <v>8400</v>
      </c>
      <c r="M183" s="53">
        <f>I183-D183</f>
        <v>0</v>
      </c>
      <c r="N183" s="44">
        <f>M183*G183</f>
        <v>0</v>
      </c>
      <c r="O183" s="59"/>
      <c r="P183" s="59"/>
      <c r="Q183" s="53"/>
      <c r="R183" s="46"/>
      <c r="S183" s="6" t="s">
        <v>14</v>
      </c>
      <c r="T183" s="41">
        <v>177.96610169491527</v>
      </c>
      <c r="U183" s="9">
        <f>R183*T183</f>
        <v>0</v>
      </c>
      <c r="AF183" s="56">
        <f>D183+R183</f>
        <v>40</v>
      </c>
      <c r="AG183" s="6" t="s">
        <v>14</v>
      </c>
      <c r="AH183" s="41">
        <v>177.96610169491527</v>
      </c>
      <c r="AI183" s="53">
        <f>AF183*AH183</f>
        <v>7118.6440677966111</v>
      </c>
    </row>
    <row r="184" spans="1:35" s="44" customFormat="1">
      <c r="A184" s="44">
        <v>90</v>
      </c>
      <c r="C184" s="47"/>
      <c r="F184" s="45"/>
      <c r="G184" s="45"/>
      <c r="H184" s="45"/>
      <c r="L184" s="45"/>
      <c r="M184" s="45"/>
      <c r="N184" s="45"/>
      <c r="O184" s="45"/>
      <c r="P184" s="45"/>
    </row>
    <row r="185" spans="1:35" s="44" customFormat="1" ht="31.2">
      <c r="A185" s="44">
        <v>91</v>
      </c>
      <c r="B185" s="6">
        <v>91</v>
      </c>
      <c r="C185" s="14" t="s">
        <v>185</v>
      </c>
      <c r="D185" s="12">
        <v>40</v>
      </c>
      <c r="E185" s="6" t="s">
        <v>14</v>
      </c>
      <c r="F185" s="41">
        <v>508.47457627118649</v>
      </c>
      <c r="G185" s="39">
        <f>F185*1.18</f>
        <v>600</v>
      </c>
      <c r="H185" s="39">
        <f>D185*G185</f>
        <v>24000</v>
      </c>
      <c r="I185" s="54">
        <f>AF185</f>
        <v>40</v>
      </c>
      <c r="J185" s="6" t="s">
        <v>14</v>
      </c>
      <c r="K185" s="53">
        <f>G185</f>
        <v>600</v>
      </c>
      <c r="L185" s="59">
        <f>I185*K185</f>
        <v>24000</v>
      </c>
      <c r="M185" s="53">
        <f>I185-D185</f>
        <v>0</v>
      </c>
      <c r="N185" s="44">
        <f>M185*G185</f>
        <v>0</v>
      </c>
      <c r="O185" s="59"/>
      <c r="P185" s="59"/>
      <c r="Q185" s="53"/>
      <c r="R185" s="46"/>
      <c r="S185" s="6" t="s">
        <v>14</v>
      </c>
      <c r="T185" s="41">
        <v>508.47457627118649</v>
      </c>
      <c r="U185" s="9">
        <f>R185*T185</f>
        <v>0</v>
      </c>
      <c r="AF185" s="56">
        <f>D185+R185</f>
        <v>40</v>
      </c>
      <c r="AG185" s="6" t="s">
        <v>14</v>
      </c>
      <c r="AH185" s="41">
        <v>508.47457627118649</v>
      </c>
      <c r="AI185" s="53">
        <f>AF185*AH185</f>
        <v>20338.983050847459</v>
      </c>
    </row>
    <row r="186" spans="1:35" s="44" customFormat="1">
      <c r="A186" s="44">
        <v>91</v>
      </c>
      <c r="C186" s="47"/>
      <c r="F186" s="45"/>
      <c r="G186" s="45"/>
      <c r="H186" s="45"/>
      <c r="L186" s="45"/>
      <c r="M186" s="45"/>
      <c r="N186" s="45"/>
      <c r="O186" s="45"/>
      <c r="P186" s="45"/>
    </row>
    <row r="187" spans="1:35" s="44" customFormat="1" ht="15.6">
      <c r="A187" s="44">
        <v>92</v>
      </c>
      <c r="B187" s="6">
        <v>92</v>
      </c>
      <c r="C187" s="14" t="s">
        <v>187</v>
      </c>
      <c r="D187" s="12">
        <v>5</v>
      </c>
      <c r="E187" s="6" t="s">
        <v>14</v>
      </c>
      <c r="F187" s="41">
        <v>2542.3728813559323</v>
      </c>
      <c r="G187" s="39">
        <f>F187*1.18</f>
        <v>3000</v>
      </c>
      <c r="H187" s="39">
        <f>D187*G187</f>
        <v>15000</v>
      </c>
      <c r="I187" s="54">
        <f>AF187</f>
        <v>5</v>
      </c>
      <c r="J187" s="6" t="s">
        <v>14</v>
      </c>
      <c r="K187" s="53">
        <f>G187</f>
        <v>3000</v>
      </c>
      <c r="L187" s="59">
        <f>I187*K187</f>
        <v>15000</v>
      </c>
      <c r="M187" s="53">
        <f>I187-D187</f>
        <v>0</v>
      </c>
      <c r="N187" s="44">
        <f>M187*G187</f>
        <v>0</v>
      </c>
      <c r="O187" s="59"/>
      <c r="P187" s="59"/>
      <c r="Q187" s="53"/>
      <c r="R187" s="46"/>
      <c r="S187" s="6" t="s">
        <v>14</v>
      </c>
      <c r="T187" s="41">
        <v>2542.3728813559323</v>
      </c>
      <c r="U187" s="9">
        <f>R187*T187</f>
        <v>0</v>
      </c>
      <c r="AF187" s="56">
        <f>D187+R187</f>
        <v>5</v>
      </c>
      <c r="AG187" s="6" t="s">
        <v>14</v>
      </c>
      <c r="AH187" s="41">
        <v>2542.3728813559323</v>
      </c>
      <c r="AI187" s="53">
        <f>AF187*AH187</f>
        <v>12711.864406779661</v>
      </c>
    </row>
    <row r="188" spans="1:35" s="44" customFormat="1">
      <c r="A188" s="44">
        <v>92</v>
      </c>
      <c r="C188" s="47"/>
      <c r="F188" s="45"/>
      <c r="G188" s="45"/>
      <c r="H188" s="45"/>
      <c r="L188" s="45"/>
      <c r="M188" s="45"/>
      <c r="N188" s="45"/>
      <c r="O188" s="45"/>
      <c r="P188" s="45"/>
    </row>
    <row r="189" spans="1:35" s="44" customFormat="1" ht="31.2">
      <c r="A189" s="44">
        <v>93</v>
      </c>
      <c r="B189" s="6">
        <v>93</v>
      </c>
      <c r="C189" s="14" t="s">
        <v>189</v>
      </c>
      <c r="D189" s="12">
        <v>10</v>
      </c>
      <c r="E189" s="6" t="s">
        <v>14</v>
      </c>
      <c r="F189" s="41">
        <v>4152.5423728813557</v>
      </c>
      <c r="G189" s="39">
        <f>F189*1.18</f>
        <v>4899.9999999999991</v>
      </c>
      <c r="H189" s="39">
        <f>D189*G189</f>
        <v>48999.999999999993</v>
      </c>
      <c r="I189" s="54">
        <f>AF189</f>
        <v>10</v>
      </c>
      <c r="J189" s="6" t="s">
        <v>14</v>
      </c>
      <c r="K189" s="53">
        <f>G189</f>
        <v>4899.9999999999991</v>
      </c>
      <c r="L189" s="59">
        <f>I189*K189</f>
        <v>48999.999999999993</v>
      </c>
      <c r="M189" s="53">
        <f>I189-D189</f>
        <v>0</v>
      </c>
      <c r="N189" s="44">
        <f>M189*G189</f>
        <v>0</v>
      </c>
      <c r="O189" s="59"/>
      <c r="P189" s="59"/>
      <c r="Q189" s="53"/>
      <c r="R189" s="46"/>
      <c r="S189" s="6" t="s">
        <v>14</v>
      </c>
      <c r="T189" s="41">
        <v>4152.5423728813557</v>
      </c>
      <c r="U189" s="9">
        <f>R189*T189</f>
        <v>0</v>
      </c>
      <c r="AF189" s="56">
        <f>D189+R189</f>
        <v>10</v>
      </c>
      <c r="AG189" s="6" t="s">
        <v>14</v>
      </c>
      <c r="AH189" s="41">
        <v>4152.5423728813557</v>
      </c>
      <c r="AI189" s="53">
        <f>AF189*AH189</f>
        <v>41525.423728813555</v>
      </c>
    </row>
    <row r="190" spans="1:35" s="44" customFormat="1">
      <c r="A190" s="44">
        <v>93</v>
      </c>
      <c r="C190" s="47"/>
      <c r="F190" s="45"/>
      <c r="G190" s="45"/>
      <c r="H190" s="45"/>
      <c r="L190" s="45"/>
      <c r="M190" s="45"/>
      <c r="N190" s="45"/>
      <c r="O190" s="45"/>
      <c r="P190" s="45"/>
    </row>
    <row r="191" spans="1:35" s="44" customFormat="1" ht="31.2">
      <c r="A191" s="44">
        <v>94</v>
      </c>
      <c r="B191" s="6">
        <v>94</v>
      </c>
      <c r="C191" s="14" t="s">
        <v>191</v>
      </c>
      <c r="D191" s="12">
        <v>15</v>
      </c>
      <c r="E191" s="6" t="s">
        <v>14</v>
      </c>
      <c r="F191" s="41">
        <v>762.71186440677968</v>
      </c>
      <c r="G191" s="39">
        <f>F191*1.18</f>
        <v>900</v>
      </c>
      <c r="H191" s="39">
        <f>D191*G191</f>
        <v>13500</v>
      </c>
      <c r="I191" s="54">
        <f>AF191</f>
        <v>15</v>
      </c>
      <c r="J191" s="6" t="s">
        <v>14</v>
      </c>
      <c r="K191" s="53">
        <f>G191</f>
        <v>900</v>
      </c>
      <c r="L191" s="59">
        <f>I191*K191</f>
        <v>13500</v>
      </c>
      <c r="M191" s="53">
        <f>I191-D191</f>
        <v>0</v>
      </c>
      <c r="N191" s="44">
        <f>M191*G191</f>
        <v>0</v>
      </c>
      <c r="O191" s="59"/>
      <c r="P191" s="59"/>
      <c r="Q191" s="53"/>
      <c r="R191" s="46"/>
      <c r="S191" s="6" t="s">
        <v>14</v>
      </c>
      <c r="T191" s="41">
        <v>762.71186440677968</v>
      </c>
      <c r="U191" s="9">
        <f>R191*T191</f>
        <v>0</v>
      </c>
      <c r="AF191" s="56">
        <f>D191+R191</f>
        <v>15</v>
      </c>
      <c r="AG191" s="6" t="s">
        <v>14</v>
      </c>
      <c r="AH191" s="41">
        <v>762.71186440677968</v>
      </c>
      <c r="AI191" s="53">
        <f>AF191*AH191</f>
        <v>11440.677966101695</v>
      </c>
    </row>
    <row r="192" spans="1:35" s="44" customFormat="1">
      <c r="A192" s="44">
        <v>94</v>
      </c>
      <c r="C192" s="47"/>
      <c r="F192" s="45"/>
      <c r="G192" s="45"/>
      <c r="H192" s="45"/>
      <c r="L192" s="45"/>
      <c r="M192" s="45"/>
      <c r="N192" s="45"/>
      <c r="O192" s="45"/>
      <c r="P192" s="45"/>
    </row>
    <row r="193" spans="1:35" s="44" customFormat="1" ht="15.6">
      <c r="A193" s="44">
        <v>95</v>
      </c>
      <c r="B193" s="6">
        <v>95</v>
      </c>
      <c r="C193" s="14" t="s">
        <v>193</v>
      </c>
      <c r="D193" s="12">
        <v>15</v>
      </c>
      <c r="E193" s="6" t="s">
        <v>14</v>
      </c>
      <c r="F193" s="41">
        <v>2711.8644067796613</v>
      </c>
      <c r="G193" s="39">
        <f>F193*1.18</f>
        <v>3200</v>
      </c>
      <c r="H193" s="39">
        <f>D193*G193</f>
        <v>48000</v>
      </c>
      <c r="I193" s="54">
        <f>AF193</f>
        <v>15</v>
      </c>
      <c r="J193" s="6" t="s">
        <v>14</v>
      </c>
      <c r="K193" s="53">
        <f>G193</f>
        <v>3200</v>
      </c>
      <c r="L193" s="59">
        <f>I193*K193</f>
        <v>48000</v>
      </c>
      <c r="M193" s="53">
        <f>I193-D193</f>
        <v>0</v>
      </c>
      <c r="N193" s="44">
        <f>M193*G193</f>
        <v>0</v>
      </c>
      <c r="O193" s="59"/>
      <c r="P193" s="59"/>
      <c r="Q193" s="53"/>
      <c r="R193" s="46"/>
      <c r="S193" s="6" t="s">
        <v>14</v>
      </c>
      <c r="T193" s="41">
        <v>2711.8644067796613</v>
      </c>
      <c r="U193" s="9">
        <f>R193*T193</f>
        <v>0</v>
      </c>
      <c r="AF193" s="56">
        <f>D193+R193</f>
        <v>15</v>
      </c>
      <c r="AG193" s="6" t="s">
        <v>14</v>
      </c>
      <c r="AH193" s="41">
        <v>2711.8644067796613</v>
      </c>
      <c r="AI193" s="53">
        <f>AF193*AH193</f>
        <v>40677.966101694918</v>
      </c>
    </row>
    <row r="194" spans="1:35" s="44" customFormat="1">
      <c r="A194" s="44">
        <v>95</v>
      </c>
      <c r="C194" s="47"/>
      <c r="F194" s="45"/>
      <c r="G194" s="45"/>
      <c r="H194" s="45"/>
      <c r="L194" s="45"/>
      <c r="M194" s="45"/>
      <c r="N194" s="45"/>
      <c r="O194" s="45"/>
      <c r="P194" s="45"/>
    </row>
    <row r="195" spans="1:35" s="44" customFormat="1" ht="62.4">
      <c r="A195" s="44">
        <v>96</v>
      </c>
      <c r="B195" s="6">
        <v>96</v>
      </c>
      <c r="C195" s="14" t="s">
        <v>195</v>
      </c>
      <c r="D195" s="12">
        <v>1</v>
      </c>
      <c r="E195" s="6" t="s">
        <v>14</v>
      </c>
      <c r="F195" s="41">
        <v>1114406.779661017</v>
      </c>
      <c r="G195" s="39">
        <f>F195*1.18</f>
        <v>1315000</v>
      </c>
      <c r="H195" s="39">
        <f>D195*G195</f>
        <v>1315000</v>
      </c>
      <c r="I195" s="54">
        <f>AF195</f>
        <v>1</v>
      </c>
      <c r="J195" s="6" t="s">
        <v>14</v>
      </c>
      <c r="K195" s="53">
        <f>G195</f>
        <v>1315000</v>
      </c>
      <c r="L195" s="59">
        <f>I195*K195</f>
        <v>1315000</v>
      </c>
      <c r="M195" s="53">
        <f>I195-D195</f>
        <v>0</v>
      </c>
      <c r="N195" s="44">
        <f>M195*G195</f>
        <v>0</v>
      </c>
      <c r="O195" s="59"/>
      <c r="P195" s="59"/>
      <c r="Q195" s="53"/>
      <c r="R195" s="46"/>
      <c r="S195" s="6" t="s">
        <v>14</v>
      </c>
      <c r="T195" s="41">
        <v>1114406.779661017</v>
      </c>
      <c r="U195" s="9">
        <f>R195*T195</f>
        <v>0</v>
      </c>
      <c r="AF195" s="56">
        <f>D195+R195</f>
        <v>1</v>
      </c>
      <c r="AG195" s="6" t="s">
        <v>14</v>
      </c>
      <c r="AH195" s="41">
        <v>1114406.779661017</v>
      </c>
      <c r="AI195" s="53">
        <f>AF195*AH195</f>
        <v>1114406.779661017</v>
      </c>
    </row>
    <row r="196" spans="1:35" s="44" customFormat="1">
      <c r="A196" s="44">
        <v>96</v>
      </c>
      <c r="C196" s="47"/>
      <c r="F196" s="45"/>
      <c r="G196" s="45"/>
      <c r="H196" s="45"/>
      <c r="L196" s="45"/>
      <c r="M196" s="45"/>
      <c r="N196" s="45"/>
      <c r="O196" s="45"/>
      <c r="P196" s="45"/>
    </row>
    <row r="197" spans="1:35" s="44" customFormat="1" ht="62.4">
      <c r="A197" s="44">
        <v>97</v>
      </c>
      <c r="B197" s="6">
        <v>97</v>
      </c>
      <c r="C197" s="14" t="s">
        <v>197</v>
      </c>
      <c r="D197" s="12">
        <v>1</v>
      </c>
      <c r="E197" s="6" t="s">
        <v>14</v>
      </c>
      <c r="F197" s="41">
        <v>741525.42372881365</v>
      </c>
      <c r="G197" s="39">
        <f>F197*1.18</f>
        <v>875000.00000000012</v>
      </c>
      <c r="H197" s="39">
        <f>D197*G197</f>
        <v>875000.00000000012</v>
      </c>
      <c r="I197" s="54">
        <f>AF197</f>
        <v>1</v>
      </c>
      <c r="J197" s="6" t="s">
        <v>14</v>
      </c>
      <c r="K197" s="53">
        <f>G197</f>
        <v>875000.00000000012</v>
      </c>
      <c r="L197" s="59">
        <f>I197*K197</f>
        <v>875000.00000000012</v>
      </c>
      <c r="M197" s="53">
        <f>I197-D197</f>
        <v>0</v>
      </c>
      <c r="N197" s="44">
        <f>M197*G197</f>
        <v>0</v>
      </c>
      <c r="O197" s="59"/>
      <c r="P197" s="59"/>
      <c r="Q197" s="53"/>
      <c r="R197" s="46"/>
      <c r="S197" s="6" t="s">
        <v>14</v>
      </c>
      <c r="T197" s="41">
        <v>741525.42372881365</v>
      </c>
      <c r="U197" s="9">
        <f>R197*T197</f>
        <v>0</v>
      </c>
      <c r="AF197" s="56">
        <f>D197+R197</f>
        <v>1</v>
      </c>
      <c r="AG197" s="6" t="s">
        <v>14</v>
      </c>
      <c r="AH197" s="41">
        <v>741525.42372881365</v>
      </c>
      <c r="AI197" s="53">
        <f>AF197*AH197</f>
        <v>741525.42372881365</v>
      </c>
    </row>
    <row r="198" spans="1:35" s="44" customFormat="1">
      <c r="A198" s="44">
        <v>97</v>
      </c>
      <c r="C198" s="47"/>
      <c r="F198" s="45"/>
      <c r="G198" s="45"/>
      <c r="H198" s="45"/>
      <c r="L198" s="45"/>
      <c r="M198" s="45"/>
      <c r="N198" s="45"/>
      <c r="O198" s="45"/>
      <c r="P198" s="45"/>
    </row>
    <row r="199" spans="1:35" s="44" customFormat="1" ht="62.4">
      <c r="A199" s="44">
        <v>98</v>
      </c>
      <c r="B199" s="6">
        <v>98</v>
      </c>
      <c r="C199" s="14" t="s">
        <v>199</v>
      </c>
      <c r="D199" s="17">
        <v>2</v>
      </c>
      <c r="E199" s="6" t="s">
        <v>14</v>
      </c>
      <c r="F199" s="41">
        <v>313559.32203389832</v>
      </c>
      <c r="G199" s="39">
        <f>F199*1.18</f>
        <v>370000</v>
      </c>
      <c r="H199" s="39">
        <f>D199*G199</f>
        <v>740000</v>
      </c>
      <c r="I199" s="54">
        <f>AF199</f>
        <v>2</v>
      </c>
      <c r="J199" s="6" t="s">
        <v>14</v>
      </c>
      <c r="K199" s="53">
        <f>G199</f>
        <v>370000</v>
      </c>
      <c r="L199" s="59">
        <f>I199*K199</f>
        <v>740000</v>
      </c>
      <c r="M199" s="53">
        <f>I199-D199</f>
        <v>0</v>
      </c>
      <c r="N199" s="44">
        <f>M199*G199</f>
        <v>0</v>
      </c>
      <c r="O199" s="59"/>
      <c r="P199" s="59"/>
      <c r="Q199" s="53"/>
      <c r="R199" s="46"/>
      <c r="S199" s="6" t="s">
        <v>14</v>
      </c>
      <c r="T199" s="41">
        <v>313559.32203389832</v>
      </c>
      <c r="U199" s="9">
        <f>R199*T199</f>
        <v>0</v>
      </c>
      <c r="AF199" s="56">
        <f>D199+R199</f>
        <v>2</v>
      </c>
      <c r="AG199" s="6" t="s">
        <v>14</v>
      </c>
      <c r="AH199" s="41">
        <v>313559.32203389832</v>
      </c>
      <c r="AI199" s="53">
        <f>AF199*AH199</f>
        <v>627118.64406779665</v>
      </c>
    </row>
    <row r="200" spans="1:35" s="44" customFormat="1">
      <c r="A200" s="44">
        <v>98</v>
      </c>
      <c r="C200" s="47"/>
      <c r="F200" s="45"/>
      <c r="G200" s="45"/>
      <c r="H200" s="45"/>
      <c r="L200" s="45"/>
      <c r="M200" s="45"/>
      <c r="N200" s="45"/>
      <c r="O200" s="45"/>
      <c r="P200" s="45"/>
    </row>
    <row r="201" spans="1:35" s="44" customFormat="1" ht="78">
      <c r="A201" s="44">
        <v>99</v>
      </c>
      <c r="B201" s="6">
        <v>99</v>
      </c>
      <c r="C201" s="14" t="s">
        <v>201</v>
      </c>
      <c r="D201" s="17">
        <v>1</v>
      </c>
      <c r="E201" s="6" t="s">
        <v>14</v>
      </c>
      <c r="F201" s="41">
        <v>381355.93220338988</v>
      </c>
      <c r="G201" s="39">
        <f>F201*1.18</f>
        <v>450000.00000000006</v>
      </c>
      <c r="H201" s="39">
        <f>D201*G201</f>
        <v>450000.00000000006</v>
      </c>
      <c r="I201" s="54">
        <f>AF201</f>
        <v>1</v>
      </c>
      <c r="J201" s="6" t="s">
        <v>14</v>
      </c>
      <c r="K201" s="53">
        <f>G201</f>
        <v>450000.00000000006</v>
      </c>
      <c r="L201" s="59">
        <f>I201*K201</f>
        <v>450000.00000000006</v>
      </c>
      <c r="M201" s="53">
        <f>I201-D201</f>
        <v>0</v>
      </c>
      <c r="N201" s="44">
        <f>M201*G201</f>
        <v>0</v>
      </c>
      <c r="O201" s="59"/>
      <c r="P201" s="59"/>
      <c r="Q201" s="53"/>
      <c r="R201" s="46"/>
      <c r="S201" s="6" t="s">
        <v>14</v>
      </c>
      <c r="T201" s="41">
        <v>381355.93220338988</v>
      </c>
      <c r="U201" s="9">
        <f>R201*T201</f>
        <v>0</v>
      </c>
      <c r="AF201" s="56">
        <f>D201+R201</f>
        <v>1</v>
      </c>
      <c r="AG201" s="6" t="s">
        <v>14</v>
      </c>
      <c r="AH201" s="41">
        <v>381355.93220338988</v>
      </c>
      <c r="AI201" s="53">
        <f>AF201*AH201</f>
        <v>381355.93220338988</v>
      </c>
    </row>
    <row r="202" spans="1:35" s="44" customFormat="1">
      <c r="A202" s="44">
        <v>99</v>
      </c>
      <c r="C202" s="47"/>
      <c r="F202" s="45"/>
      <c r="G202" s="45"/>
      <c r="H202" s="45"/>
      <c r="L202" s="45"/>
      <c r="M202" s="45"/>
      <c r="N202" s="45"/>
      <c r="O202" s="45"/>
      <c r="P202" s="45"/>
    </row>
    <row r="203" spans="1:35" s="44" customFormat="1" ht="156">
      <c r="A203" s="44">
        <v>100</v>
      </c>
      <c r="B203" s="6">
        <v>100</v>
      </c>
      <c r="C203" s="7" t="s">
        <v>203</v>
      </c>
      <c r="D203" s="6">
        <v>1</v>
      </c>
      <c r="E203" s="6" t="s">
        <v>14</v>
      </c>
      <c r="F203" s="41">
        <v>3389830.5084745763</v>
      </c>
      <c r="G203" s="39">
        <f>F203*1.18</f>
        <v>4000000</v>
      </c>
      <c r="H203" s="39">
        <f>D203*G203</f>
        <v>4000000</v>
      </c>
      <c r="I203" s="54">
        <v>0</v>
      </c>
      <c r="J203" s="6" t="s">
        <v>14</v>
      </c>
      <c r="K203" s="53">
        <f>G203</f>
        <v>4000000</v>
      </c>
      <c r="L203" s="59">
        <f>I203*K203</f>
        <v>0</v>
      </c>
      <c r="M203" s="53">
        <f>I203-D203</f>
        <v>-1</v>
      </c>
      <c r="N203" s="44">
        <f>M203*G203</f>
        <v>-4000000</v>
      </c>
      <c r="O203" s="59">
        <f>M203*K203</f>
        <v>-4000000</v>
      </c>
      <c r="P203" s="59"/>
      <c r="Q203" s="53"/>
      <c r="R203" s="46"/>
      <c r="S203" s="6" t="s">
        <v>14</v>
      </c>
      <c r="T203" s="41">
        <v>3389830.5084745763</v>
      </c>
      <c r="U203" s="9">
        <f>R203*T203</f>
        <v>0</v>
      </c>
      <c r="AF203" s="56">
        <f>D203+R203</f>
        <v>1</v>
      </c>
      <c r="AG203" s="6" t="s">
        <v>14</v>
      </c>
      <c r="AH203" s="41">
        <v>3389830.5084745763</v>
      </c>
      <c r="AI203" s="53">
        <f>AF203*AH203</f>
        <v>3389830.5084745763</v>
      </c>
    </row>
    <row r="204" spans="1:35" s="44" customFormat="1">
      <c r="A204" s="44">
        <v>100</v>
      </c>
      <c r="C204" s="47"/>
      <c r="F204" s="45"/>
      <c r="G204" s="45"/>
      <c r="H204" s="45"/>
      <c r="L204" s="45"/>
      <c r="M204" s="45"/>
      <c r="N204" s="45"/>
      <c r="O204" s="45"/>
      <c r="P204" s="45"/>
    </row>
    <row r="205" spans="1:35" s="44" customFormat="1" ht="15.6">
      <c r="A205" s="44">
        <v>101</v>
      </c>
      <c r="B205" s="6">
        <v>101</v>
      </c>
      <c r="C205" s="14" t="s">
        <v>205</v>
      </c>
      <c r="D205" s="12">
        <v>200</v>
      </c>
      <c r="E205" s="12" t="s">
        <v>64</v>
      </c>
      <c r="F205" s="41">
        <v>254.23728813559325</v>
      </c>
      <c r="G205" s="39">
        <f>F205*1.18</f>
        <v>300</v>
      </c>
      <c r="H205" s="39">
        <f>D205*G205</f>
        <v>60000</v>
      </c>
      <c r="I205" s="54">
        <f>AF205</f>
        <v>200</v>
      </c>
      <c r="J205" s="12" t="s">
        <v>64</v>
      </c>
      <c r="K205" s="53">
        <f>G205</f>
        <v>300</v>
      </c>
      <c r="L205" s="59">
        <f>I205*K205</f>
        <v>60000</v>
      </c>
      <c r="M205" s="53">
        <f>I205-D205</f>
        <v>0</v>
      </c>
      <c r="N205" s="44">
        <f>M205*G205</f>
        <v>0</v>
      </c>
      <c r="O205" s="59"/>
      <c r="P205" s="59"/>
      <c r="Q205" s="53"/>
      <c r="R205" s="46"/>
      <c r="S205" s="12" t="s">
        <v>64</v>
      </c>
      <c r="T205" s="41">
        <v>254.23728813559325</v>
      </c>
      <c r="U205" s="9">
        <f>R205*T205</f>
        <v>0</v>
      </c>
      <c r="AF205" s="56">
        <f>D205+R205</f>
        <v>200</v>
      </c>
      <c r="AG205" s="12" t="s">
        <v>64</v>
      </c>
      <c r="AH205" s="41">
        <v>254.23728813559325</v>
      </c>
      <c r="AI205" s="53">
        <f>AF205*AH205</f>
        <v>50847.457627118652</v>
      </c>
    </row>
    <row r="206" spans="1:35" s="44" customFormat="1">
      <c r="A206" s="44">
        <v>101</v>
      </c>
      <c r="C206" s="47"/>
      <c r="F206" s="45"/>
      <c r="G206" s="45"/>
      <c r="H206" s="45"/>
      <c r="L206" s="45"/>
      <c r="M206" s="45"/>
      <c r="N206" s="45"/>
      <c r="O206" s="45"/>
      <c r="P206" s="45"/>
    </row>
    <row r="207" spans="1:35" s="44" customFormat="1" ht="15.6">
      <c r="A207" s="44">
        <v>102</v>
      </c>
      <c r="B207" s="6">
        <v>102</v>
      </c>
      <c r="C207" s="14" t="s">
        <v>207</v>
      </c>
      <c r="D207" s="12">
        <v>200</v>
      </c>
      <c r="E207" s="12" t="s">
        <v>64</v>
      </c>
      <c r="F207" s="41">
        <v>474.57627118644069</v>
      </c>
      <c r="G207" s="39">
        <f>F207*1.18</f>
        <v>560</v>
      </c>
      <c r="H207" s="39">
        <f>D207*G207</f>
        <v>112000</v>
      </c>
      <c r="I207" s="54">
        <f>AF207</f>
        <v>200</v>
      </c>
      <c r="J207" s="12" t="s">
        <v>64</v>
      </c>
      <c r="K207" s="53">
        <f>G207</f>
        <v>560</v>
      </c>
      <c r="L207" s="59">
        <f>I207*K207</f>
        <v>112000</v>
      </c>
      <c r="M207" s="53">
        <f>I207-D207</f>
        <v>0</v>
      </c>
      <c r="N207" s="44">
        <f>M207*G207</f>
        <v>0</v>
      </c>
      <c r="O207" s="59"/>
      <c r="P207" s="59"/>
      <c r="Q207" s="53"/>
      <c r="R207" s="46"/>
      <c r="S207" s="12" t="s">
        <v>64</v>
      </c>
      <c r="T207" s="41">
        <v>474.57627118644069</v>
      </c>
      <c r="U207" s="9">
        <f>R207*T207</f>
        <v>0</v>
      </c>
      <c r="AF207" s="56">
        <f>D207+R207</f>
        <v>200</v>
      </c>
      <c r="AG207" s="12" t="s">
        <v>64</v>
      </c>
      <c r="AH207" s="41">
        <v>474.57627118644069</v>
      </c>
      <c r="AI207" s="53">
        <f>AF207*AH207</f>
        <v>94915.254237288143</v>
      </c>
    </row>
    <row r="208" spans="1:35" s="44" customFormat="1">
      <c r="A208" s="44">
        <v>102</v>
      </c>
      <c r="C208" s="47"/>
      <c r="F208" s="45"/>
      <c r="G208" s="45"/>
      <c r="H208" s="45"/>
      <c r="L208" s="45"/>
      <c r="M208" s="45"/>
      <c r="N208" s="45"/>
      <c r="O208" s="45"/>
      <c r="P208" s="45"/>
    </row>
    <row r="209" spans="1:35" s="44" customFormat="1" ht="15.6">
      <c r="A209" s="44">
        <v>103</v>
      </c>
      <c r="B209" s="6">
        <v>103</v>
      </c>
      <c r="C209" s="14" t="s">
        <v>209</v>
      </c>
      <c r="D209" s="12">
        <v>75</v>
      </c>
      <c r="E209" s="12" t="s">
        <v>64</v>
      </c>
      <c r="F209" s="41">
        <v>635.59322033898309</v>
      </c>
      <c r="G209" s="39">
        <f>F209*1.18</f>
        <v>750</v>
      </c>
      <c r="H209" s="39">
        <f>D209*G209</f>
        <v>56250</v>
      </c>
      <c r="I209" s="54">
        <f>AF209</f>
        <v>75</v>
      </c>
      <c r="J209" s="12" t="s">
        <v>64</v>
      </c>
      <c r="K209" s="53">
        <f>G209</f>
        <v>750</v>
      </c>
      <c r="L209" s="59">
        <f>I209*K209</f>
        <v>56250</v>
      </c>
      <c r="M209" s="53">
        <f>I209-D209</f>
        <v>0</v>
      </c>
      <c r="N209" s="44">
        <f>M209*G209</f>
        <v>0</v>
      </c>
      <c r="O209" s="59"/>
      <c r="P209" s="59"/>
      <c r="Q209" s="53"/>
      <c r="R209" s="46"/>
      <c r="S209" s="12" t="s">
        <v>64</v>
      </c>
      <c r="T209" s="41">
        <v>635.59322033898309</v>
      </c>
      <c r="U209" s="9">
        <f>R209*T209</f>
        <v>0</v>
      </c>
      <c r="AF209" s="56">
        <f>D209+R209</f>
        <v>75</v>
      </c>
      <c r="AG209" s="12" t="s">
        <v>64</v>
      </c>
      <c r="AH209" s="41">
        <v>635.59322033898309</v>
      </c>
      <c r="AI209" s="53">
        <f>AF209*AH209</f>
        <v>47669.491525423735</v>
      </c>
    </row>
    <row r="210" spans="1:35" s="44" customFormat="1">
      <c r="A210" s="44">
        <v>103</v>
      </c>
      <c r="C210" s="47"/>
      <c r="F210" s="45"/>
      <c r="G210" s="45"/>
      <c r="H210" s="45"/>
      <c r="L210" s="45"/>
      <c r="M210" s="45"/>
      <c r="N210" s="45"/>
      <c r="O210" s="45"/>
      <c r="P210" s="45"/>
    </row>
    <row r="211" spans="1:35" s="44" customFormat="1" ht="15.6">
      <c r="A211" s="44">
        <v>104</v>
      </c>
      <c r="B211" s="6">
        <v>104</v>
      </c>
      <c r="C211" s="14" t="s">
        <v>211</v>
      </c>
      <c r="D211" s="12">
        <v>50</v>
      </c>
      <c r="E211" s="12" t="s">
        <v>64</v>
      </c>
      <c r="F211" s="41">
        <v>889.83050847457628</v>
      </c>
      <c r="G211" s="39">
        <f>F211*1.18</f>
        <v>1050</v>
      </c>
      <c r="H211" s="39">
        <f>D211*G211</f>
        <v>52500</v>
      </c>
      <c r="I211" s="54">
        <f>AF211</f>
        <v>50</v>
      </c>
      <c r="J211" s="12" t="s">
        <v>64</v>
      </c>
      <c r="K211" s="53">
        <f>G211</f>
        <v>1050</v>
      </c>
      <c r="L211" s="59">
        <f>I211*K211</f>
        <v>52500</v>
      </c>
      <c r="M211" s="53">
        <f>I211-D211</f>
        <v>0</v>
      </c>
      <c r="N211" s="44">
        <f>M211*G211</f>
        <v>0</v>
      </c>
      <c r="O211" s="59"/>
      <c r="P211" s="59"/>
      <c r="Q211" s="53"/>
      <c r="R211" s="46"/>
      <c r="S211" s="12" t="s">
        <v>64</v>
      </c>
      <c r="T211" s="41">
        <v>889.83050847457628</v>
      </c>
      <c r="U211" s="9">
        <f>R211*T211</f>
        <v>0</v>
      </c>
      <c r="AF211" s="56">
        <f>D211+R211</f>
        <v>50</v>
      </c>
      <c r="AG211" s="12" t="s">
        <v>64</v>
      </c>
      <c r="AH211" s="41">
        <v>889.83050847457628</v>
      </c>
      <c r="AI211" s="53">
        <f>AF211*AH211</f>
        <v>44491.525423728817</v>
      </c>
    </row>
    <row r="212" spans="1:35" s="44" customFormat="1">
      <c r="A212" s="44">
        <v>104</v>
      </c>
      <c r="C212" s="47"/>
      <c r="F212" s="45"/>
      <c r="G212" s="45"/>
      <c r="H212" s="45"/>
      <c r="L212" s="45"/>
      <c r="M212" s="45"/>
      <c r="N212" s="45"/>
      <c r="O212" s="45"/>
      <c r="P212" s="45"/>
    </row>
    <row r="213" spans="1:35" s="44" customFormat="1" ht="15.6">
      <c r="A213" s="44">
        <v>105</v>
      </c>
      <c r="B213" s="6">
        <v>105</v>
      </c>
      <c r="C213" s="14" t="s">
        <v>213</v>
      </c>
      <c r="D213" s="12">
        <v>50</v>
      </c>
      <c r="E213" s="12" t="s">
        <v>64</v>
      </c>
      <c r="F213" s="41">
        <v>1271.1864406779662</v>
      </c>
      <c r="G213" s="39">
        <f>F213*1.18</f>
        <v>1500</v>
      </c>
      <c r="H213" s="39">
        <f>D213*G213</f>
        <v>75000</v>
      </c>
      <c r="I213" s="54">
        <f>AF213</f>
        <v>50</v>
      </c>
      <c r="J213" s="12" t="s">
        <v>64</v>
      </c>
      <c r="K213" s="53">
        <f>G213</f>
        <v>1500</v>
      </c>
      <c r="L213" s="59">
        <f>I213*K213</f>
        <v>75000</v>
      </c>
      <c r="M213" s="53">
        <f>I213-D213</f>
        <v>0</v>
      </c>
      <c r="N213" s="44">
        <f>M213*G213</f>
        <v>0</v>
      </c>
      <c r="O213" s="59"/>
      <c r="P213" s="59"/>
      <c r="Q213" s="53"/>
      <c r="R213" s="46"/>
      <c r="S213" s="12" t="s">
        <v>64</v>
      </c>
      <c r="T213" s="41">
        <v>1271.1864406779662</v>
      </c>
      <c r="U213" s="9">
        <f>R213*T213</f>
        <v>0</v>
      </c>
      <c r="AF213" s="56">
        <f>D213+R213</f>
        <v>50</v>
      </c>
      <c r="AG213" s="12" t="s">
        <v>64</v>
      </c>
      <c r="AH213" s="41">
        <v>1271.1864406779662</v>
      </c>
      <c r="AI213" s="53">
        <f>AF213*AH213</f>
        <v>63559.322033898308</v>
      </c>
    </row>
    <row r="214" spans="1:35" s="44" customFormat="1">
      <c r="A214" s="44">
        <v>105</v>
      </c>
      <c r="C214" s="47"/>
      <c r="F214" s="45"/>
      <c r="G214" s="45"/>
      <c r="H214" s="45"/>
      <c r="L214" s="45"/>
      <c r="M214" s="45"/>
      <c r="N214" s="45"/>
      <c r="O214" s="45"/>
      <c r="P214" s="45"/>
    </row>
    <row r="215" spans="1:35" s="44" customFormat="1" ht="15.6">
      <c r="A215" s="44">
        <v>106</v>
      </c>
      <c r="B215" s="6">
        <v>106</v>
      </c>
      <c r="C215" s="14" t="s">
        <v>215</v>
      </c>
      <c r="D215" s="12">
        <v>100</v>
      </c>
      <c r="E215" s="12" t="s">
        <v>64</v>
      </c>
      <c r="F215" s="41">
        <v>1610.1694915254238</v>
      </c>
      <c r="G215" s="39">
        <f>F215*1.18</f>
        <v>1900</v>
      </c>
      <c r="H215" s="39">
        <f>D215*G215</f>
        <v>190000</v>
      </c>
      <c r="I215" s="54">
        <f>AF215</f>
        <v>100</v>
      </c>
      <c r="J215" s="12" t="s">
        <v>64</v>
      </c>
      <c r="K215" s="53">
        <f>G215</f>
        <v>1900</v>
      </c>
      <c r="L215" s="59">
        <f>I215*K215</f>
        <v>190000</v>
      </c>
      <c r="M215" s="53">
        <f>I215-D215</f>
        <v>0</v>
      </c>
      <c r="N215" s="44">
        <f>M215*G215</f>
        <v>0</v>
      </c>
      <c r="O215" s="59"/>
      <c r="P215" s="59"/>
      <c r="Q215" s="53"/>
      <c r="R215" s="46"/>
      <c r="S215" s="12" t="s">
        <v>64</v>
      </c>
      <c r="T215" s="41">
        <v>1610.1694915254238</v>
      </c>
      <c r="U215" s="9">
        <f>R215*T215</f>
        <v>0</v>
      </c>
      <c r="AF215" s="56">
        <f>D215+R215</f>
        <v>100</v>
      </c>
      <c r="AG215" s="12" t="s">
        <v>64</v>
      </c>
      <c r="AH215" s="41">
        <v>1610.1694915254238</v>
      </c>
      <c r="AI215" s="53">
        <f>AF215*AH215</f>
        <v>161016.94915254239</v>
      </c>
    </row>
    <row r="216" spans="1:35" s="44" customFormat="1">
      <c r="A216" s="44">
        <v>106</v>
      </c>
      <c r="C216" s="47"/>
      <c r="F216" s="45"/>
      <c r="G216" s="45"/>
      <c r="H216" s="45"/>
      <c r="L216" s="45"/>
      <c r="M216" s="45"/>
      <c r="N216" s="45"/>
      <c r="O216" s="45"/>
      <c r="P216" s="45"/>
    </row>
    <row r="217" spans="1:35" s="44" customFormat="1" ht="15.6">
      <c r="A217" s="44">
        <v>107</v>
      </c>
      <c r="B217" s="6">
        <v>107</v>
      </c>
      <c r="C217" s="14" t="s">
        <v>217</v>
      </c>
      <c r="D217" s="12">
        <v>500</v>
      </c>
      <c r="E217" s="12" t="s">
        <v>64</v>
      </c>
      <c r="F217" s="41">
        <v>2033.898305084746</v>
      </c>
      <c r="G217" s="39">
        <f>F217*1.18</f>
        <v>2400</v>
      </c>
      <c r="H217" s="39">
        <f>D217*G217</f>
        <v>1200000</v>
      </c>
      <c r="I217" s="54">
        <f>AF217</f>
        <v>500</v>
      </c>
      <c r="J217" s="12" t="s">
        <v>64</v>
      </c>
      <c r="K217" s="53">
        <f>G217</f>
        <v>2400</v>
      </c>
      <c r="L217" s="59">
        <f>I217*K217</f>
        <v>1200000</v>
      </c>
      <c r="M217" s="53">
        <f>I217-D217</f>
        <v>0</v>
      </c>
      <c r="N217" s="44">
        <f>M217*G217</f>
        <v>0</v>
      </c>
      <c r="O217" s="59"/>
      <c r="P217" s="59"/>
      <c r="Q217" s="53"/>
      <c r="R217" s="46"/>
      <c r="S217" s="12" t="s">
        <v>64</v>
      </c>
      <c r="T217" s="41">
        <v>2033.898305084746</v>
      </c>
      <c r="U217" s="9">
        <f>R217*T217</f>
        <v>0</v>
      </c>
      <c r="AF217" s="56">
        <f>D217+R217</f>
        <v>500</v>
      </c>
      <c r="AG217" s="12" t="s">
        <v>64</v>
      </c>
      <c r="AH217" s="41">
        <v>2033.898305084746</v>
      </c>
      <c r="AI217" s="53">
        <f>AF217*AH217</f>
        <v>1016949.1525423729</v>
      </c>
    </row>
    <row r="218" spans="1:35" s="44" customFormat="1">
      <c r="A218" s="44">
        <v>107</v>
      </c>
      <c r="C218" s="47"/>
      <c r="F218" s="45"/>
      <c r="G218" s="45"/>
      <c r="H218" s="45"/>
      <c r="L218" s="45"/>
      <c r="M218" s="45"/>
      <c r="N218" s="45"/>
      <c r="O218" s="45"/>
      <c r="P218" s="45"/>
    </row>
    <row r="219" spans="1:35" s="44" customFormat="1" ht="15.6">
      <c r="A219" s="44">
        <v>108</v>
      </c>
      <c r="B219" s="6">
        <v>108</v>
      </c>
      <c r="C219" s="14" t="s">
        <v>219</v>
      </c>
      <c r="D219" s="12">
        <v>8</v>
      </c>
      <c r="E219" s="6" t="s">
        <v>14</v>
      </c>
      <c r="F219" s="41">
        <v>720.33898305084745</v>
      </c>
      <c r="G219" s="39">
        <f>F219*1.18</f>
        <v>849.99999999999989</v>
      </c>
      <c r="H219" s="39">
        <f>D219*G219</f>
        <v>6799.9999999999991</v>
      </c>
      <c r="I219" s="54">
        <f>AF219</f>
        <v>8</v>
      </c>
      <c r="J219" s="6" t="s">
        <v>14</v>
      </c>
      <c r="K219" s="53">
        <f>G219</f>
        <v>849.99999999999989</v>
      </c>
      <c r="L219" s="59">
        <f>I219*K219</f>
        <v>6799.9999999999991</v>
      </c>
      <c r="M219" s="53">
        <f>I219-D219</f>
        <v>0</v>
      </c>
      <c r="N219" s="44">
        <f>M219*G219</f>
        <v>0</v>
      </c>
      <c r="O219" s="59"/>
      <c r="P219" s="59"/>
      <c r="Q219" s="53"/>
      <c r="R219" s="46"/>
      <c r="S219" s="6" t="s">
        <v>14</v>
      </c>
      <c r="T219" s="41">
        <v>720.33898305084745</v>
      </c>
      <c r="U219" s="9">
        <f>R219*T219</f>
        <v>0</v>
      </c>
      <c r="AF219" s="56">
        <f>D219+R219</f>
        <v>8</v>
      </c>
      <c r="AG219" s="6" t="s">
        <v>14</v>
      </c>
      <c r="AH219" s="41">
        <v>720.33898305084745</v>
      </c>
      <c r="AI219" s="53">
        <f>AF219*AH219</f>
        <v>5762.7118644067796</v>
      </c>
    </row>
    <row r="220" spans="1:35" s="44" customFormat="1">
      <c r="A220" s="44">
        <v>108</v>
      </c>
      <c r="C220" s="47"/>
      <c r="F220" s="45"/>
      <c r="G220" s="45"/>
      <c r="H220" s="45"/>
      <c r="L220" s="45"/>
      <c r="M220" s="45"/>
      <c r="N220" s="45"/>
      <c r="O220" s="45"/>
      <c r="P220" s="45"/>
    </row>
    <row r="221" spans="1:35" s="44" customFormat="1" ht="15.6">
      <c r="A221" s="44">
        <v>109</v>
      </c>
      <c r="B221" s="6">
        <v>109</v>
      </c>
      <c r="C221" s="14" t="s">
        <v>221</v>
      </c>
      <c r="D221" s="12">
        <v>8</v>
      </c>
      <c r="E221" s="6" t="s">
        <v>14</v>
      </c>
      <c r="F221" s="41">
        <v>1016.949152542373</v>
      </c>
      <c r="G221" s="39">
        <f>F221*1.18</f>
        <v>1200</v>
      </c>
      <c r="H221" s="39">
        <f>D221*G221</f>
        <v>9600</v>
      </c>
      <c r="I221" s="54">
        <f>AF221</f>
        <v>8</v>
      </c>
      <c r="J221" s="6" t="s">
        <v>14</v>
      </c>
      <c r="K221" s="53">
        <f>G221</f>
        <v>1200</v>
      </c>
      <c r="L221" s="59">
        <f>I221*K221</f>
        <v>9600</v>
      </c>
      <c r="M221" s="53">
        <f>I221-D221</f>
        <v>0</v>
      </c>
      <c r="N221" s="44">
        <f>M221*G221</f>
        <v>0</v>
      </c>
      <c r="O221" s="59"/>
      <c r="P221" s="59"/>
      <c r="Q221" s="53"/>
      <c r="R221" s="46"/>
      <c r="S221" s="6" t="s">
        <v>14</v>
      </c>
      <c r="T221" s="41">
        <v>1016.949152542373</v>
      </c>
      <c r="U221" s="9">
        <f>R221*T221</f>
        <v>0</v>
      </c>
      <c r="AF221" s="56">
        <f>D221+R221</f>
        <v>8</v>
      </c>
      <c r="AG221" s="6" t="s">
        <v>14</v>
      </c>
      <c r="AH221" s="41">
        <v>1016.949152542373</v>
      </c>
      <c r="AI221" s="53">
        <f>AF221*AH221</f>
        <v>8135.5932203389839</v>
      </c>
    </row>
    <row r="222" spans="1:35" s="44" customFormat="1">
      <c r="A222" s="44">
        <v>109</v>
      </c>
      <c r="C222" s="47"/>
      <c r="F222" s="45"/>
      <c r="G222" s="45"/>
      <c r="H222" s="45"/>
      <c r="L222" s="45"/>
      <c r="M222" s="45"/>
      <c r="N222" s="45"/>
      <c r="O222" s="45"/>
      <c r="P222" s="45"/>
    </row>
    <row r="223" spans="1:35" s="44" customFormat="1" ht="15.6">
      <c r="A223" s="44">
        <v>110</v>
      </c>
      <c r="B223" s="6">
        <v>110</v>
      </c>
      <c r="C223" s="14" t="s">
        <v>223</v>
      </c>
      <c r="D223" s="12">
        <v>8</v>
      </c>
      <c r="E223" s="6" t="s">
        <v>14</v>
      </c>
      <c r="F223" s="41">
        <v>1271.1864406779662</v>
      </c>
      <c r="G223" s="39">
        <f>F223*1.18</f>
        <v>1500</v>
      </c>
      <c r="H223" s="39">
        <f>D223*G223</f>
        <v>12000</v>
      </c>
      <c r="I223" s="54">
        <f>AF223</f>
        <v>8</v>
      </c>
      <c r="J223" s="6" t="s">
        <v>14</v>
      </c>
      <c r="K223" s="53">
        <f>G223</f>
        <v>1500</v>
      </c>
      <c r="L223" s="59">
        <f>I223*K223</f>
        <v>12000</v>
      </c>
      <c r="M223" s="53">
        <f>I223-D223</f>
        <v>0</v>
      </c>
      <c r="N223" s="44">
        <f>M223*G223</f>
        <v>0</v>
      </c>
      <c r="O223" s="59"/>
      <c r="P223" s="59"/>
      <c r="Q223" s="53"/>
      <c r="R223" s="46"/>
      <c r="S223" s="6" t="s">
        <v>14</v>
      </c>
      <c r="T223" s="41">
        <v>1271.1864406779662</v>
      </c>
      <c r="U223" s="9">
        <f>R223*T223</f>
        <v>0</v>
      </c>
      <c r="AF223" s="56">
        <f>D223+R223</f>
        <v>8</v>
      </c>
      <c r="AG223" s="6" t="s">
        <v>14</v>
      </c>
      <c r="AH223" s="41">
        <v>1271.1864406779662</v>
      </c>
      <c r="AI223" s="53">
        <f>AF223*AH223</f>
        <v>10169.491525423729</v>
      </c>
    </row>
    <row r="224" spans="1:35" s="44" customFormat="1">
      <c r="A224" s="44">
        <v>110</v>
      </c>
      <c r="C224" s="47"/>
      <c r="F224" s="45"/>
      <c r="G224" s="45"/>
      <c r="H224" s="45"/>
      <c r="L224" s="45"/>
      <c r="M224" s="45"/>
      <c r="N224" s="45"/>
      <c r="O224" s="45"/>
      <c r="P224" s="45"/>
    </row>
    <row r="225" spans="1:35" s="44" customFormat="1" ht="15.6">
      <c r="A225" s="44">
        <v>111</v>
      </c>
      <c r="B225" s="6">
        <v>111</v>
      </c>
      <c r="C225" s="14" t="s">
        <v>225</v>
      </c>
      <c r="D225" s="12">
        <v>4</v>
      </c>
      <c r="E225" s="6" t="s">
        <v>14</v>
      </c>
      <c r="F225" s="41">
        <v>1610.1694915254238</v>
      </c>
      <c r="G225" s="39">
        <f>F225*1.18</f>
        <v>1900</v>
      </c>
      <c r="H225" s="39">
        <f>D225*G225</f>
        <v>7600</v>
      </c>
      <c r="I225" s="54">
        <f>AF225</f>
        <v>4</v>
      </c>
      <c r="J225" s="6" t="s">
        <v>14</v>
      </c>
      <c r="K225" s="53">
        <f>G225</f>
        <v>1900</v>
      </c>
      <c r="L225" s="59">
        <f>I225*K225</f>
        <v>7600</v>
      </c>
      <c r="M225" s="53">
        <f>I225-D225</f>
        <v>0</v>
      </c>
      <c r="N225" s="44">
        <f>M225*G225</f>
        <v>0</v>
      </c>
      <c r="O225" s="59"/>
      <c r="P225" s="59"/>
      <c r="Q225" s="53"/>
      <c r="R225" s="46"/>
      <c r="S225" s="6" t="s">
        <v>14</v>
      </c>
      <c r="T225" s="41">
        <v>1610.1694915254238</v>
      </c>
      <c r="U225" s="9">
        <f>R225*T225</f>
        <v>0</v>
      </c>
      <c r="AF225" s="56">
        <f>D225+R225</f>
        <v>4</v>
      </c>
      <c r="AG225" s="6" t="s">
        <v>14</v>
      </c>
      <c r="AH225" s="41">
        <v>1610.1694915254238</v>
      </c>
      <c r="AI225" s="53">
        <f>AF225*AH225</f>
        <v>6440.6779661016953</v>
      </c>
    </row>
    <row r="226" spans="1:35" s="44" customFormat="1">
      <c r="A226" s="44">
        <v>111</v>
      </c>
      <c r="C226" s="47"/>
      <c r="F226" s="45"/>
      <c r="G226" s="45"/>
      <c r="H226" s="45"/>
      <c r="L226" s="45"/>
      <c r="M226" s="45"/>
      <c r="N226" s="45"/>
      <c r="O226" s="45"/>
      <c r="P226" s="45"/>
    </row>
    <row r="227" spans="1:35" s="44" customFormat="1" ht="15.6">
      <c r="A227" s="44">
        <v>112</v>
      </c>
      <c r="B227" s="6">
        <v>112</v>
      </c>
      <c r="C227" s="14" t="s">
        <v>227</v>
      </c>
      <c r="D227" s="12">
        <v>4</v>
      </c>
      <c r="E227" s="6" t="s">
        <v>14</v>
      </c>
      <c r="F227" s="41">
        <v>2118.6440677966102</v>
      </c>
      <c r="G227" s="39">
        <f>F227*1.18</f>
        <v>2500</v>
      </c>
      <c r="H227" s="39">
        <f>D227*G227</f>
        <v>10000</v>
      </c>
      <c r="I227" s="54">
        <f>AF227</f>
        <v>4</v>
      </c>
      <c r="J227" s="6" t="s">
        <v>14</v>
      </c>
      <c r="K227" s="53">
        <f>G227</f>
        <v>2500</v>
      </c>
      <c r="L227" s="59">
        <f>I227*K227</f>
        <v>10000</v>
      </c>
      <c r="M227" s="53">
        <f>I227-D227</f>
        <v>0</v>
      </c>
      <c r="N227" s="44">
        <f>M227*G227</f>
        <v>0</v>
      </c>
      <c r="O227" s="59"/>
      <c r="P227" s="59"/>
      <c r="Q227" s="53"/>
      <c r="R227" s="46"/>
      <c r="S227" s="6" t="s">
        <v>14</v>
      </c>
      <c r="T227" s="41">
        <v>2118.6440677966102</v>
      </c>
      <c r="U227" s="9">
        <f>R227*T227</f>
        <v>0</v>
      </c>
      <c r="AF227" s="56">
        <f>D227+R227</f>
        <v>4</v>
      </c>
      <c r="AG227" s="6" t="s">
        <v>14</v>
      </c>
      <c r="AH227" s="41">
        <v>2118.6440677966102</v>
      </c>
      <c r="AI227" s="53">
        <f>AF227*AH227</f>
        <v>8474.5762711864409</v>
      </c>
    </row>
    <row r="228" spans="1:35" s="44" customFormat="1">
      <c r="A228" s="44">
        <v>112</v>
      </c>
      <c r="C228" s="47"/>
      <c r="F228" s="45"/>
      <c r="G228" s="45"/>
      <c r="H228" s="45"/>
      <c r="L228" s="45"/>
      <c r="M228" s="45"/>
      <c r="N228" s="45"/>
      <c r="O228" s="45"/>
      <c r="P228" s="45"/>
    </row>
    <row r="229" spans="1:35" s="44" customFormat="1" ht="15.6">
      <c r="A229" s="44">
        <v>113</v>
      </c>
      <c r="B229" s="6">
        <v>113</v>
      </c>
      <c r="C229" s="14" t="s">
        <v>229</v>
      </c>
      <c r="D229" s="12">
        <v>4</v>
      </c>
      <c r="E229" s="6" t="s">
        <v>14</v>
      </c>
      <c r="F229" s="41">
        <v>2966.1016949152545</v>
      </c>
      <c r="G229" s="39">
        <f>F229*1.18</f>
        <v>3500</v>
      </c>
      <c r="H229" s="39">
        <f>D229*G229</f>
        <v>14000</v>
      </c>
      <c r="I229" s="54">
        <f>AF229</f>
        <v>4</v>
      </c>
      <c r="J229" s="6" t="s">
        <v>14</v>
      </c>
      <c r="K229" s="53">
        <f>G229</f>
        <v>3500</v>
      </c>
      <c r="L229" s="59">
        <f>I229*K229</f>
        <v>14000</v>
      </c>
      <c r="M229" s="53">
        <f>I229-D229</f>
        <v>0</v>
      </c>
      <c r="N229" s="44">
        <f>M229*G229</f>
        <v>0</v>
      </c>
      <c r="O229" s="59"/>
      <c r="P229" s="59"/>
      <c r="Q229" s="53"/>
      <c r="R229" s="46"/>
      <c r="S229" s="6" t="s">
        <v>14</v>
      </c>
      <c r="T229" s="41">
        <v>2966.1016949152545</v>
      </c>
      <c r="U229" s="9">
        <f>R229*T229</f>
        <v>0</v>
      </c>
      <c r="AF229" s="56">
        <f>D229+R229</f>
        <v>4</v>
      </c>
      <c r="AG229" s="6" t="s">
        <v>14</v>
      </c>
      <c r="AH229" s="41">
        <v>2966.1016949152545</v>
      </c>
      <c r="AI229" s="53">
        <f>AF229*AH229</f>
        <v>11864.406779661018</v>
      </c>
    </row>
    <row r="230" spans="1:35" s="44" customFormat="1">
      <c r="A230" s="44">
        <v>113</v>
      </c>
      <c r="C230" s="47"/>
      <c r="F230" s="45"/>
      <c r="G230" s="45"/>
      <c r="H230" s="45"/>
      <c r="L230" s="45"/>
      <c r="M230" s="45"/>
      <c r="N230" s="45"/>
      <c r="O230" s="45"/>
      <c r="P230" s="45"/>
    </row>
    <row r="231" spans="1:35" s="44" customFormat="1" ht="15.6">
      <c r="A231" s="44">
        <v>114</v>
      </c>
      <c r="B231" s="6">
        <v>114</v>
      </c>
      <c r="C231" s="14" t="s">
        <v>231</v>
      </c>
      <c r="D231" s="12">
        <v>12</v>
      </c>
      <c r="E231" s="6" t="s">
        <v>14</v>
      </c>
      <c r="F231" s="41">
        <v>3389.8305084745766</v>
      </c>
      <c r="G231" s="39">
        <f>F231*1.18</f>
        <v>4000</v>
      </c>
      <c r="H231" s="39">
        <f>D231*G231</f>
        <v>48000</v>
      </c>
      <c r="I231" s="54">
        <f>AF231</f>
        <v>12</v>
      </c>
      <c r="J231" s="6" t="s">
        <v>14</v>
      </c>
      <c r="K231" s="53">
        <f>G231</f>
        <v>4000</v>
      </c>
      <c r="L231" s="59">
        <f>I231*K231</f>
        <v>48000</v>
      </c>
      <c r="M231" s="53">
        <f>I231-D231</f>
        <v>0</v>
      </c>
      <c r="N231" s="44">
        <f>M231*G231</f>
        <v>0</v>
      </c>
      <c r="O231" s="59"/>
      <c r="P231" s="59"/>
      <c r="Q231" s="53"/>
      <c r="R231" s="46"/>
      <c r="S231" s="6" t="s">
        <v>14</v>
      </c>
      <c r="T231" s="41">
        <v>3389.8305084745766</v>
      </c>
      <c r="U231" s="9">
        <f>R231*T231</f>
        <v>0</v>
      </c>
      <c r="AF231" s="56">
        <f>D231+R231</f>
        <v>12</v>
      </c>
      <c r="AG231" s="6" t="s">
        <v>14</v>
      </c>
      <c r="AH231" s="41">
        <v>3389.8305084745766</v>
      </c>
      <c r="AI231" s="53">
        <f>AF231*AH231</f>
        <v>40677.966101694918</v>
      </c>
    </row>
    <row r="232" spans="1:35" s="44" customFormat="1">
      <c r="A232" s="44">
        <v>114</v>
      </c>
      <c r="C232" s="47"/>
      <c r="F232" s="45"/>
      <c r="G232" s="45"/>
      <c r="H232" s="45"/>
      <c r="L232" s="45"/>
      <c r="M232" s="45"/>
      <c r="N232" s="45"/>
      <c r="O232" s="45"/>
      <c r="P232" s="45"/>
    </row>
    <row r="233" spans="1:35" s="44" customFormat="1" ht="31.2">
      <c r="A233" s="44">
        <v>115</v>
      </c>
      <c r="B233" s="6">
        <v>115</v>
      </c>
      <c r="C233" s="14" t="s">
        <v>233</v>
      </c>
      <c r="D233" s="12">
        <v>100</v>
      </c>
      <c r="E233" s="12" t="s">
        <v>64</v>
      </c>
      <c r="F233" s="41">
        <v>932.20338983050851</v>
      </c>
      <c r="G233" s="39">
        <f>F233*1.18</f>
        <v>1100</v>
      </c>
      <c r="H233" s="39">
        <f>D233*G233</f>
        <v>110000</v>
      </c>
      <c r="I233" s="54">
        <f>AF233</f>
        <v>100</v>
      </c>
      <c r="J233" s="12" t="s">
        <v>64</v>
      </c>
      <c r="K233" s="53">
        <f>G233</f>
        <v>1100</v>
      </c>
      <c r="L233" s="59">
        <f>I233*K233</f>
        <v>110000</v>
      </c>
      <c r="M233" s="53">
        <f>I233-D233</f>
        <v>0</v>
      </c>
      <c r="N233" s="44">
        <f>M233*G233</f>
        <v>0</v>
      </c>
      <c r="O233" s="59"/>
      <c r="P233" s="59"/>
      <c r="Q233" s="53"/>
      <c r="R233" s="46"/>
      <c r="S233" s="12" t="s">
        <v>64</v>
      </c>
      <c r="T233" s="41">
        <v>932.20338983050851</v>
      </c>
      <c r="U233" s="9">
        <f>R233*T233</f>
        <v>0</v>
      </c>
      <c r="AF233" s="56">
        <f>D233+R233</f>
        <v>100</v>
      </c>
      <c r="AG233" s="12" t="s">
        <v>64</v>
      </c>
      <c r="AH233" s="41">
        <v>932.20338983050851</v>
      </c>
      <c r="AI233" s="53">
        <f>AF233*AH233</f>
        <v>93220.338983050853</v>
      </c>
    </row>
    <row r="234" spans="1:35" s="44" customFormat="1">
      <c r="A234" s="44">
        <v>115</v>
      </c>
      <c r="C234" s="47"/>
      <c r="F234" s="45"/>
      <c r="G234" s="45"/>
      <c r="H234" s="45"/>
      <c r="L234" s="45"/>
      <c r="M234" s="45"/>
      <c r="N234" s="45"/>
      <c r="O234" s="45"/>
      <c r="P234" s="45"/>
    </row>
    <row r="235" spans="1:35" s="44" customFormat="1" ht="31.2">
      <c r="A235" s="44">
        <v>116</v>
      </c>
      <c r="B235" s="6">
        <v>116</v>
      </c>
      <c r="C235" s="14" t="s">
        <v>235</v>
      </c>
      <c r="D235" s="12">
        <v>100</v>
      </c>
      <c r="E235" s="12" t="s">
        <v>64</v>
      </c>
      <c r="F235" s="41">
        <v>974.57627118644075</v>
      </c>
      <c r="G235" s="39">
        <f>F235*1.18</f>
        <v>1150</v>
      </c>
      <c r="H235" s="39">
        <f>D235*G235</f>
        <v>115000</v>
      </c>
      <c r="I235" s="54">
        <f>AF235</f>
        <v>100</v>
      </c>
      <c r="J235" s="12" t="s">
        <v>64</v>
      </c>
      <c r="K235" s="53">
        <f>G235</f>
        <v>1150</v>
      </c>
      <c r="L235" s="59">
        <f>I235*K235</f>
        <v>115000</v>
      </c>
      <c r="M235" s="53">
        <f>I235-D235</f>
        <v>0</v>
      </c>
      <c r="N235" s="44">
        <f>M235*G235</f>
        <v>0</v>
      </c>
      <c r="O235" s="59"/>
      <c r="P235" s="59"/>
      <c r="Q235" s="53"/>
      <c r="R235" s="46"/>
      <c r="S235" s="12" t="s">
        <v>64</v>
      </c>
      <c r="T235" s="41">
        <v>974.57627118644075</v>
      </c>
      <c r="U235" s="9">
        <f>R235*T235</f>
        <v>0</v>
      </c>
      <c r="AF235" s="56">
        <f>D235+R235</f>
        <v>100</v>
      </c>
      <c r="AG235" s="12" t="s">
        <v>64</v>
      </c>
      <c r="AH235" s="41">
        <v>974.57627118644075</v>
      </c>
      <c r="AI235" s="53">
        <f>AF235*AH235</f>
        <v>97457.627118644072</v>
      </c>
    </row>
    <row r="236" spans="1:35" s="44" customFormat="1">
      <c r="A236" s="44">
        <v>116</v>
      </c>
      <c r="C236" s="47"/>
      <c r="F236" s="45"/>
      <c r="G236" s="45"/>
      <c r="H236" s="45"/>
      <c r="L236" s="45"/>
      <c r="M236" s="45"/>
      <c r="N236" s="45"/>
      <c r="O236" s="45"/>
      <c r="P236" s="45"/>
    </row>
    <row r="237" spans="1:35" s="44" customFormat="1" ht="31.2">
      <c r="A237" s="44">
        <v>117</v>
      </c>
      <c r="B237" s="6">
        <v>117</v>
      </c>
      <c r="C237" s="14" t="s">
        <v>237</v>
      </c>
      <c r="D237" s="12">
        <v>200</v>
      </c>
      <c r="E237" s="12" t="s">
        <v>64</v>
      </c>
      <c r="F237" s="41">
        <v>105.93220338983052</v>
      </c>
      <c r="G237" s="39">
        <f>F237*1.18</f>
        <v>125</v>
      </c>
      <c r="H237" s="39">
        <f>D237*G237</f>
        <v>25000</v>
      </c>
      <c r="I237" s="54">
        <f>AF237</f>
        <v>200</v>
      </c>
      <c r="J237" s="12" t="s">
        <v>64</v>
      </c>
      <c r="K237" s="53">
        <f>G237</f>
        <v>125</v>
      </c>
      <c r="L237" s="59">
        <f>I237*K237</f>
        <v>25000</v>
      </c>
      <c r="M237" s="53">
        <f>I237-D237</f>
        <v>0</v>
      </c>
      <c r="N237" s="44">
        <f>M237*G237</f>
        <v>0</v>
      </c>
      <c r="O237" s="59"/>
      <c r="P237" s="59"/>
      <c r="Q237" s="53"/>
      <c r="R237" s="46"/>
      <c r="S237" s="12" t="s">
        <v>64</v>
      </c>
      <c r="T237" s="41">
        <v>105.93220338983052</v>
      </c>
      <c r="U237" s="9">
        <f>R237*T237</f>
        <v>0</v>
      </c>
      <c r="AF237" s="56">
        <f>D237+R237</f>
        <v>200</v>
      </c>
      <c r="AG237" s="12" t="s">
        <v>64</v>
      </c>
      <c r="AH237" s="41">
        <v>105.93220338983052</v>
      </c>
      <c r="AI237" s="53">
        <f>AF237*AH237</f>
        <v>21186.440677966104</v>
      </c>
    </row>
    <row r="238" spans="1:35" s="44" customFormat="1">
      <c r="A238" s="44">
        <v>117</v>
      </c>
      <c r="C238" s="47"/>
      <c r="F238" s="45"/>
      <c r="G238" s="45"/>
      <c r="H238" s="45"/>
      <c r="L238" s="45"/>
      <c r="M238" s="45"/>
      <c r="N238" s="45"/>
      <c r="O238" s="45"/>
      <c r="P238" s="45"/>
    </row>
    <row r="239" spans="1:35" s="44" customFormat="1" ht="31.2">
      <c r="A239" s="44">
        <v>118</v>
      </c>
      <c r="B239" s="6">
        <v>118</v>
      </c>
      <c r="C239" s="14" t="s">
        <v>239</v>
      </c>
      <c r="D239" s="12">
        <v>700</v>
      </c>
      <c r="E239" s="12" t="s">
        <v>64</v>
      </c>
      <c r="F239" s="41">
        <v>228.81355932203391</v>
      </c>
      <c r="G239" s="39">
        <f>F239*1.18</f>
        <v>270</v>
      </c>
      <c r="H239" s="39">
        <f>D239*G239</f>
        <v>189000</v>
      </c>
      <c r="I239" s="54">
        <f>AF239</f>
        <v>700</v>
      </c>
      <c r="J239" s="12" t="s">
        <v>64</v>
      </c>
      <c r="K239" s="53">
        <f>G239</f>
        <v>270</v>
      </c>
      <c r="L239" s="59">
        <f>I239*K239</f>
        <v>189000</v>
      </c>
      <c r="M239" s="53">
        <f>I239-D239</f>
        <v>0</v>
      </c>
      <c r="N239" s="44">
        <f>M239*G239</f>
        <v>0</v>
      </c>
      <c r="O239" s="59"/>
      <c r="P239" s="59"/>
      <c r="Q239" s="53"/>
      <c r="R239" s="46"/>
      <c r="S239" s="12" t="s">
        <v>64</v>
      </c>
      <c r="T239" s="41">
        <v>228.81355932203391</v>
      </c>
      <c r="U239" s="9">
        <f>R239*T239</f>
        <v>0</v>
      </c>
      <c r="AF239" s="56">
        <f>D239+R239</f>
        <v>700</v>
      </c>
      <c r="AG239" s="12" t="s">
        <v>64</v>
      </c>
      <c r="AH239" s="41">
        <v>228.81355932203391</v>
      </c>
      <c r="AI239" s="53">
        <f>AF239*AH239</f>
        <v>160169.49152542374</v>
      </c>
    </row>
    <row r="240" spans="1:35" s="44" customFormat="1">
      <c r="A240" s="44">
        <v>118</v>
      </c>
      <c r="C240" s="47"/>
      <c r="F240" s="45"/>
      <c r="G240" s="45"/>
      <c r="H240" s="45"/>
      <c r="L240" s="45"/>
      <c r="M240" s="45"/>
      <c r="N240" s="45"/>
      <c r="O240" s="45"/>
      <c r="P240" s="45"/>
    </row>
    <row r="241" spans="1:35" s="44" customFormat="1" ht="31.2">
      <c r="A241" s="44">
        <v>119</v>
      </c>
      <c r="B241" s="6">
        <v>119</v>
      </c>
      <c r="C241" s="14" t="s">
        <v>241</v>
      </c>
      <c r="D241" s="12">
        <v>200</v>
      </c>
      <c r="E241" s="12" t="s">
        <v>64</v>
      </c>
      <c r="F241" s="41">
        <v>1097.457627118644</v>
      </c>
      <c r="G241" s="39">
        <f>F241*1.18</f>
        <v>1295</v>
      </c>
      <c r="H241" s="39">
        <f>D241*G241</f>
        <v>259000</v>
      </c>
      <c r="I241" s="54">
        <f>AF241</f>
        <v>200</v>
      </c>
      <c r="J241" s="12" t="s">
        <v>64</v>
      </c>
      <c r="K241" s="53">
        <f>G241</f>
        <v>1295</v>
      </c>
      <c r="L241" s="59">
        <f>I241*K241</f>
        <v>259000</v>
      </c>
      <c r="M241" s="53">
        <f>I241-D241</f>
        <v>0</v>
      </c>
      <c r="N241" s="44">
        <f>M241*G241</f>
        <v>0</v>
      </c>
      <c r="O241" s="59"/>
      <c r="P241" s="59"/>
      <c r="Q241" s="53"/>
      <c r="R241" s="46"/>
      <c r="S241" s="12" t="s">
        <v>64</v>
      </c>
      <c r="T241" s="41">
        <v>1097.457627118644</v>
      </c>
      <c r="U241" s="9">
        <f>R241*T241</f>
        <v>0</v>
      </c>
      <c r="AF241" s="56">
        <f>D241+R241</f>
        <v>200</v>
      </c>
      <c r="AG241" s="12" t="s">
        <v>64</v>
      </c>
      <c r="AH241" s="41">
        <v>1097.457627118644</v>
      </c>
      <c r="AI241" s="53">
        <f>AF241*AH241</f>
        <v>219491.5254237288</v>
      </c>
    </row>
    <row r="242" spans="1:35" s="44" customFormat="1">
      <c r="A242" s="44">
        <v>119</v>
      </c>
      <c r="C242" s="47"/>
      <c r="F242" s="45"/>
      <c r="G242" s="45"/>
      <c r="H242" s="45"/>
      <c r="L242" s="45"/>
      <c r="M242" s="45"/>
      <c r="N242" s="45"/>
      <c r="O242" s="45"/>
      <c r="P242" s="45"/>
    </row>
    <row r="243" spans="1:35" s="44" customFormat="1" ht="31.2">
      <c r="A243" s="44">
        <v>120</v>
      </c>
      <c r="B243" s="6">
        <v>120</v>
      </c>
      <c r="C243" s="14" t="s">
        <v>243</v>
      </c>
      <c r="D243" s="12">
        <v>100</v>
      </c>
      <c r="E243" s="12" t="s">
        <v>64</v>
      </c>
      <c r="F243" s="41">
        <v>3813.5593220338983</v>
      </c>
      <c r="G243" s="39">
        <f>F243*1.18</f>
        <v>4500</v>
      </c>
      <c r="H243" s="39">
        <f>D243*G243</f>
        <v>450000</v>
      </c>
      <c r="I243" s="54">
        <f>AF243</f>
        <v>100</v>
      </c>
      <c r="J243" s="12" t="s">
        <v>64</v>
      </c>
      <c r="K243" s="53">
        <f>G243</f>
        <v>4500</v>
      </c>
      <c r="L243" s="59">
        <f>I243*K243</f>
        <v>450000</v>
      </c>
      <c r="M243" s="53">
        <f>I243-D243</f>
        <v>0</v>
      </c>
      <c r="N243" s="44">
        <f>M243*G243</f>
        <v>0</v>
      </c>
      <c r="O243" s="59"/>
      <c r="P243" s="59"/>
      <c r="Q243" s="53"/>
      <c r="R243" s="46"/>
      <c r="S243" s="12" t="s">
        <v>64</v>
      </c>
      <c r="T243" s="41">
        <v>3813.5593220338983</v>
      </c>
      <c r="U243" s="9">
        <f>R243*T243</f>
        <v>0</v>
      </c>
      <c r="AF243" s="56">
        <f>D243+R243</f>
        <v>100</v>
      </c>
      <c r="AG243" s="12" t="s">
        <v>64</v>
      </c>
      <c r="AH243" s="41">
        <v>3813.5593220338983</v>
      </c>
      <c r="AI243" s="53">
        <f>AF243*AH243</f>
        <v>381355.93220338982</v>
      </c>
    </row>
    <row r="244" spans="1:35" s="44" customFormat="1">
      <c r="A244" s="44">
        <v>120</v>
      </c>
      <c r="C244" s="47"/>
      <c r="F244" s="45"/>
      <c r="G244" s="45"/>
      <c r="H244" s="45"/>
      <c r="L244" s="45"/>
      <c r="M244" s="45"/>
      <c r="N244" s="45"/>
      <c r="O244" s="45"/>
      <c r="P244" s="45"/>
    </row>
    <row r="245" spans="1:35" s="44" customFormat="1" ht="31.2">
      <c r="A245" s="44">
        <v>121</v>
      </c>
      <c r="B245" s="6">
        <v>121</v>
      </c>
      <c r="C245" s="14" t="s">
        <v>245</v>
      </c>
      <c r="D245" s="12">
        <v>7</v>
      </c>
      <c r="E245" s="6" t="s">
        <v>14</v>
      </c>
      <c r="F245" s="41">
        <v>338983.05084745766</v>
      </c>
      <c r="G245" s="39">
        <f>F245*1.18</f>
        <v>400000</v>
      </c>
      <c r="H245" s="39">
        <f>D245*G245</f>
        <v>2800000</v>
      </c>
      <c r="I245" s="46">
        <v>13</v>
      </c>
      <c r="J245" s="6" t="s">
        <v>14</v>
      </c>
      <c r="K245" s="53">
        <f>G245</f>
        <v>400000</v>
      </c>
      <c r="L245" s="59">
        <f>I245*K245</f>
        <v>5200000</v>
      </c>
      <c r="M245" s="53">
        <f>I245-D245</f>
        <v>6</v>
      </c>
      <c r="N245" s="44">
        <f>M245*G245</f>
        <v>2400000</v>
      </c>
      <c r="O245" s="59"/>
      <c r="P245" s="59"/>
      <c r="Q245" s="53"/>
      <c r="R245" s="46">
        <v>2</v>
      </c>
      <c r="S245" s="6" t="s">
        <v>14</v>
      </c>
      <c r="T245" s="41">
        <v>338983.05084745766</v>
      </c>
      <c r="U245" s="9">
        <f>R245*T245</f>
        <v>677966.10169491533</v>
      </c>
      <c r="AF245" s="56">
        <f>D245+R245</f>
        <v>9</v>
      </c>
      <c r="AG245" s="6" t="s">
        <v>14</v>
      </c>
      <c r="AH245" s="41">
        <v>338983.05084745766</v>
      </c>
      <c r="AI245" s="53">
        <f>AF245*AH245</f>
        <v>3050847.457627119</v>
      </c>
    </row>
    <row r="246" spans="1:35" s="44" customFormat="1">
      <c r="A246" s="44">
        <v>121</v>
      </c>
      <c r="C246" s="47"/>
      <c r="F246" s="45"/>
      <c r="G246" s="45"/>
      <c r="H246" s="45"/>
      <c r="L246" s="45"/>
      <c r="M246" s="45"/>
      <c r="N246" s="45"/>
      <c r="O246" s="45"/>
      <c r="P246" s="45"/>
    </row>
    <row r="247" spans="1:35" s="44" customFormat="1" ht="15.6">
      <c r="A247" s="44">
        <v>122</v>
      </c>
      <c r="B247" s="6">
        <v>122</v>
      </c>
      <c r="C247" s="14" t="s">
        <v>247</v>
      </c>
      <c r="D247" s="12">
        <v>182</v>
      </c>
      <c r="E247" s="6" t="s">
        <v>14</v>
      </c>
      <c r="F247" s="41">
        <v>21186.440677966104</v>
      </c>
      <c r="G247" s="39">
        <f>F247*1.18</f>
        <v>25000</v>
      </c>
      <c r="H247" s="39">
        <f>D247*G247</f>
        <v>4550000</v>
      </c>
      <c r="I247" s="46">
        <v>338</v>
      </c>
      <c r="J247" s="6" t="s">
        <v>14</v>
      </c>
      <c r="K247" s="53">
        <f>G247</f>
        <v>25000</v>
      </c>
      <c r="L247" s="59">
        <f>I247*K247</f>
        <v>8450000</v>
      </c>
      <c r="M247" s="53">
        <f>I247-D247</f>
        <v>156</v>
      </c>
      <c r="N247" s="44">
        <f>M247*G247</f>
        <v>3900000</v>
      </c>
      <c r="O247" s="59"/>
      <c r="P247" s="59"/>
      <c r="Q247" s="53"/>
      <c r="R247" s="46">
        <v>52</v>
      </c>
      <c r="S247" s="6" t="s">
        <v>14</v>
      </c>
      <c r="T247" s="41">
        <v>21186.440677966104</v>
      </c>
      <c r="U247" s="9">
        <f>R247*T247</f>
        <v>1101694.9152542374</v>
      </c>
      <c r="AF247" s="56">
        <f>D247+R247</f>
        <v>234</v>
      </c>
      <c r="AG247" s="6" t="s">
        <v>14</v>
      </c>
      <c r="AH247" s="41">
        <v>21186.440677966104</v>
      </c>
      <c r="AI247" s="53">
        <f>AF247*AH247</f>
        <v>4957627.118644068</v>
      </c>
    </row>
    <row r="248" spans="1:35" s="44" customFormat="1">
      <c r="A248" s="44">
        <v>122</v>
      </c>
      <c r="C248" s="47"/>
      <c r="F248" s="45"/>
      <c r="G248" s="45"/>
      <c r="H248" s="45"/>
      <c r="L248" s="45"/>
      <c r="M248" s="45"/>
      <c r="N248" s="45"/>
      <c r="O248" s="45"/>
      <c r="P248" s="45"/>
    </row>
    <row r="249" spans="1:35" s="44" customFormat="1" ht="15.6">
      <c r="A249" s="44">
        <v>123</v>
      </c>
      <c r="B249" s="6">
        <v>123</v>
      </c>
      <c r="C249" s="14" t="s">
        <v>249</v>
      </c>
      <c r="D249" s="12">
        <v>7</v>
      </c>
      <c r="E249" s="6" t="s">
        <v>14</v>
      </c>
      <c r="F249" s="41">
        <v>25423.728813559323</v>
      </c>
      <c r="G249" s="39">
        <f>F249*1.18</f>
        <v>30000</v>
      </c>
      <c r="H249" s="39">
        <f>D249*G249</f>
        <v>210000</v>
      </c>
      <c r="I249" s="46">
        <v>13</v>
      </c>
      <c r="J249" s="6" t="s">
        <v>14</v>
      </c>
      <c r="K249" s="53">
        <f>G249</f>
        <v>30000</v>
      </c>
      <c r="L249" s="59">
        <f>I249*K249</f>
        <v>390000</v>
      </c>
      <c r="M249" s="53">
        <f>I249-D249</f>
        <v>6</v>
      </c>
      <c r="N249" s="44">
        <f>M249*G249</f>
        <v>180000</v>
      </c>
      <c r="O249" s="59"/>
      <c r="P249" s="59"/>
      <c r="Q249" s="53"/>
      <c r="R249" s="46">
        <v>2</v>
      </c>
      <c r="S249" s="6" t="s">
        <v>14</v>
      </c>
      <c r="T249" s="41">
        <v>25423.728813559323</v>
      </c>
      <c r="U249" s="9">
        <f>R249*T249</f>
        <v>50847.457627118645</v>
      </c>
      <c r="AF249" s="56">
        <f>D249+R249</f>
        <v>9</v>
      </c>
      <c r="AG249" s="6" t="s">
        <v>14</v>
      </c>
      <c r="AH249" s="41">
        <v>25423.728813559323</v>
      </c>
      <c r="AI249" s="53">
        <f>AF249*AH249</f>
        <v>228813.55932203389</v>
      </c>
    </row>
    <row r="250" spans="1:35" s="44" customFormat="1">
      <c r="A250" s="44">
        <v>123</v>
      </c>
      <c r="C250" s="47"/>
      <c r="F250" s="45"/>
      <c r="G250" s="45"/>
      <c r="H250" s="45"/>
      <c r="L250" s="45"/>
      <c r="M250" s="45"/>
      <c r="N250" s="45"/>
      <c r="O250" s="45"/>
      <c r="P250" s="45"/>
    </row>
    <row r="251" spans="1:35" s="44" customFormat="1" ht="46.8">
      <c r="A251" s="44">
        <v>124</v>
      </c>
      <c r="B251" s="6">
        <v>124</v>
      </c>
      <c r="C251" s="14" t="s">
        <v>251</v>
      </c>
      <c r="D251" s="12">
        <v>7</v>
      </c>
      <c r="E251" s="6" t="s">
        <v>14</v>
      </c>
      <c r="F251" s="41">
        <v>13559.322033898306</v>
      </c>
      <c r="G251" s="39">
        <f>F251*1.18</f>
        <v>16000</v>
      </c>
      <c r="H251" s="39">
        <f>D251*G251</f>
        <v>112000</v>
      </c>
      <c r="I251" s="46">
        <v>12</v>
      </c>
      <c r="J251" s="6" t="s">
        <v>14</v>
      </c>
      <c r="K251" s="53">
        <f>G251</f>
        <v>16000</v>
      </c>
      <c r="L251" s="59">
        <f>I251*K251</f>
        <v>192000</v>
      </c>
      <c r="M251" s="53">
        <f>I251-D251</f>
        <v>5</v>
      </c>
      <c r="N251" s="44">
        <f>M251*G251</f>
        <v>80000</v>
      </c>
      <c r="O251" s="59"/>
      <c r="P251" s="59"/>
      <c r="Q251" s="53"/>
      <c r="R251" s="46"/>
      <c r="S251" s="6" t="s">
        <v>14</v>
      </c>
      <c r="T251" s="41">
        <v>13559.322033898306</v>
      </c>
      <c r="U251" s="9">
        <f>R251*T251</f>
        <v>0</v>
      </c>
      <c r="AF251" s="56">
        <f>D251+R251</f>
        <v>7</v>
      </c>
      <c r="AG251" s="6" t="s">
        <v>14</v>
      </c>
      <c r="AH251" s="41">
        <v>13559.322033898306</v>
      </c>
      <c r="AI251" s="53">
        <f>AF251*AH251</f>
        <v>94915.254237288143</v>
      </c>
    </row>
    <row r="252" spans="1:35" s="44" customFormat="1">
      <c r="A252" s="44">
        <v>124</v>
      </c>
      <c r="C252" s="47"/>
      <c r="F252" s="45"/>
      <c r="G252" s="45"/>
      <c r="H252" s="45"/>
      <c r="L252" s="45"/>
      <c r="M252" s="45"/>
      <c r="N252" s="45"/>
      <c r="O252" s="45"/>
      <c r="P252" s="45"/>
    </row>
    <row r="253" spans="1:35" s="44" customFormat="1" ht="46.8">
      <c r="A253" s="44">
        <v>125</v>
      </c>
      <c r="B253" s="6">
        <v>125</v>
      </c>
      <c r="C253" s="14" t="s">
        <v>252</v>
      </c>
      <c r="D253" s="12">
        <v>1</v>
      </c>
      <c r="E253" s="6" t="s">
        <v>14</v>
      </c>
      <c r="F253" s="41">
        <v>8894067.7966101691</v>
      </c>
      <c r="G253" s="39">
        <f>F253*1.18</f>
        <v>10494999.999999998</v>
      </c>
      <c r="H253" s="39">
        <f>D253*G253</f>
        <v>10494999.999999998</v>
      </c>
      <c r="I253" s="46">
        <v>1</v>
      </c>
      <c r="J253" s="6" t="s">
        <v>14</v>
      </c>
      <c r="K253" s="53">
        <f>G253</f>
        <v>10494999.999999998</v>
      </c>
      <c r="L253" s="59">
        <f>I253*K253</f>
        <v>10494999.999999998</v>
      </c>
      <c r="M253" s="53">
        <f>I253-D253</f>
        <v>0</v>
      </c>
      <c r="N253" s="44">
        <f>M253*G253</f>
        <v>0</v>
      </c>
      <c r="O253" s="59"/>
      <c r="P253" s="59"/>
      <c r="Q253" s="53"/>
      <c r="R253" s="46"/>
      <c r="S253" s="6" t="s">
        <v>14</v>
      </c>
      <c r="T253" s="41">
        <v>8894067.7966101691</v>
      </c>
      <c r="U253" s="9">
        <f>R253*T253</f>
        <v>0</v>
      </c>
      <c r="AF253" s="56">
        <f>D253+R253</f>
        <v>1</v>
      </c>
      <c r="AG253" s="6" t="s">
        <v>14</v>
      </c>
      <c r="AH253" s="41">
        <v>8894067.7966101691</v>
      </c>
      <c r="AI253" s="53">
        <f>AF253*AH253</f>
        <v>8894067.7966101691</v>
      </c>
    </row>
    <row r="254" spans="1:35" s="44" customFormat="1">
      <c r="A254" s="44">
        <v>125</v>
      </c>
      <c r="C254" s="47"/>
      <c r="F254" s="45"/>
      <c r="G254" s="45"/>
      <c r="H254" s="45"/>
      <c r="L254" s="45"/>
      <c r="M254" s="45"/>
      <c r="N254" s="45"/>
      <c r="O254" s="45"/>
      <c r="P254" s="45"/>
    </row>
    <row r="255" spans="1:35" s="44" customFormat="1" ht="31.2">
      <c r="A255" s="44">
        <v>126</v>
      </c>
      <c r="B255" s="6">
        <v>126</v>
      </c>
      <c r="C255" s="14" t="s">
        <v>254</v>
      </c>
      <c r="D255" s="12">
        <v>6</v>
      </c>
      <c r="E255" s="6" t="s">
        <v>14</v>
      </c>
      <c r="F255" s="39">
        <v>127118.64406779662</v>
      </c>
      <c r="G255" s="39">
        <f>F255*1.18</f>
        <v>150000</v>
      </c>
      <c r="H255" s="39">
        <f>D255*G255</f>
        <v>900000</v>
      </c>
      <c r="I255" s="46">
        <v>6</v>
      </c>
      <c r="J255" s="6" t="s">
        <v>14</v>
      </c>
      <c r="K255" s="53">
        <f>G255</f>
        <v>150000</v>
      </c>
      <c r="L255" s="59">
        <f>I255*K255</f>
        <v>900000</v>
      </c>
      <c r="M255" s="53">
        <f>I255-D255</f>
        <v>0</v>
      </c>
      <c r="N255" s="44">
        <f>M255*G255</f>
        <v>0</v>
      </c>
      <c r="O255" s="59"/>
      <c r="P255" s="59"/>
      <c r="Q255" s="53"/>
      <c r="R255" s="46"/>
      <c r="S255" s="6" t="s">
        <v>14</v>
      </c>
      <c r="T255" s="39">
        <v>127118.64406779662</v>
      </c>
      <c r="U255" s="9">
        <f>R255*T255</f>
        <v>0</v>
      </c>
      <c r="AF255" s="56">
        <f>D255+R255</f>
        <v>6</v>
      </c>
      <c r="AG255" s="6" t="s">
        <v>14</v>
      </c>
      <c r="AH255" s="39">
        <v>127118.64406779662</v>
      </c>
      <c r="AI255" s="53">
        <f>AF255*AH255</f>
        <v>762711.86440677964</v>
      </c>
    </row>
    <row r="256" spans="1:35" s="44" customFormat="1">
      <c r="A256" s="44">
        <v>126</v>
      </c>
      <c r="C256" s="47"/>
      <c r="F256" s="45"/>
      <c r="G256" s="45"/>
      <c r="H256" s="45"/>
      <c r="L256" s="45"/>
      <c r="M256" s="45"/>
      <c r="N256" s="45"/>
      <c r="O256" s="45"/>
      <c r="P256" s="45"/>
    </row>
    <row r="257" spans="1:35" s="44" customFormat="1" ht="31.2">
      <c r="A257" s="44">
        <v>127</v>
      </c>
      <c r="B257" s="6">
        <v>127</v>
      </c>
      <c r="C257" s="14" t="s">
        <v>255</v>
      </c>
      <c r="D257" s="12">
        <v>2</v>
      </c>
      <c r="E257" s="6" t="s">
        <v>14</v>
      </c>
      <c r="F257" s="39">
        <v>177966.10169491527</v>
      </c>
      <c r="G257" s="39">
        <f>F257*1.18</f>
        <v>210000</v>
      </c>
      <c r="H257" s="39">
        <f>D257*G257</f>
        <v>420000</v>
      </c>
      <c r="I257" s="46">
        <v>6</v>
      </c>
      <c r="J257" s="6" t="s">
        <v>14</v>
      </c>
      <c r="K257" s="53">
        <f>G257</f>
        <v>210000</v>
      </c>
      <c r="L257" s="59">
        <f>I257*K257</f>
        <v>1260000</v>
      </c>
      <c r="M257" s="53">
        <f>I257-D257</f>
        <v>4</v>
      </c>
      <c r="N257" s="44">
        <f>M257*G257</f>
        <v>840000</v>
      </c>
      <c r="O257" s="59"/>
      <c r="P257" s="59"/>
      <c r="Q257" s="53"/>
      <c r="R257" s="46"/>
      <c r="S257" s="6" t="s">
        <v>14</v>
      </c>
      <c r="T257" s="39">
        <v>177966.10169491527</v>
      </c>
      <c r="U257" s="9">
        <f>R257*T257</f>
        <v>0</v>
      </c>
      <c r="AF257" s="56">
        <f>D257+R257</f>
        <v>2</v>
      </c>
      <c r="AG257" s="6" t="s">
        <v>14</v>
      </c>
      <c r="AH257" s="39">
        <v>177966.10169491527</v>
      </c>
      <c r="AI257" s="53">
        <f>AF257*AH257</f>
        <v>355932.20338983054</v>
      </c>
    </row>
    <row r="258" spans="1:35" s="44" customFormat="1">
      <c r="A258" s="44">
        <v>127</v>
      </c>
      <c r="C258" s="47"/>
      <c r="F258" s="45"/>
      <c r="G258" s="45"/>
      <c r="H258" s="45"/>
      <c r="L258" s="45"/>
      <c r="M258" s="45"/>
      <c r="N258" s="45"/>
      <c r="O258" s="45"/>
      <c r="P258" s="45"/>
    </row>
    <row r="259" spans="1:35" s="44" customFormat="1" ht="15.6">
      <c r="A259" s="44">
        <v>128</v>
      </c>
      <c r="B259" s="6">
        <v>128</v>
      </c>
      <c r="C259" s="14" t="s">
        <v>256</v>
      </c>
      <c r="D259" s="12">
        <v>6</v>
      </c>
      <c r="E259" s="6" t="s">
        <v>14</v>
      </c>
      <c r="F259" s="39">
        <v>5932.203389830509</v>
      </c>
      <c r="G259" s="39">
        <f>F259*1.18</f>
        <v>7000</v>
      </c>
      <c r="H259" s="39">
        <f>D259*G259</f>
        <v>42000</v>
      </c>
      <c r="I259" s="46">
        <v>6</v>
      </c>
      <c r="J259" s="6" t="s">
        <v>14</v>
      </c>
      <c r="K259" s="53">
        <f>G259</f>
        <v>7000</v>
      </c>
      <c r="L259" s="59">
        <f>I259*K259</f>
        <v>42000</v>
      </c>
      <c r="M259" s="53">
        <f>I259-D259</f>
        <v>0</v>
      </c>
      <c r="N259" s="44">
        <f>M259*G259</f>
        <v>0</v>
      </c>
      <c r="O259" s="59"/>
      <c r="P259" s="59"/>
      <c r="Q259" s="53"/>
      <c r="R259" s="46"/>
      <c r="S259" s="6" t="s">
        <v>14</v>
      </c>
      <c r="T259" s="39">
        <v>5932.203389830509</v>
      </c>
      <c r="U259" s="9">
        <f>R259*T259</f>
        <v>0</v>
      </c>
      <c r="AF259" s="56">
        <f>D259+R259</f>
        <v>6</v>
      </c>
      <c r="AG259" s="6" t="s">
        <v>14</v>
      </c>
      <c r="AH259" s="39">
        <v>5932.203389830509</v>
      </c>
      <c r="AI259" s="53">
        <f>AF259*AH259</f>
        <v>35593.220338983054</v>
      </c>
    </row>
    <row r="260" spans="1:35" s="44" customFormat="1">
      <c r="A260" s="44">
        <v>128</v>
      </c>
      <c r="C260" s="47"/>
      <c r="F260" s="45"/>
      <c r="G260" s="45"/>
      <c r="H260" s="45"/>
      <c r="L260" s="45"/>
      <c r="M260" s="45"/>
      <c r="N260" s="45"/>
      <c r="O260" s="45"/>
      <c r="P260" s="45"/>
    </row>
    <row r="261" spans="1:35" s="44" customFormat="1" ht="27.6" customHeight="1">
      <c r="A261" s="44">
        <v>129</v>
      </c>
      <c r="B261" s="6">
        <v>129</v>
      </c>
      <c r="C261" s="14" t="s">
        <v>257</v>
      </c>
      <c r="D261" s="12">
        <v>2</v>
      </c>
      <c r="E261" s="6" t="s">
        <v>14</v>
      </c>
      <c r="F261" s="39">
        <v>7203.3898305084749</v>
      </c>
      <c r="G261" s="39">
        <f>F261*1.18</f>
        <v>8500</v>
      </c>
      <c r="H261" s="39">
        <f>D261*G261</f>
        <v>17000</v>
      </c>
      <c r="I261" s="46">
        <v>2</v>
      </c>
      <c r="J261" s="6" t="s">
        <v>14</v>
      </c>
      <c r="K261" s="53">
        <f>G261</f>
        <v>8500</v>
      </c>
      <c r="L261" s="59">
        <f>I261*K261</f>
        <v>17000</v>
      </c>
      <c r="M261" s="53">
        <f>I261-D261</f>
        <v>0</v>
      </c>
      <c r="N261" s="44">
        <f>M261*G261</f>
        <v>0</v>
      </c>
      <c r="O261" s="59"/>
      <c r="P261" s="59"/>
      <c r="Q261" s="53"/>
      <c r="R261" s="46"/>
      <c r="S261" s="6" t="s">
        <v>14</v>
      </c>
      <c r="T261" s="39">
        <v>7203.3898305084749</v>
      </c>
      <c r="U261" s="9">
        <f>R261*T261</f>
        <v>0</v>
      </c>
      <c r="AF261" s="56">
        <f>D261+R261</f>
        <v>2</v>
      </c>
      <c r="AG261" s="6" t="s">
        <v>14</v>
      </c>
      <c r="AH261" s="39">
        <v>7203.3898305084749</v>
      </c>
      <c r="AI261" s="53">
        <f>AF261*AH261</f>
        <v>14406.77966101695</v>
      </c>
    </row>
    <row r="262" spans="1:35" ht="30" customHeight="1">
      <c r="A262" s="44">
        <v>129</v>
      </c>
    </row>
    <row r="263" spans="1:35" ht="15.6">
      <c r="A263" s="44">
        <v>130</v>
      </c>
      <c r="B263" s="64">
        <v>130</v>
      </c>
      <c r="C263" s="66" t="s">
        <v>258</v>
      </c>
      <c r="D263" s="68">
        <v>1</v>
      </c>
      <c r="E263" s="64" t="s">
        <v>14</v>
      </c>
      <c r="F263" s="69">
        <v>1016949.1525423729</v>
      </c>
      <c r="G263" s="69">
        <f>F263*1.18</f>
        <v>1200000</v>
      </c>
      <c r="H263" s="69">
        <f>D263*G263</f>
        <v>1200000</v>
      </c>
      <c r="I263" s="36">
        <v>1</v>
      </c>
      <c r="J263" s="64" t="s">
        <v>14</v>
      </c>
      <c r="K263" s="74">
        <f>G263</f>
        <v>1200000</v>
      </c>
      <c r="L263" s="75">
        <f>I263*K263</f>
        <v>1200000</v>
      </c>
      <c r="M263" s="74">
        <f>I263-D263</f>
        <v>0</v>
      </c>
      <c r="N263">
        <f>M263*G263</f>
        <v>0</v>
      </c>
      <c r="O263" s="75"/>
      <c r="P263" s="75"/>
      <c r="Q263" s="74"/>
      <c r="R263" s="36"/>
      <c r="S263" s="64" t="s">
        <v>14</v>
      </c>
      <c r="T263" s="69">
        <v>1016949.1525423729</v>
      </c>
      <c r="U263" s="76">
        <f>R263*T263</f>
        <v>0</v>
      </c>
      <c r="AF263" s="77">
        <f>D263+R263</f>
        <v>1</v>
      </c>
      <c r="AG263" s="64" t="s">
        <v>14</v>
      </c>
      <c r="AH263" s="69">
        <v>1016949.1525423729</v>
      </c>
      <c r="AI263" s="74">
        <f>AF263*AH263</f>
        <v>1016949.1525423729</v>
      </c>
    </row>
    <row r="264" spans="1:35">
      <c r="A264" s="44">
        <v>130</v>
      </c>
    </row>
    <row r="265" spans="1:35" ht="15.6">
      <c r="A265" s="44">
        <v>131</v>
      </c>
      <c r="B265" s="64">
        <v>131</v>
      </c>
      <c r="C265" s="66" t="s">
        <v>259</v>
      </c>
      <c r="D265" s="68">
        <v>2</v>
      </c>
      <c r="E265" s="64" t="s">
        <v>14</v>
      </c>
      <c r="F265" s="69">
        <v>847457.62711864407</v>
      </c>
      <c r="G265" s="69">
        <f>F265*1.18</f>
        <v>1000000</v>
      </c>
      <c r="H265" s="69">
        <f>D265*G265</f>
        <v>2000000</v>
      </c>
      <c r="I265" s="36">
        <v>2</v>
      </c>
      <c r="J265" s="64" t="s">
        <v>14</v>
      </c>
      <c r="K265" s="74">
        <f>G265</f>
        <v>1000000</v>
      </c>
      <c r="L265" s="75">
        <f>I265*K265</f>
        <v>2000000</v>
      </c>
      <c r="M265" s="74">
        <f>I265-D265</f>
        <v>0</v>
      </c>
      <c r="N265">
        <f>M265*G265</f>
        <v>0</v>
      </c>
      <c r="O265" s="75"/>
      <c r="P265" s="75"/>
      <c r="Q265" s="74"/>
      <c r="R265" s="36"/>
      <c r="S265" s="64" t="s">
        <v>14</v>
      </c>
      <c r="T265" s="69">
        <v>847457.62711864407</v>
      </c>
      <c r="U265" s="76">
        <f>R265*T265</f>
        <v>0</v>
      </c>
      <c r="AF265" s="77">
        <f>D265+R265</f>
        <v>2</v>
      </c>
      <c r="AG265" s="64" t="s">
        <v>14</v>
      </c>
      <c r="AH265" s="69">
        <v>847457.62711864407</v>
      </c>
      <c r="AI265" s="74">
        <f>AF265*AH265</f>
        <v>1694915.2542372881</v>
      </c>
    </row>
    <row r="266" spans="1:35">
      <c r="A266" s="44">
        <v>131</v>
      </c>
    </row>
    <row r="267" spans="1:35" ht="15.6">
      <c r="A267" s="44">
        <v>132</v>
      </c>
      <c r="B267" s="64">
        <v>132</v>
      </c>
      <c r="C267" s="66" t="s">
        <v>260</v>
      </c>
      <c r="D267" s="68">
        <v>1</v>
      </c>
      <c r="E267" s="64" t="s">
        <v>14</v>
      </c>
      <c r="F267" s="69">
        <v>762711.86440677976</v>
      </c>
      <c r="G267" s="69">
        <f>F267*1.18</f>
        <v>900000.00000000012</v>
      </c>
      <c r="H267" s="69">
        <f>D267*G267</f>
        <v>900000.00000000012</v>
      </c>
      <c r="I267" s="36">
        <v>2</v>
      </c>
      <c r="J267" s="64" t="s">
        <v>14</v>
      </c>
      <c r="K267" s="74">
        <f>G267</f>
        <v>900000.00000000012</v>
      </c>
      <c r="L267" s="75">
        <f>I267*K267</f>
        <v>1800000.0000000002</v>
      </c>
      <c r="M267" s="74">
        <f>I267-D267</f>
        <v>1</v>
      </c>
      <c r="N267">
        <f>M267*G267</f>
        <v>900000.00000000012</v>
      </c>
      <c r="O267" s="75"/>
      <c r="P267" s="75"/>
      <c r="Q267" s="74"/>
      <c r="R267" s="36"/>
      <c r="S267" s="64" t="s">
        <v>14</v>
      </c>
      <c r="T267" s="69">
        <v>762711.86440677976</v>
      </c>
      <c r="U267" s="76">
        <f>R267*T267</f>
        <v>0</v>
      </c>
      <c r="AF267" s="77">
        <f>D267+R267</f>
        <v>1</v>
      </c>
      <c r="AG267" s="64" t="s">
        <v>14</v>
      </c>
      <c r="AH267" s="69">
        <v>762711.86440677976</v>
      </c>
      <c r="AI267" s="74">
        <f>AF267*AH267</f>
        <v>762711.86440677976</v>
      </c>
    </row>
    <row r="268" spans="1:35">
      <c r="A268" s="44">
        <v>132</v>
      </c>
    </row>
    <row r="269" spans="1:35" ht="15.6">
      <c r="A269" s="44">
        <v>133</v>
      </c>
      <c r="B269" s="64">
        <v>133</v>
      </c>
      <c r="C269" s="29" t="s">
        <v>262</v>
      </c>
      <c r="D269" s="64">
        <v>1</v>
      </c>
      <c r="E269" s="64" t="s">
        <v>49</v>
      </c>
      <c r="F269" s="69">
        <v>1207627.1186440678</v>
      </c>
      <c r="G269" s="69">
        <f>F269*1.18</f>
        <v>1425000</v>
      </c>
      <c r="H269" s="69">
        <f>D269*G269</f>
        <v>1425000</v>
      </c>
      <c r="I269" s="71">
        <f>AF269</f>
        <v>1</v>
      </c>
      <c r="J269" s="64" t="s">
        <v>49</v>
      </c>
      <c r="K269" s="74">
        <f>G269</f>
        <v>1425000</v>
      </c>
      <c r="L269" s="75">
        <f>I269*K269</f>
        <v>1425000</v>
      </c>
      <c r="M269" s="74">
        <f>I269-D269</f>
        <v>0</v>
      </c>
      <c r="N269">
        <f>M269*G269</f>
        <v>0</v>
      </c>
      <c r="O269" s="75"/>
      <c r="P269" s="75"/>
      <c r="Q269" s="74"/>
      <c r="R269" s="36"/>
      <c r="S269" s="64" t="s">
        <v>49</v>
      </c>
      <c r="T269" s="69">
        <v>1207627.1186440678</v>
      </c>
      <c r="U269" s="76">
        <f>R269*T269</f>
        <v>0</v>
      </c>
      <c r="AF269" s="77">
        <f>D269+R269</f>
        <v>1</v>
      </c>
      <c r="AG269" s="64" t="s">
        <v>49</v>
      </c>
      <c r="AH269" s="69">
        <v>1207627.1186440678</v>
      </c>
      <c r="AI269" s="74">
        <f>AF269*AH269</f>
        <v>1207627.1186440678</v>
      </c>
    </row>
    <row r="270" spans="1:35">
      <c r="A270" s="44">
        <v>133</v>
      </c>
    </row>
    <row r="271" spans="1:35" ht="15.6">
      <c r="A271" s="44">
        <v>134</v>
      </c>
      <c r="B271" s="64">
        <v>134</v>
      </c>
      <c r="C271" s="29" t="s">
        <v>263</v>
      </c>
      <c r="D271" s="64">
        <v>1</v>
      </c>
      <c r="E271" s="64" t="s">
        <v>49</v>
      </c>
      <c r="F271" s="69">
        <v>1186440.6779661018</v>
      </c>
      <c r="G271" s="69">
        <f>F271*1.18</f>
        <v>1400000</v>
      </c>
      <c r="H271" s="69">
        <f>D271*G271</f>
        <v>1400000</v>
      </c>
      <c r="I271" s="71">
        <f>AF271</f>
        <v>1</v>
      </c>
      <c r="J271" s="64" t="s">
        <v>49</v>
      </c>
      <c r="K271" s="74">
        <f>G271</f>
        <v>1400000</v>
      </c>
      <c r="L271" s="75">
        <f>I271*K271</f>
        <v>1400000</v>
      </c>
      <c r="M271" s="74">
        <f>I271-D271</f>
        <v>0</v>
      </c>
      <c r="N271">
        <f>M271*G271</f>
        <v>0</v>
      </c>
      <c r="O271" s="75"/>
      <c r="P271" s="75"/>
      <c r="Q271" s="74"/>
      <c r="R271" s="36"/>
      <c r="S271" s="64" t="s">
        <v>49</v>
      </c>
      <c r="T271" s="69">
        <v>1186440.6779661018</v>
      </c>
      <c r="U271" s="76">
        <f>R271*T271</f>
        <v>0</v>
      </c>
      <c r="AF271" s="77">
        <f>D271+R271</f>
        <v>1</v>
      </c>
      <c r="AG271" s="64" t="s">
        <v>49</v>
      </c>
      <c r="AH271" s="69">
        <v>1186440.6779661018</v>
      </c>
      <c r="AI271" s="74">
        <f>AF271*AH271</f>
        <v>1186440.6779661018</v>
      </c>
    </row>
    <row r="272" spans="1:35">
      <c r="A272" s="44">
        <v>134</v>
      </c>
    </row>
    <row r="273" spans="1:35" ht="15.6">
      <c r="A273" s="44">
        <v>135</v>
      </c>
      <c r="B273" s="64">
        <v>135</v>
      </c>
      <c r="C273" s="29" t="s">
        <v>264</v>
      </c>
      <c r="D273" s="64">
        <v>6</v>
      </c>
      <c r="E273" s="64" t="s">
        <v>14</v>
      </c>
      <c r="F273" s="69">
        <v>22881.355932203391</v>
      </c>
      <c r="G273" s="69">
        <f>F273*1.18</f>
        <v>27000</v>
      </c>
      <c r="H273" s="69">
        <f>D273*G273</f>
        <v>162000</v>
      </c>
      <c r="I273" s="71">
        <f>AF273</f>
        <v>6</v>
      </c>
      <c r="J273" s="64" t="s">
        <v>14</v>
      </c>
      <c r="K273" s="74">
        <f>G273</f>
        <v>27000</v>
      </c>
      <c r="L273" s="75">
        <f>I273*K273</f>
        <v>162000</v>
      </c>
      <c r="M273" s="74">
        <f>I273-D273</f>
        <v>0</v>
      </c>
      <c r="N273">
        <f>M273*G273</f>
        <v>0</v>
      </c>
      <c r="O273" s="75"/>
      <c r="P273" s="75"/>
      <c r="Q273" s="74"/>
      <c r="R273" s="36"/>
      <c r="S273" s="64" t="s">
        <v>14</v>
      </c>
      <c r="T273" s="69">
        <v>22881.355932203391</v>
      </c>
      <c r="U273" s="76">
        <f>R273*T273</f>
        <v>0</v>
      </c>
      <c r="AF273" s="77">
        <f>D273+R273</f>
        <v>6</v>
      </c>
      <c r="AG273" s="64" t="s">
        <v>14</v>
      </c>
      <c r="AH273" s="69">
        <v>22881.355932203391</v>
      </c>
      <c r="AI273" s="74">
        <f>AF273*AH273</f>
        <v>137288.13559322036</v>
      </c>
    </row>
    <row r="274" spans="1:35">
      <c r="A274" s="44">
        <v>135</v>
      </c>
    </row>
    <row r="275" spans="1:35" ht="31.2">
      <c r="A275" s="44">
        <v>136</v>
      </c>
      <c r="B275" s="64">
        <v>136</v>
      </c>
      <c r="C275" s="29" t="s">
        <v>265</v>
      </c>
      <c r="D275" s="64">
        <v>6</v>
      </c>
      <c r="E275" s="64" t="s">
        <v>14</v>
      </c>
      <c r="F275" s="69">
        <v>13559.322033898306</v>
      </c>
      <c r="G275" s="69">
        <f>F275*1.18</f>
        <v>16000</v>
      </c>
      <c r="H275" s="69">
        <f>D275*G275</f>
        <v>96000</v>
      </c>
      <c r="I275" s="71">
        <f>AF275</f>
        <v>6</v>
      </c>
      <c r="J275" s="64" t="s">
        <v>14</v>
      </c>
      <c r="K275" s="74">
        <f>G275</f>
        <v>16000</v>
      </c>
      <c r="L275" s="75">
        <f>I275*K275</f>
        <v>96000</v>
      </c>
      <c r="M275" s="74">
        <f>I275-D275</f>
        <v>0</v>
      </c>
      <c r="N275">
        <f>M275*G275</f>
        <v>0</v>
      </c>
      <c r="O275" s="75"/>
      <c r="P275" s="75"/>
      <c r="Q275" s="74"/>
      <c r="R275" s="36"/>
      <c r="S275" s="64" t="s">
        <v>14</v>
      </c>
      <c r="T275" s="69">
        <v>13559.322033898306</v>
      </c>
      <c r="U275" s="76">
        <f>R275*T275</f>
        <v>0</v>
      </c>
      <c r="AF275" s="77">
        <f>D275+R275</f>
        <v>6</v>
      </c>
      <c r="AG275" s="64" t="s">
        <v>14</v>
      </c>
      <c r="AH275" s="69">
        <v>13559.322033898306</v>
      </c>
      <c r="AI275" s="74">
        <f>AF275*AH275</f>
        <v>81355.932203389835</v>
      </c>
    </row>
    <row r="276" spans="1:35">
      <c r="A276" s="44">
        <v>136</v>
      </c>
    </row>
    <row r="277" spans="1:35" ht="31.2">
      <c r="A277" s="44">
        <v>137</v>
      </c>
      <c r="B277" s="64">
        <v>137</v>
      </c>
      <c r="C277" s="29" t="s">
        <v>266</v>
      </c>
      <c r="D277" s="64">
        <v>10</v>
      </c>
      <c r="E277" s="64" t="s">
        <v>14</v>
      </c>
      <c r="F277" s="69">
        <v>9322.033898305086</v>
      </c>
      <c r="G277" s="69">
        <f>F277*1.18</f>
        <v>11000.000000000002</v>
      </c>
      <c r="H277" s="69">
        <f>D277*G277</f>
        <v>110000.00000000001</v>
      </c>
      <c r="I277" s="71">
        <f>AF277</f>
        <v>10</v>
      </c>
      <c r="J277" s="64" t="s">
        <v>14</v>
      </c>
      <c r="K277" s="74">
        <f>G277</f>
        <v>11000.000000000002</v>
      </c>
      <c r="L277" s="75">
        <f>I277*K277</f>
        <v>110000.00000000001</v>
      </c>
      <c r="M277" s="74">
        <f>I277-D277</f>
        <v>0</v>
      </c>
      <c r="N277">
        <f>M277*G277</f>
        <v>0</v>
      </c>
      <c r="O277" s="75"/>
      <c r="P277" s="75"/>
      <c r="Q277" s="74"/>
      <c r="R277" s="36"/>
      <c r="S277" s="64" t="s">
        <v>14</v>
      </c>
      <c r="T277" s="69">
        <v>9322.033898305086</v>
      </c>
      <c r="U277" s="76">
        <f>R277*T277</f>
        <v>0</v>
      </c>
      <c r="AF277" s="77">
        <f>D277+R277</f>
        <v>10</v>
      </c>
      <c r="AG277" s="64" t="s">
        <v>14</v>
      </c>
      <c r="AH277" s="69">
        <v>9322.033898305086</v>
      </c>
      <c r="AI277" s="74">
        <f>AF277*AH277</f>
        <v>93220.338983050868</v>
      </c>
    </row>
    <row r="278" spans="1:35">
      <c r="A278" s="44">
        <v>137</v>
      </c>
    </row>
    <row r="279" spans="1:35" ht="15.6">
      <c r="A279" s="44">
        <v>138</v>
      </c>
      <c r="B279" s="64">
        <v>138</v>
      </c>
      <c r="C279" s="29" t="s">
        <v>267</v>
      </c>
      <c r="D279" s="64">
        <v>10</v>
      </c>
      <c r="E279" s="64" t="s">
        <v>14</v>
      </c>
      <c r="F279" s="69">
        <v>19067.796610169491</v>
      </c>
      <c r="G279" s="69">
        <f>F279*1.18</f>
        <v>22500</v>
      </c>
      <c r="H279" s="69">
        <f>D279*G279</f>
        <v>225000</v>
      </c>
      <c r="I279" s="71">
        <f>AF279</f>
        <v>10</v>
      </c>
      <c r="J279" s="64" t="s">
        <v>14</v>
      </c>
      <c r="K279" s="74">
        <f>G279</f>
        <v>22500</v>
      </c>
      <c r="L279" s="75">
        <f>I279*K279</f>
        <v>225000</v>
      </c>
      <c r="M279" s="74">
        <f>I279-D279</f>
        <v>0</v>
      </c>
      <c r="N279">
        <f>M279*G279</f>
        <v>0</v>
      </c>
      <c r="O279" s="75"/>
      <c r="P279" s="75"/>
      <c r="Q279" s="74"/>
      <c r="R279" s="36"/>
      <c r="S279" s="64" t="s">
        <v>14</v>
      </c>
      <c r="T279" s="69">
        <v>19067.796610169491</v>
      </c>
      <c r="U279" s="76">
        <f>R279*T279</f>
        <v>0</v>
      </c>
      <c r="AF279" s="77">
        <f>D279+R279</f>
        <v>10</v>
      </c>
      <c r="AG279" s="64" t="s">
        <v>14</v>
      </c>
      <c r="AH279" s="69">
        <v>19067.796610169491</v>
      </c>
      <c r="AI279" s="74">
        <f>AF279*AH279</f>
        <v>190677.96610169491</v>
      </c>
    </row>
    <row r="280" spans="1:35">
      <c r="A280" s="44">
        <v>138</v>
      </c>
    </row>
    <row r="281" spans="1:35" ht="31.2">
      <c r="A281" s="44">
        <v>139</v>
      </c>
      <c r="B281" s="64">
        <v>139</v>
      </c>
      <c r="C281" s="29" t="s">
        <v>268</v>
      </c>
      <c r="D281" s="64">
        <v>150</v>
      </c>
      <c r="E281" s="64" t="s">
        <v>14</v>
      </c>
      <c r="F281" s="69">
        <v>1694.9152542372883</v>
      </c>
      <c r="G281" s="69">
        <f>F281*1.18</f>
        <v>2000</v>
      </c>
      <c r="H281" s="69">
        <f>D281*G281</f>
        <v>300000</v>
      </c>
      <c r="I281" s="70">
        <f>AF281</f>
        <v>150</v>
      </c>
      <c r="J281" s="64" t="s">
        <v>14</v>
      </c>
      <c r="K281" s="74">
        <f>G281</f>
        <v>2000</v>
      </c>
      <c r="L281" s="75">
        <f>I281*K281</f>
        <v>300000</v>
      </c>
      <c r="M281" s="74">
        <f>I281-D281</f>
        <v>0</v>
      </c>
      <c r="N281">
        <f>M281*G281</f>
        <v>0</v>
      </c>
      <c r="O281" s="75"/>
      <c r="P281" s="75"/>
      <c r="Q281" s="74"/>
      <c r="R281" s="36"/>
      <c r="S281" s="64" t="s">
        <v>14</v>
      </c>
      <c r="T281" s="69">
        <v>1694.9152542372883</v>
      </c>
      <c r="U281" s="76">
        <f>R281*T281</f>
        <v>0</v>
      </c>
      <c r="AF281" s="77">
        <f>D281+R281</f>
        <v>150</v>
      </c>
      <c r="AG281" s="64" t="s">
        <v>14</v>
      </c>
      <c r="AH281" s="69">
        <v>1694.9152542372883</v>
      </c>
      <c r="AI281" s="74">
        <f>AF281*AH281</f>
        <v>254237.28813559323</v>
      </c>
    </row>
    <row r="282" spans="1:35">
      <c r="A282" s="44">
        <v>139</v>
      </c>
    </row>
    <row r="283" spans="1:35" ht="15.6">
      <c r="A283" s="44">
        <v>140</v>
      </c>
      <c r="B283" s="64">
        <v>140</v>
      </c>
      <c r="C283" s="29" t="s">
        <v>269</v>
      </c>
      <c r="D283" s="64">
        <v>6</v>
      </c>
      <c r="E283" s="64" t="s">
        <v>11</v>
      </c>
      <c r="F283" s="69">
        <v>24576.271186440681</v>
      </c>
      <c r="G283" s="69">
        <f>F283*1.18</f>
        <v>29000.000000000004</v>
      </c>
      <c r="H283" s="69">
        <f>D283*G283</f>
        <v>174000.00000000003</v>
      </c>
      <c r="I283" s="70">
        <f>AF283</f>
        <v>6</v>
      </c>
      <c r="J283" s="64" t="s">
        <v>11</v>
      </c>
      <c r="K283" s="74">
        <f>G283</f>
        <v>29000.000000000004</v>
      </c>
      <c r="L283" s="75">
        <f>I283*K283</f>
        <v>174000.00000000003</v>
      </c>
      <c r="M283" s="74">
        <f>I283-D283</f>
        <v>0</v>
      </c>
      <c r="N283">
        <f>M283*G283</f>
        <v>0</v>
      </c>
      <c r="O283" s="75"/>
      <c r="P283" s="75"/>
      <c r="Q283" s="74"/>
      <c r="R283" s="36"/>
      <c r="S283" s="64" t="s">
        <v>11</v>
      </c>
      <c r="T283" s="69">
        <v>24576.271186440681</v>
      </c>
      <c r="U283" s="76">
        <f>R283*T283</f>
        <v>0</v>
      </c>
      <c r="AF283" s="77">
        <f>D283+R283</f>
        <v>6</v>
      </c>
      <c r="AG283" s="64" t="s">
        <v>11</v>
      </c>
      <c r="AH283" s="69">
        <v>24576.271186440681</v>
      </c>
      <c r="AI283" s="74">
        <f>AF283*AH283</f>
        <v>147457.62711864407</v>
      </c>
    </row>
    <row r="284" spans="1:35">
      <c r="A284" s="44">
        <v>140</v>
      </c>
    </row>
    <row r="285" spans="1:35" ht="15.6">
      <c r="A285" s="44">
        <v>141</v>
      </c>
      <c r="B285" s="64">
        <v>141</v>
      </c>
      <c r="C285" s="29" t="s">
        <v>271</v>
      </c>
      <c r="D285" s="64">
        <v>1</v>
      </c>
      <c r="E285" s="64" t="s">
        <v>49</v>
      </c>
      <c r="F285" s="69">
        <v>847457.62711864407</v>
      </c>
      <c r="G285" s="69">
        <f>F285*1.18</f>
        <v>1000000</v>
      </c>
      <c r="H285" s="69">
        <f>D285*G285</f>
        <v>1000000</v>
      </c>
      <c r="I285" s="70">
        <f>AF285</f>
        <v>1</v>
      </c>
      <c r="J285" s="64" t="s">
        <v>49</v>
      </c>
      <c r="K285" s="74">
        <f>G285</f>
        <v>1000000</v>
      </c>
      <c r="L285" s="75">
        <f>I285*K285</f>
        <v>1000000</v>
      </c>
      <c r="M285" s="74">
        <f>I285-D285</f>
        <v>0</v>
      </c>
      <c r="N285">
        <f>M285*G285</f>
        <v>0</v>
      </c>
      <c r="O285" s="75"/>
      <c r="P285" s="75"/>
      <c r="Q285" s="74"/>
      <c r="R285" s="36"/>
      <c r="S285" s="64" t="s">
        <v>49</v>
      </c>
      <c r="T285" s="69">
        <v>847457.62711864407</v>
      </c>
      <c r="U285" s="76">
        <f>R285*T285</f>
        <v>0</v>
      </c>
      <c r="AF285" s="77">
        <f>D285+R285</f>
        <v>1</v>
      </c>
      <c r="AG285" s="64" t="s">
        <v>49</v>
      </c>
      <c r="AH285" s="69">
        <v>847457.62711864407</v>
      </c>
      <c r="AI285" s="74">
        <f>AF285*AH285</f>
        <v>847457.62711864407</v>
      </c>
    </row>
    <row r="286" spans="1:35">
      <c r="A286" s="44">
        <v>141</v>
      </c>
    </row>
    <row r="287" spans="1:35" ht="15.6">
      <c r="A287" s="44">
        <v>142</v>
      </c>
      <c r="B287" s="64">
        <v>142</v>
      </c>
      <c r="C287" s="29" t="s">
        <v>272</v>
      </c>
      <c r="D287" s="64">
        <v>1</v>
      </c>
      <c r="E287" s="64" t="s">
        <v>49</v>
      </c>
      <c r="F287" s="69">
        <v>1059322.0338983051</v>
      </c>
      <c r="G287" s="69">
        <f>F287*1.18</f>
        <v>1250000</v>
      </c>
      <c r="H287" s="69">
        <f>D287*G287</f>
        <v>1250000</v>
      </c>
      <c r="I287" s="70">
        <f>AF287</f>
        <v>1</v>
      </c>
      <c r="J287" s="64" t="s">
        <v>49</v>
      </c>
      <c r="K287" s="74">
        <f>G287</f>
        <v>1250000</v>
      </c>
      <c r="L287" s="75">
        <f>I287*K287</f>
        <v>1250000</v>
      </c>
      <c r="M287" s="74">
        <f>I287-D287</f>
        <v>0</v>
      </c>
      <c r="N287">
        <f>M287*G287</f>
        <v>0</v>
      </c>
      <c r="O287" s="75"/>
      <c r="P287" s="75"/>
      <c r="Q287" s="74"/>
      <c r="R287" s="36"/>
      <c r="S287" s="64" t="s">
        <v>49</v>
      </c>
      <c r="T287" s="69">
        <v>1059322.0338983051</v>
      </c>
      <c r="U287" s="76">
        <f>R287*T287</f>
        <v>0</v>
      </c>
      <c r="AF287" s="77">
        <f>D287+R287</f>
        <v>1</v>
      </c>
      <c r="AG287" s="64" t="s">
        <v>49</v>
      </c>
      <c r="AH287" s="69">
        <v>1059322.0338983051</v>
      </c>
      <c r="AI287" s="74">
        <f>AF287*AH287</f>
        <v>1059322.0338983051</v>
      </c>
    </row>
    <row r="288" spans="1:35">
      <c r="A288" s="44">
        <v>142</v>
      </c>
    </row>
    <row r="289" spans="1:35" ht="15.6">
      <c r="A289" s="44">
        <v>143</v>
      </c>
      <c r="B289" s="64">
        <v>143</v>
      </c>
      <c r="C289" s="29" t="s">
        <v>273</v>
      </c>
      <c r="D289" s="64">
        <v>2</v>
      </c>
      <c r="E289" s="64" t="s">
        <v>14</v>
      </c>
      <c r="F289" s="69">
        <v>254237.28813559323</v>
      </c>
      <c r="G289" s="69">
        <f>F289*1.18</f>
        <v>300000</v>
      </c>
      <c r="H289" s="69">
        <f>D289*G289</f>
        <v>600000</v>
      </c>
      <c r="I289" s="70">
        <f>AF289</f>
        <v>2</v>
      </c>
      <c r="J289" s="64" t="s">
        <v>14</v>
      </c>
      <c r="K289" s="74">
        <f>G289</f>
        <v>300000</v>
      </c>
      <c r="L289" s="75">
        <f>I289*K289</f>
        <v>600000</v>
      </c>
      <c r="M289" s="74">
        <f>I289-D289</f>
        <v>0</v>
      </c>
      <c r="N289">
        <f>M289*G289</f>
        <v>0</v>
      </c>
      <c r="O289" s="75"/>
      <c r="P289" s="75"/>
      <c r="Q289" s="74"/>
      <c r="R289" s="36"/>
      <c r="S289" s="64" t="s">
        <v>14</v>
      </c>
      <c r="T289" s="69">
        <v>254237.28813559323</v>
      </c>
      <c r="U289" s="76">
        <f>R289*T289</f>
        <v>0</v>
      </c>
      <c r="AF289" s="77">
        <f>D289+R289</f>
        <v>2</v>
      </c>
      <c r="AG289" s="64" t="s">
        <v>14</v>
      </c>
      <c r="AH289" s="69">
        <v>254237.28813559323</v>
      </c>
      <c r="AI289" s="74">
        <f>AF289*AH289</f>
        <v>508474.57627118647</v>
      </c>
    </row>
    <row r="290" spans="1:35">
      <c r="A290" s="44">
        <v>143</v>
      </c>
    </row>
    <row r="291" spans="1:35" ht="78">
      <c r="A291" s="44">
        <v>144</v>
      </c>
      <c r="B291" s="64">
        <v>144</v>
      </c>
      <c r="C291" s="29" t="s">
        <v>275</v>
      </c>
      <c r="D291" s="64">
        <v>10</v>
      </c>
      <c r="E291" s="64" t="s">
        <v>276</v>
      </c>
      <c r="F291" s="69">
        <v>4576.2711864406783</v>
      </c>
      <c r="G291" s="69">
        <f>F291*1.18</f>
        <v>5400</v>
      </c>
      <c r="H291" s="69">
        <f>D291*G291</f>
        <v>54000</v>
      </c>
      <c r="I291" s="36">
        <v>5.95</v>
      </c>
      <c r="J291" s="64" t="s">
        <v>276</v>
      </c>
      <c r="K291" s="74">
        <f>G291</f>
        <v>5400</v>
      </c>
      <c r="L291" s="75">
        <f>I291*K291</f>
        <v>32130</v>
      </c>
      <c r="M291" s="74">
        <f>I291-D291</f>
        <v>-4.05</v>
      </c>
      <c r="N291"/>
      <c r="O291" s="75">
        <f>M291*K291</f>
        <v>-21870</v>
      </c>
      <c r="P291" s="75"/>
      <c r="Q291" s="74"/>
      <c r="R291" s="36"/>
      <c r="S291" s="64" t="s">
        <v>276</v>
      </c>
      <c r="T291" s="69">
        <v>4576.2711864406783</v>
      </c>
      <c r="U291" s="76">
        <f>R291*T291</f>
        <v>0</v>
      </c>
      <c r="AF291" s="77">
        <f>D291+R291</f>
        <v>10</v>
      </c>
      <c r="AG291" s="64" t="s">
        <v>276</v>
      </c>
      <c r="AH291" s="69">
        <v>4576.2711864406783</v>
      </c>
      <c r="AI291" s="74">
        <f>AF291*AH291</f>
        <v>45762.711864406781</v>
      </c>
    </row>
    <row r="292" spans="1:35">
      <c r="A292" s="44">
        <v>144</v>
      </c>
    </row>
    <row r="293" spans="1:35" ht="78">
      <c r="A293" s="44">
        <v>145</v>
      </c>
      <c r="B293" s="64">
        <v>145</v>
      </c>
      <c r="C293" s="29" t="s">
        <v>277</v>
      </c>
      <c r="D293" s="64">
        <v>1.5</v>
      </c>
      <c r="E293" s="64" t="s">
        <v>276</v>
      </c>
      <c r="F293" s="69">
        <v>3813.5593220338983</v>
      </c>
      <c r="G293" s="69">
        <f>F293*1.18</f>
        <v>4500</v>
      </c>
      <c r="H293" s="69">
        <f>D293*G293</f>
        <v>6750</v>
      </c>
      <c r="I293" s="36">
        <v>49.43</v>
      </c>
      <c r="J293" s="64" t="s">
        <v>276</v>
      </c>
      <c r="K293" s="74">
        <f>G293</f>
        <v>4500</v>
      </c>
      <c r="L293" s="75">
        <f>I293*K293</f>
        <v>222435</v>
      </c>
      <c r="M293" s="74">
        <f>I293-D293</f>
        <v>47.93</v>
      </c>
      <c r="N293">
        <f>M293*G293</f>
        <v>215685</v>
      </c>
      <c r="O293" s="75"/>
      <c r="P293" s="75"/>
      <c r="Q293" s="74"/>
      <c r="R293" s="36"/>
      <c r="S293" s="64" t="s">
        <v>276</v>
      </c>
      <c r="T293" s="69">
        <v>3813.5593220338983</v>
      </c>
      <c r="U293" s="76">
        <f>R293*T293</f>
        <v>0</v>
      </c>
      <c r="AF293" s="77">
        <f>D293+R293</f>
        <v>1.5</v>
      </c>
      <c r="AG293" s="64" t="s">
        <v>276</v>
      </c>
      <c r="AH293" s="69">
        <v>3813.5593220338983</v>
      </c>
      <c r="AI293" s="74">
        <f>AF293*AH293</f>
        <v>5720.3389830508477</v>
      </c>
    </row>
    <row r="294" spans="1:35">
      <c r="A294" s="44">
        <v>145</v>
      </c>
    </row>
    <row r="295" spans="1:35" ht="78">
      <c r="A295" s="44">
        <v>146</v>
      </c>
      <c r="B295" s="64">
        <v>146</v>
      </c>
      <c r="C295" s="29" t="s">
        <v>278</v>
      </c>
      <c r="D295" s="64">
        <v>118</v>
      </c>
      <c r="E295" s="64" t="s">
        <v>276</v>
      </c>
      <c r="F295" s="69">
        <v>762.71186440677968</v>
      </c>
      <c r="G295" s="69">
        <f>F295*1.18</f>
        <v>900</v>
      </c>
      <c r="H295" s="69">
        <f>D295*G295</f>
        <v>106200</v>
      </c>
      <c r="I295" s="36">
        <v>137.4</v>
      </c>
      <c r="J295" s="64" t="s">
        <v>276</v>
      </c>
      <c r="K295" s="74">
        <f>G295</f>
        <v>900</v>
      </c>
      <c r="L295" s="75">
        <f>I295*K295</f>
        <v>123660</v>
      </c>
      <c r="M295" s="74">
        <f>I295-D295</f>
        <v>19.400000000000006</v>
      </c>
      <c r="N295">
        <f>M295*G295</f>
        <v>17460.000000000004</v>
      </c>
      <c r="O295" s="75"/>
      <c r="P295" s="75"/>
      <c r="Q295" s="74"/>
      <c r="R295" s="36"/>
      <c r="S295" s="64" t="s">
        <v>276</v>
      </c>
      <c r="T295" s="69">
        <v>762.71186440677968</v>
      </c>
      <c r="U295" s="76">
        <f>R295*T295</f>
        <v>0</v>
      </c>
      <c r="AF295" s="77">
        <f>D295+R295</f>
        <v>118</v>
      </c>
      <c r="AG295" s="64" t="s">
        <v>276</v>
      </c>
      <c r="AH295" s="69">
        <v>762.71186440677968</v>
      </c>
      <c r="AI295" s="74">
        <f>AF295*AH295</f>
        <v>90000</v>
      </c>
    </row>
    <row r="296" spans="1:35">
      <c r="A296" s="44">
        <v>146</v>
      </c>
    </row>
    <row r="297" spans="1:35" ht="93.6">
      <c r="A297" s="44">
        <v>147</v>
      </c>
      <c r="B297" s="64">
        <v>147</v>
      </c>
      <c r="C297" s="29" t="s">
        <v>279</v>
      </c>
      <c r="D297" s="64">
        <v>25</v>
      </c>
      <c r="E297" s="64" t="s">
        <v>11</v>
      </c>
      <c r="F297" s="69">
        <v>533.89830508474574</v>
      </c>
      <c r="G297" s="69">
        <f>F297*1.18</f>
        <v>630</v>
      </c>
      <c r="H297" s="69">
        <f>D297*G297</f>
        <v>15750</v>
      </c>
      <c r="I297" s="36">
        <v>268.82</v>
      </c>
      <c r="J297" s="64" t="s">
        <v>11</v>
      </c>
      <c r="K297" s="74">
        <f>G297</f>
        <v>630</v>
      </c>
      <c r="L297" s="75">
        <f>I297*K297</f>
        <v>169356.6</v>
      </c>
      <c r="M297" s="74">
        <f>I297-D297</f>
        <v>243.82</v>
      </c>
      <c r="N297">
        <f>M297*G297</f>
        <v>153606.6</v>
      </c>
      <c r="O297" s="75"/>
      <c r="P297" s="75"/>
      <c r="Q297" s="74"/>
      <c r="R297" s="36"/>
      <c r="S297" s="64" t="s">
        <v>11</v>
      </c>
      <c r="T297" s="69">
        <v>533.89830508474574</v>
      </c>
      <c r="U297" s="76">
        <f>R297*T297</f>
        <v>0</v>
      </c>
      <c r="AF297" s="77">
        <f>D297+R297</f>
        <v>25</v>
      </c>
      <c r="AG297" s="64" t="s">
        <v>11</v>
      </c>
      <c r="AH297" s="69">
        <v>533.89830508474574</v>
      </c>
      <c r="AI297" s="74">
        <f>AF297*AH297</f>
        <v>13347.457627118643</v>
      </c>
    </row>
    <row r="298" spans="1:35">
      <c r="A298" s="44">
        <v>147</v>
      </c>
    </row>
    <row r="299" spans="1:35" ht="78">
      <c r="A299" s="44">
        <v>148</v>
      </c>
      <c r="B299" s="64">
        <v>148</v>
      </c>
      <c r="C299" s="29" t="s">
        <v>280</v>
      </c>
      <c r="D299" s="64">
        <v>57</v>
      </c>
      <c r="E299" s="64" t="s">
        <v>14</v>
      </c>
      <c r="F299" s="69">
        <v>1525.4237288135594</v>
      </c>
      <c r="G299" s="69">
        <f>F299*1.18</f>
        <v>1800</v>
      </c>
      <c r="H299" s="69">
        <f>D299*G299</f>
        <v>102600</v>
      </c>
      <c r="I299" s="36">
        <v>203</v>
      </c>
      <c r="J299" s="64" t="s">
        <v>14</v>
      </c>
      <c r="K299" s="74">
        <f>G299</f>
        <v>1800</v>
      </c>
      <c r="L299" s="75">
        <f>I299*K299</f>
        <v>365400</v>
      </c>
      <c r="M299" s="74">
        <f>I299-D299</f>
        <v>146</v>
      </c>
      <c r="N299">
        <f>M299*G299</f>
        <v>262800</v>
      </c>
      <c r="O299" s="75"/>
      <c r="P299" s="75"/>
      <c r="Q299" s="74"/>
      <c r="R299" s="36"/>
      <c r="S299" s="64" t="s">
        <v>14</v>
      </c>
      <c r="T299" s="69">
        <v>1525.4237288135594</v>
      </c>
      <c r="U299" s="76">
        <f>R299*T299</f>
        <v>0</v>
      </c>
      <c r="AF299" s="77">
        <f>D299+R299</f>
        <v>57</v>
      </c>
      <c r="AG299" s="64" t="s">
        <v>14</v>
      </c>
      <c r="AH299" s="69">
        <v>1525.4237288135594</v>
      </c>
      <c r="AI299" s="74">
        <f>AF299*AH299</f>
        <v>86949.152542372889</v>
      </c>
    </row>
    <row r="300" spans="1:35">
      <c r="A300" s="44">
        <v>148</v>
      </c>
    </row>
    <row r="301" spans="1:35" ht="46.8">
      <c r="A301" s="44">
        <v>149</v>
      </c>
      <c r="B301" s="64">
        <v>149</v>
      </c>
      <c r="C301" s="29" t="s">
        <v>281</v>
      </c>
      <c r="D301" s="64">
        <v>250</v>
      </c>
      <c r="E301" s="64" t="s">
        <v>276</v>
      </c>
      <c r="F301" s="69">
        <v>762.71186440677968</v>
      </c>
      <c r="G301" s="69">
        <f>F301*1.18</f>
        <v>900</v>
      </c>
      <c r="H301" s="69">
        <f>D301*G301</f>
        <v>225000</v>
      </c>
      <c r="I301" s="36">
        <v>461.6</v>
      </c>
      <c r="J301" s="64" t="s">
        <v>276</v>
      </c>
      <c r="K301" s="74">
        <f>G301</f>
        <v>900</v>
      </c>
      <c r="L301" s="75">
        <f>I301*K301</f>
        <v>415440</v>
      </c>
      <c r="M301" s="74">
        <f>I301-D301</f>
        <v>211.60000000000002</v>
      </c>
      <c r="N301">
        <f>M301*G301</f>
        <v>190440.00000000003</v>
      </c>
      <c r="O301" s="75"/>
      <c r="P301" s="75"/>
      <c r="Q301" s="74"/>
      <c r="R301" s="36"/>
      <c r="S301" s="64" t="s">
        <v>276</v>
      </c>
      <c r="T301" s="69">
        <v>762.71186440677968</v>
      </c>
      <c r="U301" s="76">
        <f>R301*T301</f>
        <v>0</v>
      </c>
      <c r="AF301" s="77">
        <f>D301+R301</f>
        <v>250</v>
      </c>
      <c r="AG301" s="64" t="s">
        <v>276</v>
      </c>
      <c r="AH301" s="69">
        <v>762.71186440677968</v>
      </c>
      <c r="AI301" s="74">
        <f>AF301*AH301</f>
        <v>190677.96610169491</v>
      </c>
    </row>
    <row r="302" spans="1:35">
      <c r="A302" s="44">
        <v>149</v>
      </c>
    </row>
    <row r="303" spans="1:35" ht="15.6">
      <c r="A303" s="44">
        <v>150</v>
      </c>
      <c r="B303" s="64">
        <v>150</v>
      </c>
      <c r="C303" s="29" t="s">
        <v>282</v>
      </c>
      <c r="D303" s="64">
        <v>3</v>
      </c>
      <c r="E303" s="64" t="s">
        <v>276</v>
      </c>
      <c r="F303" s="69">
        <v>16016.949152542375</v>
      </c>
      <c r="G303" s="69">
        <f>F303*1.18</f>
        <v>18900</v>
      </c>
      <c r="H303" s="69">
        <f>D303*G303</f>
        <v>56700</v>
      </c>
      <c r="I303" s="36">
        <v>2.0920000000000001</v>
      </c>
      <c r="J303" s="64" t="s">
        <v>276</v>
      </c>
      <c r="K303" s="74">
        <f>G303</f>
        <v>18900</v>
      </c>
      <c r="L303" s="75">
        <f>I303*K303</f>
        <v>39538.800000000003</v>
      </c>
      <c r="M303" s="74">
        <f>I303-D303</f>
        <v>-0.90799999999999992</v>
      </c>
      <c r="N303">
        <f>M303*G303</f>
        <v>-17161.199999999997</v>
      </c>
      <c r="O303" s="75">
        <f>M303*K303</f>
        <v>-17161.199999999997</v>
      </c>
      <c r="P303" s="75"/>
      <c r="Q303" s="74"/>
      <c r="R303" s="36"/>
      <c r="S303" s="64" t="s">
        <v>276</v>
      </c>
      <c r="T303" s="69">
        <v>16016.949152542375</v>
      </c>
      <c r="U303" s="76">
        <f>R303*T303</f>
        <v>0</v>
      </c>
      <c r="AF303" s="77">
        <f>D303+R303</f>
        <v>3</v>
      </c>
      <c r="AG303" s="64" t="s">
        <v>276</v>
      </c>
      <c r="AH303" s="69">
        <v>16016.949152542375</v>
      </c>
      <c r="AI303" s="74">
        <f>AF303*AH303</f>
        <v>48050.847457627126</v>
      </c>
    </row>
    <row r="304" spans="1:35">
      <c r="A304" s="44">
        <v>150</v>
      </c>
    </row>
    <row r="305" spans="1:35" ht="15.6">
      <c r="A305" s="44">
        <v>151</v>
      </c>
      <c r="B305" s="64">
        <v>151</v>
      </c>
      <c r="C305" s="29" t="s">
        <v>283</v>
      </c>
      <c r="D305" s="64">
        <v>12</v>
      </c>
      <c r="E305" s="64" t="s">
        <v>11</v>
      </c>
      <c r="F305" s="69">
        <v>991.52542372881362</v>
      </c>
      <c r="G305" s="69">
        <f>F305*1.18</f>
        <v>1170</v>
      </c>
      <c r="H305" s="69">
        <f>D305*G305</f>
        <v>14040</v>
      </c>
      <c r="I305" s="36">
        <v>0</v>
      </c>
      <c r="J305" s="64" t="s">
        <v>11</v>
      </c>
      <c r="K305" s="74">
        <f>G305</f>
        <v>1170</v>
      </c>
      <c r="L305" s="75">
        <f>I305*K305</f>
        <v>0</v>
      </c>
      <c r="M305" s="74">
        <f>I305-D305</f>
        <v>-12</v>
      </c>
      <c r="N305">
        <f>M305*G305</f>
        <v>-14040</v>
      </c>
      <c r="O305" s="75">
        <f>M305*K305</f>
        <v>-14040</v>
      </c>
      <c r="P305" s="75"/>
      <c r="Q305" s="74"/>
      <c r="R305" s="36"/>
      <c r="S305" s="64" t="s">
        <v>11</v>
      </c>
      <c r="T305" s="69">
        <v>991.52542372881362</v>
      </c>
      <c r="U305" s="76">
        <f>R305*T305</f>
        <v>0</v>
      </c>
      <c r="AF305" s="77">
        <f>D305+R305</f>
        <v>12</v>
      </c>
      <c r="AG305" s="64" t="s">
        <v>11</v>
      </c>
      <c r="AH305" s="69">
        <v>991.52542372881362</v>
      </c>
      <c r="AI305" s="74">
        <f>AF305*AH305</f>
        <v>11898.305084745763</v>
      </c>
    </row>
    <row r="306" spans="1:35">
      <c r="A306" s="44">
        <v>151</v>
      </c>
    </row>
    <row r="307" spans="1:35" ht="15.6">
      <c r="A307" s="44">
        <v>152</v>
      </c>
      <c r="B307" s="64">
        <v>152</v>
      </c>
      <c r="C307" s="29" t="s">
        <v>284</v>
      </c>
      <c r="D307" s="64">
        <v>12</v>
      </c>
      <c r="E307" s="64" t="s">
        <v>11</v>
      </c>
      <c r="F307" s="69">
        <v>762.71186440677968</v>
      </c>
      <c r="G307" s="69">
        <f>F307*1.18</f>
        <v>900</v>
      </c>
      <c r="H307" s="69">
        <f>D307*G307</f>
        <v>10800</v>
      </c>
      <c r="I307" s="36">
        <v>0</v>
      </c>
      <c r="J307" s="64" t="s">
        <v>11</v>
      </c>
      <c r="K307" s="74">
        <f>G307</f>
        <v>900</v>
      </c>
      <c r="L307" s="75">
        <f>I307*K307</f>
        <v>0</v>
      </c>
      <c r="M307" s="74">
        <f>I307-D307</f>
        <v>-12</v>
      </c>
      <c r="N307">
        <f>M307*G307</f>
        <v>-10800</v>
      </c>
      <c r="O307" s="75">
        <f>M307*K307</f>
        <v>-10800</v>
      </c>
      <c r="P307" s="75"/>
      <c r="Q307" s="74"/>
      <c r="R307" s="36"/>
      <c r="S307" s="64" t="s">
        <v>11</v>
      </c>
      <c r="T307" s="69">
        <v>762.71186440677968</v>
      </c>
      <c r="U307" s="76">
        <f>R307*T307</f>
        <v>0</v>
      </c>
      <c r="AF307" s="77">
        <f>D307+R307</f>
        <v>12</v>
      </c>
      <c r="AG307" s="64" t="s">
        <v>11</v>
      </c>
      <c r="AH307" s="69">
        <v>762.71186440677968</v>
      </c>
      <c r="AI307" s="74">
        <f>AF307*AH307</f>
        <v>9152.5423728813566</v>
      </c>
    </row>
    <row r="308" spans="1:35">
      <c r="A308" s="44">
        <v>152</v>
      </c>
    </row>
    <row r="309" spans="1:35" ht="15.6">
      <c r="A309" s="44">
        <v>153</v>
      </c>
      <c r="B309" s="64">
        <v>153</v>
      </c>
      <c r="C309" s="29" t="s">
        <v>285</v>
      </c>
      <c r="D309" s="64">
        <v>3</v>
      </c>
      <c r="E309" s="64" t="s">
        <v>276</v>
      </c>
      <c r="F309" s="69">
        <v>12966.101694915254</v>
      </c>
      <c r="G309" s="69">
        <f>F309*1.18</f>
        <v>15300</v>
      </c>
      <c r="H309" s="69">
        <f>D309*G309</f>
        <v>45900</v>
      </c>
      <c r="I309" s="36">
        <v>78.23</v>
      </c>
      <c r="J309" s="64" t="s">
        <v>276</v>
      </c>
      <c r="K309" s="74">
        <f>G309</f>
        <v>15300</v>
      </c>
      <c r="L309" s="75">
        <f>I309*K309</f>
        <v>1196919</v>
      </c>
      <c r="M309" s="74">
        <f>I309-D309</f>
        <v>75.23</v>
      </c>
      <c r="N309">
        <f>M309*G309</f>
        <v>1151019</v>
      </c>
      <c r="O309" s="75"/>
      <c r="P309" s="75"/>
      <c r="Q309" s="74"/>
      <c r="R309" s="36"/>
      <c r="S309" s="64" t="s">
        <v>276</v>
      </c>
      <c r="T309" s="69">
        <v>12966.101694915254</v>
      </c>
      <c r="U309" s="76">
        <f>R309*T309</f>
        <v>0</v>
      </c>
      <c r="AF309" s="77">
        <f>D309+R309</f>
        <v>3</v>
      </c>
      <c r="AG309" s="64" t="s">
        <v>276</v>
      </c>
      <c r="AH309" s="69">
        <v>12966.101694915254</v>
      </c>
      <c r="AI309" s="74">
        <f>AF309*AH309</f>
        <v>38898.305084745763</v>
      </c>
    </row>
    <row r="310" spans="1:35">
      <c r="A310" s="44">
        <v>153</v>
      </c>
    </row>
    <row r="311" spans="1:35" ht="31.2">
      <c r="A311" s="44">
        <v>154</v>
      </c>
      <c r="B311" s="64">
        <v>154</v>
      </c>
      <c r="C311" s="29" t="s">
        <v>286</v>
      </c>
      <c r="D311" s="64">
        <v>500</v>
      </c>
      <c r="E311" s="64" t="s">
        <v>11</v>
      </c>
      <c r="F311" s="69">
        <v>2288.1355932203392</v>
      </c>
      <c r="G311" s="69">
        <f>F311*1.18</f>
        <v>2700</v>
      </c>
      <c r="H311" s="69">
        <f>D311*G311</f>
        <v>1350000</v>
      </c>
      <c r="I311" s="36">
        <v>348.01</v>
      </c>
      <c r="J311" s="64" t="s">
        <v>11</v>
      </c>
      <c r="K311" s="74">
        <f>G311</f>
        <v>2700</v>
      </c>
      <c r="L311" s="75">
        <f>I311*K311</f>
        <v>939627</v>
      </c>
      <c r="M311" s="74">
        <f>I311-D311</f>
        <v>-151.99</v>
      </c>
      <c r="N311">
        <f>M311*G311</f>
        <v>-410373</v>
      </c>
      <c r="O311" s="75">
        <f>M311*K311</f>
        <v>-410373</v>
      </c>
      <c r="P311" s="75"/>
      <c r="Q311" s="74"/>
      <c r="R311" s="36"/>
      <c r="S311" s="64" t="s">
        <v>11</v>
      </c>
      <c r="T311" s="69">
        <v>2288.1355932203392</v>
      </c>
      <c r="U311" s="76">
        <f>R311*T311</f>
        <v>0</v>
      </c>
      <c r="AF311" s="77">
        <f>D311+R311</f>
        <v>500</v>
      </c>
      <c r="AG311" s="64" t="s">
        <v>11</v>
      </c>
      <c r="AH311" s="69">
        <v>2288.1355932203392</v>
      </c>
      <c r="AI311" s="74">
        <f>AF311*AH311</f>
        <v>1144067.7966101696</v>
      </c>
    </row>
    <row r="312" spans="1:35">
      <c r="A312" s="44">
        <v>154</v>
      </c>
    </row>
    <row r="313" spans="1:35" ht="31.2">
      <c r="A313" s="44">
        <v>155</v>
      </c>
      <c r="B313" s="64">
        <v>155</v>
      </c>
      <c r="C313" s="29" t="s">
        <v>287</v>
      </c>
      <c r="D313" s="64">
        <v>1.5</v>
      </c>
      <c r="E313" s="64" t="s">
        <v>276</v>
      </c>
      <c r="F313" s="69">
        <v>7627.1186440677966</v>
      </c>
      <c r="G313" s="69">
        <f>F313*1.18</f>
        <v>9000</v>
      </c>
      <c r="H313" s="69">
        <f>D313*G313</f>
        <v>13500</v>
      </c>
      <c r="I313" s="36">
        <v>28.01</v>
      </c>
      <c r="J313" s="64" t="s">
        <v>276</v>
      </c>
      <c r="K313" s="74">
        <f>G313</f>
        <v>9000</v>
      </c>
      <c r="L313" s="75">
        <f>I313*K313</f>
        <v>252090</v>
      </c>
      <c r="M313" s="74">
        <f>I313-D313</f>
        <v>26.51</v>
      </c>
      <c r="N313">
        <f>M313*G313</f>
        <v>238590</v>
      </c>
      <c r="O313" s="75"/>
      <c r="P313" s="75"/>
      <c r="Q313" s="74"/>
      <c r="R313" s="36"/>
      <c r="S313" s="64" t="s">
        <v>276</v>
      </c>
      <c r="T313" s="69">
        <v>7627.1186440677966</v>
      </c>
      <c r="U313" s="76">
        <f>R313*T313</f>
        <v>0</v>
      </c>
      <c r="AF313" s="77">
        <f>D313+R313</f>
        <v>1.5</v>
      </c>
      <c r="AG313" s="64" t="s">
        <v>276</v>
      </c>
      <c r="AH313" s="69">
        <v>7627.1186440677966</v>
      </c>
      <c r="AI313" s="74">
        <f>AF313*AH313</f>
        <v>11440.677966101695</v>
      </c>
    </row>
    <row r="314" spans="1:35">
      <c r="A314" s="44">
        <v>155</v>
      </c>
    </row>
    <row r="315" spans="1:35" ht="31.2">
      <c r="A315" s="44">
        <v>156</v>
      </c>
      <c r="B315" s="64">
        <v>156</v>
      </c>
      <c r="C315" s="29" t="s">
        <v>288</v>
      </c>
      <c r="D315" s="64">
        <v>23</v>
      </c>
      <c r="E315" s="64" t="s">
        <v>276</v>
      </c>
      <c r="F315" s="69">
        <v>6101.6949152542375</v>
      </c>
      <c r="G315" s="69">
        <f>F315*1.18</f>
        <v>7200</v>
      </c>
      <c r="H315" s="69">
        <f>D315*G315</f>
        <v>165600</v>
      </c>
      <c r="I315" s="36">
        <v>16.062000000000001</v>
      </c>
      <c r="J315" s="64" t="s">
        <v>276</v>
      </c>
      <c r="K315" s="74">
        <f>G315</f>
        <v>7200</v>
      </c>
      <c r="L315" s="75">
        <f>I315*K315</f>
        <v>115646.40000000001</v>
      </c>
      <c r="M315" s="74">
        <f>I315-D315</f>
        <v>-6.9379999999999988</v>
      </c>
      <c r="N315">
        <f>M315*G315</f>
        <v>-49953.599999999991</v>
      </c>
      <c r="O315" s="75">
        <f>M315*K315</f>
        <v>-49953.599999999991</v>
      </c>
      <c r="P315" s="75"/>
      <c r="Q315" s="74"/>
      <c r="R315" s="36"/>
      <c r="S315" s="64" t="s">
        <v>276</v>
      </c>
      <c r="T315" s="69">
        <v>6101.6949152542375</v>
      </c>
      <c r="U315" s="76">
        <f>R315*T315</f>
        <v>0</v>
      </c>
      <c r="AF315" s="77">
        <f>D315+R315</f>
        <v>23</v>
      </c>
      <c r="AG315" s="64" t="s">
        <v>276</v>
      </c>
      <c r="AH315" s="69">
        <v>6101.6949152542375</v>
      </c>
      <c r="AI315" s="74">
        <f>AF315*AH315</f>
        <v>140338.98305084746</v>
      </c>
    </row>
    <row r="316" spans="1:35">
      <c r="A316" s="44">
        <v>156</v>
      </c>
    </row>
    <row r="317" spans="1:35" ht="31.2">
      <c r="A317" s="44">
        <v>157</v>
      </c>
      <c r="B317" s="64">
        <v>157</v>
      </c>
      <c r="C317" s="29" t="s">
        <v>289</v>
      </c>
      <c r="D317" s="64">
        <v>1.25</v>
      </c>
      <c r="E317" s="64" t="s">
        <v>290</v>
      </c>
      <c r="F317" s="69">
        <v>106779.66101694916</v>
      </c>
      <c r="G317" s="69">
        <f>F317*1.18</f>
        <v>126000</v>
      </c>
      <c r="H317" s="69">
        <f>D317*G317</f>
        <v>157500</v>
      </c>
      <c r="I317" s="36">
        <v>0.52100000000000002</v>
      </c>
      <c r="J317" s="64" t="s">
        <v>290</v>
      </c>
      <c r="K317" s="74">
        <f>G317</f>
        <v>126000</v>
      </c>
      <c r="L317" s="75">
        <f>I317*K317</f>
        <v>65646</v>
      </c>
      <c r="M317" s="74">
        <f>I317-D317</f>
        <v>-0.72899999999999998</v>
      </c>
      <c r="N317">
        <f>M317*G317</f>
        <v>-91854</v>
      </c>
      <c r="O317" s="75">
        <f>M317*K317</f>
        <v>-91854</v>
      </c>
      <c r="P317" s="75"/>
      <c r="Q317" s="74"/>
      <c r="R317" s="36"/>
      <c r="S317" s="64" t="s">
        <v>290</v>
      </c>
      <c r="T317" s="69">
        <v>106779.66101694916</v>
      </c>
      <c r="U317" s="76">
        <f>R317*T317</f>
        <v>0</v>
      </c>
      <c r="AF317" s="77">
        <f>D317+R317</f>
        <v>1.25</v>
      </c>
      <c r="AG317" s="64" t="s">
        <v>290</v>
      </c>
      <c r="AH317" s="69">
        <v>106779.66101694916</v>
      </c>
      <c r="AI317" s="74">
        <f>AF317*AH317</f>
        <v>133474.57627118647</v>
      </c>
    </row>
    <row r="318" spans="1:35">
      <c r="A318" s="44">
        <v>157</v>
      </c>
    </row>
    <row r="319" spans="1:35" ht="46.8">
      <c r="A319" s="44">
        <v>158</v>
      </c>
      <c r="B319" s="64">
        <v>158</v>
      </c>
      <c r="C319" s="29" t="s">
        <v>291</v>
      </c>
      <c r="D319" s="64">
        <v>1600</v>
      </c>
      <c r="E319" s="64" t="s">
        <v>11</v>
      </c>
      <c r="F319" s="69">
        <v>1037.2881355932204</v>
      </c>
      <c r="G319" s="69">
        <f>F319*1.18</f>
        <v>1224</v>
      </c>
      <c r="H319" s="69">
        <f>D319*G319</f>
        <v>1958400</v>
      </c>
      <c r="I319" s="36">
        <v>1696.98</v>
      </c>
      <c r="J319" s="64" t="s">
        <v>11</v>
      </c>
      <c r="K319" s="74">
        <f>G319</f>
        <v>1224</v>
      </c>
      <c r="L319" s="75">
        <f>I319*K319</f>
        <v>2077103.52</v>
      </c>
      <c r="M319" s="74">
        <f>I319-D319</f>
        <v>96.980000000000018</v>
      </c>
      <c r="N319">
        <f>M319*G319</f>
        <v>118703.52000000002</v>
      </c>
      <c r="O319" s="75"/>
      <c r="P319" s="75"/>
      <c r="Q319" s="74"/>
      <c r="R319" s="36"/>
      <c r="S319" s="64" t="s">
        <v>11</v>
      </c>
      <c r="T319" s="69">
        <v>1037.2881355932204</v>
      </c>
      <c r="U319" s="76">
        <f>R319*T319</f>
        <v>0</v>
      </c>
      <c r="AF319" s="77">
        <f>D319+R319</f>
        <v>1600</v>
      </c>
      <c r="AG319" s="64" t="s">
        <v>11</v>
      </c>
      <c r="AH319" s="69">
        <v>1037.2881355932204</v>
      </c>
      <c r="AI319" s="74">
        <f>AF319*AH319</f>
        <v>1659661.0169491526</v>
      </c>
    </row>
    <row r="320" spans="1:35">
      <c r="A320" s="44">
        <v>158</v>
      </c>
    </row>
    <row r="321" spans="1:35" ht="31.2">
      <c r="A321" s="44">
        <v>159</v>
      </c>
      <c r="B321" s="64">
        <v>159</v>
      </c>
      <c r="C321" s="29" t="s">
        <v>292</v>
      </c>
      <c r="D321" s="64">
        <v>77.78</v>
      </c>
      <c r="E321" s="64" t="s">
        <v>11</v>
      </c>
      <c r="F321" s="69">
        <v>305.08474576271186</v>
      </c>
      <c r="G321" s="69">
        <f>F321*1.18</f>
        <v>360</v>
      </c>
      <c r="H321" s="69">
        <f>D321*G321</f>
        <v>28000.799999999999</v>
      </c>
      <c r="I321" s="36">
        <v>41</v>
      </c>
      <c r="J321" s="64" t="s">
        <v>11</v>
      </c>
      <c r="K321" s="74">
        <f>G321</f>
        <v>360</v>
      </c>
      <c r="L321" s="75">
        <f>I321*K321</f>
        <v>14760</v>
      </c>
      <c r="M321" s="74">
        <f>I321-D321</f>
        <v>-36.78</v>
      </c>
      <c r="N321">
        <f>M321*G321</f>
        <v>-13240.800000000001</v>
      </c>
      <c r="O321" s="75">
        <f>M321*K321</f>
        <v>-13240.800000000001</v>
      </c>
      <c r="P321" s="75"/>
      <c r="Q321" s="74"/>
      <c r="R321" s="36"/>
      <c r="S321" s="64" t="s">
        <v>11</v>
      </c>
      <c r="T321" s="69">
        <v>305.08474576271186</v>
      </c>
      <c r="U321" s="76">
        <f>R321*T321</f>
        <v>0</v>
      </c>
      <c r="AF321" s="77">
        <f>D321+R321</f>
        <v>77.78</v>
      </c>
      <c r="AG321" s="64" t="s">
        <v>11</v>
      </c>
      <c r="AH321" s="69">
        <v>305.08474576271186</v>
      </c>
      <c r="AI321" s="74">
        <f>AF321*AH321</f>
        <v>23729.491525423728</v>
      </c>
    </row>
    <row r="322" spans="1:35">
      <c r="A322" s="44">
        <v>159</v>
      </c>
    </row>
    <row r="323" spans="1:35" ht="109.2">
      <c r="A323" s="44">
        <v>160</v>
      </c>
      <c r="B323" s="64">
        <v>160</v>
      </c>
      <c r="C323" s="29" t="s">
        <v>293</v>
      </c>
      <c r="D323" s="64">
        <v>4447</v>
      </c>
      <c r="E323" s="64" t="s">
        <v>11</v>
      </c>
      <c r="F323" s="69">
        <v>228.81355932203391</v>
      </c>
      <c r="G323" s="69">
        <f>F323*1.18</f>
        <v>270</v>
      </c>
      <c r="H323" s="69">
        <f>D323*G323</f>
        <v>1200690</v>
      </c>
      <c r="I323" s="36">
        <v>1475.27</v>
      </c>
      <c r="J323" s="64" t="s">
        <v>11</v>
      </c>
      <c r="K323" s="74">
        <f>G323</f>
        <v>270</v>
      </c>
      <c r="L323" s="75">
        <f>I323*K323</f>
        <v>398322.9</v>
      </c>
      <c r="M323" s="74">
        <f>I323-D323</f>
        <v>-2971.73</v>
      </c>
      <c r="N323">
        <f>M323*G323</f>
        <v>-802367.1</v>
      </c>
      <c r="O323" s="75">
        <f>M323*K323</f>
        <v>-802367.1</v>
      </c>
      <c r="P323" s="75"/>
      <c r="Q323" s="74"/>
      <c r="R323" s="36"/>
      <c r="S323" s="64" t="s">
        <v>11</v>
      </c>
      <c r="T323" s="69">
        <v>228.81355932203391</v>
      </c>
      <c r="U323" s="76">
        <f>R323*T323</f>
        <v>0</v>
      </c>
      <c r="AF323" s="77">
        <f>D323+R323</f>
        <v>4447</v>
      </c>
      <c r="AG323" s="64" t="s">
        <v>11</v>
      </c>
      <c r="AH323" s="69">
        <v>228.81355932203391</v>
      </c>
      <c r="AI323" s="74">
        <f>AF323*AH323</f>
        <v>1017533.8983050848</v>
      </c>
    </row>
    <row r="324" spans="1:35">
      <c r="A324" s="44">
        <v>160</v>
      </c>
    </row>
    <row r="325" spans="1:35" ht="15.6">
      <c r="A325" s="44">
        <v>161</v>
      </c>
      <c r="B325" s="64">
        <v>161</v>
      </c>
      <c r="C325" s="29" t="s">
        <v>294</v>
      </c>
      <c r="D325" s="64">
        <v>85</v>
      </c>
      <c r="E325" s="64" t="s">
        <v>11</v>
      </c>
      <c r="F325" s="69">
        <v>1449.1525423728815</v>
      </c>
      <c r="G325" s="69">
        <f>F325*1.18</f>
        <v>1710</v>
      </c>
      <c r="H325" s="69">
        <f>D325*G325</f>
        <v>145350</v>
      </c>
      <c r="I325" s="36">
        <v>91.23</v>
      </c>
      <c r="J325" s="64" t="s">
        <v>11</v>
      </c>
      <c r="K325" s="74">
        <f>G325</f>
        <v>1710</v>
      </c>
      <c r="L325" s="75">
        <f>I325*K325</f>
        <v>156003.30000000002</v>
      </c>
      <c r="M325" s="74">
        <f>I325-D325</f>
        <v>6.230000000000004</v>
      </c>
      <c r="N325">
        <f>M325*G325</f>
        <v>10653.300000000007</v>
      </c>
      <c r="O325" s="75"/>
      <c r="P325" s="75"/>
      <c r="Q325" s="74"/>
      <c r="R325" s="36"/>
      <c r="S325" s="64" t="s">
        <v>11</v>
      </c>
      <c r="T325" s="69">
        <v>1449.1525423728815</v>
      </c>
      <c r="U325" s="76">
        <f>R325*T325</f>
        <v>0</v>
      </c>
      <c r="AF325" s="77">
        <f>D325+R325</f>
        <v>85</v>
      </c>
      <c r="AG325" s="64" t="s">
        <v>11</v>
      </c>
      <c r="AH325" s="69">
        <v>1449.1525423728815</v>
      </c>
      <c r="AI325" s="74">
        <f>AF325*AH325</f>
        <v>123177.96610169492</v>
      </c>
    </row>
    <row r="326" spans="1:35">
      <c r="A326" s="44">
        <v>161</v>
      </c>
    </row>
    <row r="327" spans="1:35" ht="15.6">
      <c r="A327" s="44">
        <v>162</v>
      </c>
      <c r="B327" s="64">
        <v>162</v>
      </c>
      <c r="C327" s="29" t="s">
        <v>295</v>
      </c>
      <c r="D327" s="64">
        <v>225</v>
      </c>
      <c r="E327" s="64" t="s">
        <v>11</v>
      </c>
      <c r="F327" s="69">
        <v>1220.3389830508474</v>
      </c>
      <c r="G327" s="69">
        <f>F327*1.18</f>
        <v>1440</v>
      </c>
      <c r="H327" s="69">
        <f>D327*G327</f>
        <v>324000</v>
      </c>
      <c r="I327" s="36">
        <v>372.9</v>
      </c>
      <c r="J327" s="64" t="s">
        <v>11</v>
      </c>
      <c r="K327" s="74">
        <f>G327</f>
        <v>1440</v>
      </c>
      <c r="L327" s="75">
        <f>I327*K327</f>
        <v>536976</v>
      </c>
      <c r="M327" s="74">
        <f>I327-D327</f>
        <v>147.89999999999998</v>
      </c>
      <c r="N327">
        <f>M327*G327</f>
        <v>212975.99999999997</v>
      </c>
      <c r="O327" s="75"/>
      <c r="P327" s="75"/>
      <c r="Q327" s="74"/>
      <c r="R327" s="36"/>
      <c r="S327" s="64" t="s">
        <v>11</v>
      </c>
      <c r="T327" s="69">
        <v>1220.3389830508474</v>
      </c>
      <c r="U327" s="76">
        <f>R327*T327</f>
        <v>0</v>
      </c>
      <c r="AF327" s="77">
        <f>D327+R327</f>
        <v>225</v>
      </c>
      <c r="AG327" s="64" t="s">
        <v>11</v>
      </c>
      <c r="AH327" s="69">
        <v>1220.3389830508474</v>
      </c>
      <c r="AI327" s="74">
        <f>AF327*AH327</f>
        <v>274576.27118644066</v>
      </c>
    </row>
    <row r="328" spans="1:35">
      <c r="A328" s="44">
        <v>162</v>
      </c>
    </row>
    <row r="329" spans="1:35" ht="15.6">
      <c r="A329" s="44">
        <v>163</v>
      </c>
      <c r="B329" s="64">
        <v>163</v>
      </c>
      <c r="C329" s="29" t="s">
        <v>296</v>
      </c>
      <c r="D329" s="64">
        <v>350</v>
      </c>
      <c r="E329" s="64" t="s">
        <v>11</v>
      </c>
      <c r="F329" s="69">
        <v>1220.3389830508474</v>
      </c>
      <c r="G329" s="69">
        <f>F329*1.18</f>
        <v>1440</v>
      </c>
      <c r="H329" s="69">
        <f>D329*G329</f>
        <v>504000</v>
      </c>
      <c r="I329" s="36">
        <v>437.572</v>
      </c>
      <c r="J329" s="64" t="s">
        <v>11</v>
      </c>
      <c r="K329" s="74">
        <f>G329</f>
        <v>1440</v>
      </c>
      <c r="L329" s="75">
        <f>I329*K329</f>
        <v>630103.68000000005</v>
      </c>
      <c r="M329" s="74">
        <f>I329-D329</f>
        <v>87.572000000000003</v>
      </c>
      <c r="N329">
        <f>M329*G329</f>
        <v>126103.68000000001</v>
      </c>
      <c r="O329" s="75"/>
      <c r="P329" s="75"/>
      <c r="Q329" s="74"/>
      <c r="R329" s="36"/>
      <c r="S329" s="64" t="s">
        <v>11</v>
      </c>
      <c r="T329" s="69">
        <v>1220.3389830508474</v>
      </c>
      <c r="U329" s="76">
        <f>R329*T329</f>
        <v>0</v>
      </c>
      <c r="AF329" s="77">
        <f>D329+R329</f>
        <v>350</v>
      </c>
      <c r="AG329" s="64" t="s">
        <v>11</v>
      </c>
      <c r="AH329" s="69">
        <v>1220.3389830508474</v>
      </c>
      <c r="AI329" s="74">
        <f>AF329*AH329</f>
        <v>427118.64406779659</v>
      </c>
    </row>
    <row r="330" spans="1:35">
      <c r="A330" s="44">
        <v>163</v>
      </c>
    </row>
    <row r="331" spans="1:35" ht="46.8">
      <c r="A331" s="44">
        <v>164</v>
      </c>
      <c r="B331" s="64">
        <v>164</v>
      </c>
      <c r="C331" s="29" t="s">
        <v>297</v>
      </c>
      <c r="D331" s="64">
        <v>4447</v>
      </c>
      <c r="E331" s="64" t="s">
        <v>11</v>
      </c>
      <c r="F331" s="69">
        <v>305.08474576271186</v>
      </c>
      <c r="G331" s="69">
        <f>F331*1.18</f>
        <v>360</v>
      </c>
      <c r="H331" s="69">
        <f>D331*G331</f>
        <v>1600920</v>
      </c>
      <c r="I331" s="36">
        <v>2923.6289999999999</v>
      </c>
      <c r="J331" s="64" t="s">
        <v>11</v>
      </c>
      <c r="K331" s="74">
        <f>G331</f>
        <v>360</v>
      </c>
      <c r="L331" s="75">
        <f>I331*K331</f>
        <v>1052506.44</v>
      </c>
      <c r="M331" s="74">
        <f>I331-D331</f>
        <v>-1523.3710000000001</v>
      </c>
      <c r="N331">
        <f>M331*G331</f>
        <v>-548413.56000000006</v>
      </c>
      <c r="O331" s="75">
        <f>M331*K331</f>
        <v>-548413.56000000006</v>
      </c>
      <c r="P331" s="75"/>
      <c r="Q331" s="74"/>
      <c r="R331" s="36"/>
      <c r="S331" s="64" t="s">
        <v>11</v>
      </c>
      <c r="T331" s="69">
        <v>305.08474576271186</v>
      </c>
      <c r="U331" s="76">
        <f>R331*T331</f>
        <v>0</v>
      </c>
      <c r="AF331" s="77">
        <f>D331+R331</f>
        <v>4447</v>
      </c>
      <c r="AG331" s="64" t="s">
        <v>11</v>
      </c>
      <c r="AH331" s="69">
        <v>305.08474576271186</v>
      </c>
      <c r="AI331" s="74">
        <f>AF331*AH331</f>
        <v>1356711.8644067796</v>
      </c>
    </row>
    <row r="332" spans="1:35">
      <c r="A332" s="44">
        <v>164</v>
      </c>
    </row>
    <row r="333" spans="1:35" ht="15.6">
      <c r="A333" s="44">
        <v>165</v>
      </c>
      <c r="B333" s="64">
        <v>165</v>
      </c>
      <c r="C333" s="29" t="s">
        <v>298</v>
      </c>
      <c r="D333" s="64">
        <v>313</v>
      </c>
      <c r="E333" s="64" t="s">
        <v>11</v>
      </c>
      <c r="F333" s="69">
        <v>305.08474576271186</v>
      </c>
      <c r="G333" s="69">
        <f>F333*1.18</f>
        <v>360</v>
      </c>
      <c r="H333" s="69">
        <f>D333*G333</f>
        <v>112680</v>
      </c>
      <c r="I333" s="36">
        <v>0</v>
      </c>
      <c r="J333" s="64" t="s">
        <v>11</v>
      </c>
      <c r="K333" s="74">
        <f>G333</f>
        <v>360</v>
      </c>
      <c r="L333" s="75">
        <f>I333*K333</f>
        <v>0</v>
      </c>
      <c r="M333" s="74">
        <f>I333-D333</f>
        <v>-313</v>
      </c>
      <c r="N333">
        <f>M333*G333</f>
        <v>-112680</v>
      </c>
      <c r="O333" s="75">
        <f>M333*K333</f>
        <v>-112680</v>
      </c>
      <c r="P333" s="75"/>
      <c r="Q333" s="74"/>
      <c r="R333" s="36"/>
      <c r="S333" s="64" t="s">
        <v>11</v>
      </c>
      <c r="T333" s="69">
        <v>305.08474576271186</v>
      </c>
      <c r="U333" s="76">
        <f>R333*T333</f>
        <v>0</v>
      </c>
      <c r="AF333" s="77">
        <f>D333+R333</f>
        <v>313</v>
      </c>
      <c r="AG333" s="64" t="s">
        <v>11</v>
      </c>
      <c r="AH333" s="69">
        <v>305.08474576271186</v>
      </c>
      <c r="AI333" s="74">
        <f>AF333*AH333</f>
        <v>95491.525423728817</v>
      </c>
    </row>
    <row r="334" spans="1:35">
      <c r="A334" s="44">
        <v>165</v>
      </c>
    </row>
    <row r="335" spans="1:35" ht="15.6">
      <c r="A335" s="44">
        <v>166</v>
      </c>
      <c r="B335" s="64">
        <v>166</v>
      </c>
      <c r="C335" s="29" t="s">
        <v>299</v>
      </c>
      <c r="D335" s="64">
        <v>88</v>
      </c>
      <c r="E335" s="64" t="s">
        <v>11</v>
      </c>
      <c r="F335" s="69">
        <v>228.81355932203391</v>
      </c>
      <c r="G335" s="69">
        <f>F335*1.18</f>
        <v>270</v>
      </c>
      <c r="H335" s="69">
        <f>D335*G335</f>
        <v>23760</v>
      </c>
      <c r="I335" s="36">
        <v>93.180999999999997</v>
      </c>
      <c r="J335" s="64" t="s">
        <v>11</v>
      </c>
      <c r="K335" s="74">
        <f>G335</f>
        <v>270</v>
      </c>
      <c r="L335" s="75">
        <f>I335*K335</f>
        <v>25158.87</v>
      </c>
      <c r="M335" s="74">
        <f>I335-D335</f>
        <v>5.1809999999999974</v>
      </c>
      <c r="N335">
        <f>M335*G335</f>
        <v>1398.8699999999992</v>
      </c>
      <c r="O335" s="75"/>
      <c r="P335" s="75"/>
      <c r="Q335" s="74"/>
      <c r="R335" s="36"/>
      <c r="S335" s="64" t="s">
        <v>11</v>
      </c>
      <c r="T335" s="69">
        <v>228.81355932203391</v>
      </c>
      <c r="U335" s="76">
        <f>R335*T335</f>
        <v>0</v>
      </c>
      <c r="AF335" s="77">
        <f>D335+R335</f>
        <v>88</v>
      </c>
      <c r="AG335" s="64" t="s">
        <v>11</v>
      </c>
      <c r="AH335" s="69">
        <v>228.81355932203391</v>
      </c>
      <c r="AI335" s="74">
        <f>AF335*AH335</f>
        <v>20135.593220338986</v>
      </c>
    </row>
    <row r="336" spans="1:35">
      <c r="A336" s="44">
        <v>166</v>
      </c>
    </row>
    <row r="337" spans="1:35" ht="15.6">
      <c r="A337" s="44">
        <v>167</v>
      </c>
      <c r="B337" s="64">
        <v>167</v>
      </c>
      <c r="C337" s="29" t="s">
        <v>300</v>
      </c>
      <c r="D337" s="64">
        <v>100</v>
      </c>
      <c r="E337" s="64" t="s">
        <v>11</v>
      </c>
      <c r="F337" s="69">
        <v>7627.1186440677966</v>
      </c>
      <c r="G337" s="69">
        <f>F337*1.18</f>
        <v>9000</v>
      </c>
      <c r="H337" s="69">
        <f>D337*G337</f>
        <v>900000</v>
      </c>
      <c r="I337" s="36">
        <v>0</v>
      </c>
      <c r="J337" s="64" t="s">
        <v>11</v>
      </c>
      <c r="K337" s="74">
        <f>G337</f>
        <v>9000</v>
      </c>
      <c r="L337" s="75">
        <f>I337*K337</f>
        <v>0</v>
      </c>
      <c r="M337" s="74">
        <f>I337-D337</f>
        <v>-100</v>
      </c>
      <c r="N337">
        <f>M337*G337</f>
        <v>-900000</v>
      </c>
      <c r="O337" s="75">
        <f>M337*K337</f>
        <v>-900000</v>
      </c>
      <c r="P337" s="75"/>
      <c r="Q337" s="74"/>
      <c r="R337" s="36"/>
      <c r="S337" s="64" t="s">
        <v>11</v>
      </c>
      <c r="T337" s="69">
        <v>7627.1186440677966</v>
      </c>
      <c r="U337" s="76">
        <f>R337*T337</f>
        <v>0</v>
      </c>
      <c r="AF337" s="77">
        <f>D337+R337</f>
        <v>100</v>
      </c>
      <c r="AG337" s="64" t="s">
        <v>11</v>
      </c>
      <c r="AH337" s="69">
        <v>7627.1186440677966</v>
      </c>
      <c r="AI337" s="74">
        <f>AF337*AH337</f>
        <v>762711.86440677964</v>
      </c>
    </row>
    <row r="338" spans="1:35">
      <c r="A338" s="44">
        <v>167</v>
      </c>
    </row>
    <row r="339" spans="1:35" ht="15.6">
      <c r="A339" s="44">
        <v>168</v>
      </c>
      <c r="B339" s="64">
        <v>168</v>
      </c>
      <c r="C339" s="29" t="s">
        <v>301</v>
      </c>
      <c r="D339" s="64">
        <v>7</v>
      </c>
      <c r="E339" s="64" t="s">
        <v>11</v>
      </c>
      <c r="F339" s="69">
        <v>10169.491525423729</v>
      </c>
      <c r="G339" s="69">
        <f>F339*1.18</f>
        <v>12000</v>
      </c>
      <c r="H339" s="69">
        <f>D339*G339</f>
        <v>84000</v>
      </c>
      <c r="I339" s="36">
        <v>13.56</v>
      </c>
      <c r="J339" s="64" t="s">
        <v>11</v>
      </c>
      <c r="K339" s="74">
        <f>G339</f>
        <v>12000</v>
      </c>
      <c r="L339" s="75">
        <f>I339*K339</f>
        <v>162720</v>
      </c>
      <c r="M339" s="74">
        <f>I339-D339</f>
        <v>6.5600000000000005</v>
      </c>
      <c r="N339">
        <f>M339*G339</f>
        <v>78720</v>
      </c>
      <c r="O339" s="75"/>
      <c r="P339" s="75"/>
      <c r="Q339" s="74"/>
      <c r="R339" s="36"/>
      <c r="S339" s="64" t="s">
        <v>11</v>
      </c>
      <c r="T339" s="69">
        <v>10169.491525423729</v>
      </c>
      <c r="U339" s="76">
        <f>R339*T339</f>
        <v>0</v>
      </c>
      <c r="AF339" s="77">
        <f>D339+R339</f>
        <v>7</v>
      </c>
      <c r="AG339" s="64" t="s">
        <v>11</v>
      </c>
      <c r="AH339" s="69">
        <v>10169.491525423729</v>
      </c>
      <c r="AI339" s="74">
        <f>AF339*AH339</f>
        <v>71186.440677966108</v>
      </c>
    </row>
    <row r="340" spans="1:35">
      <c r="A340" s="44">
        <v>168</v>
      </c>
    </row>
    <row r="341" spans="1:35" ht="15.6">
      <c r="A341" s="44">
        <v>169</v>
      </c>
      <c r="B341" s="64">
        <v>169</v>
      </c>
      <c r="C341" s="29" t="s">
        <v>302</v>
      </c>
      <c r="D341" s="64">
        <v>15</v>
      </c>
      <c r="E341" s="64" t="s">
        <v>11</v>
      </c>
      <c r="F341" s="69">
        <v>7627.1186440677966</v>
      </c>
      <c r="G341" s="69">
        <f>F341*1.18</f>
        <v>9000</v>
      </c>
      <c r="H341" s="69">
        <f>D341*G341</f>
        <v>135000</v>
      </c>
      <c r="I341" s="36">
        <v>36.043999999999997</v>
      </c>
      <c r="J341" s="64" t="s">
        <v>11</v>
      </c>
      <c r="K341" s="74">
        <f>G341</f>
        <v>9000</v>
      </c>
      <c r="L341" s="75">
        <f>I341*K341</f>
        <v>324396</v>
      </c>
      <c r="M341" s="74">
        <f>I341-D341</f>
        <v>21.043999999999997</v>
      </c>
      <c r="N341">
        <f>M341*G341</f>
        <v>189395.99999999997</v>
      </c>
      <c r="O341" s="75"/>
      <c r="P341" s="75"/>
      <c r="Q341" s="74"/>
      <c r="R341" s="36"/>
      <c r="S341" s="64" t="s">
        <v>11</v>
      </c>
      <c r="T341" s="69">
        <v>7627.1186440677966</v>
      </c>
      <c r="U341" s="76">
        <f>R341*T341</f>
        <v>0</v>
      </c>
      <c r="AF341" s="77">
        <f>D341+R341</f>
        <v>15</v>
      </c>
      <c r="AG341" s="64" t="s">
        <v>11</v>
      </c>
      <c r="AH341" s="69">
        <v>7627.1186440677966</v>
      </c>
      <c r="AI341" s="74">
        <f>AF341*AH341</f>
        <v>114406.77966101695</v>
      </c>
    </row>
    <row r="342" spans="1:35">
      <c r="A342" s="44">
        <v>169</v>
      </c>
    </row>
    <row r="343" spans="1:35" ht="15.6">
      <c r="A343" s="44">
        <v>170</v>
      </c>
      <c r="B343" s="64">
        <v>170</v>
      </c>
      <c r="C343" s="29" t="s">
        <v>303</v>
      </c>
      <c r="D343" s="64">
        <v>150</v>
      </c>
      <c r="E343" s="64" t="s">
        <v>11</v>
      </c>
      <c r="F343" s="69">
        <v>1525.4237288135594</v>
      </c>
      <c r="G343" s="69">
        <f>F343*1.18</f>
        <v>1800</v>
      </c>
      <c r="H343" s="69">
        <f>D343*G343</f>
        <v>270000</v>
      </c>
      <c r="I343" s="36">
        <v>69.02</v>
      </c>
      <c r="J343" s="64" t="s">
        <v>11</v>
      </c>
      <c r="K343" s="74">
        <f>G343</f>
        <v>1800</v>
      </c>
      <c r="L343" s="75">
        <f>I343*K343</f>
        <v>124236</v>
      </c>
      <c r="M343" s="74">
        <f>I343-D343</f>
        <v>-80.98</v>
      </c>
      <c r="N343">
        <f>M343*G343</f>
        <v>-145764</v>
      </c>
      <c r="O343" s="75">
        <f>M343*K343</f>
        <v>-145764</v>
      </c>
      <c r="P343" s="75"/>
      <c r="Q343" s="74"/>
      <c r="R343" s="36"/>
      <c r="S343" s="64" t="s">
        <v>11</v>
      </c>
      <c r="T343" s="69">
        <v>1525.4237288135594</v>
      </c>
      <c r="U343" s="76">
        <f>R343*T343</f>
        <v>0</v>
      </c>
      <c r="AF343" s="77">
        <f>D343+R343</f>
        <v>150</v>
      </c>
      <c r="AG343" s="64" t="s">
        <v>11</v>
      </c>
      <c r="AH343" s="69">
        <v>1525.4237288135594</v>
      </c>
      <c r="AI343" s="74">
        <f>AF343*AH343</f>
        <v>228813.55932203389</v>
      </c>
    </row>
    <row r="344" spans="1:35">
      <c r="A344" s="44">
        <v>170</v>
      </c>
    </row>
    <row r="345" spans="1:35" ht="31.2">
      <c r="A345" s="44">
        <v>171</v>
      </c>
      <c r="B345" s="64">
        <v>171</v>
      </c>
      <c r="C345" s="67" t="s">
        <v>304</v>
      </c>
      <c r="D345" s="64">
        <v>50</v>
      </c>
      <c r="E345" s="64" t="s">
        <v>11</v>
      </c>
      <c r="F345" s="69">
        <v>5338.9830508474579</v>
      </c>
      <c r="G345" s="69">
        <f>F345*1.18</f>
        <v>6300</v>
      </c>
      <c r="H345" s="69">
        <f>D345*G345</f>
        <v>315000</v>
      </c>
      <c r="I345" s="36">
        <v>88.92</v>
      </c>
      <c r="J345" s="64" t="s">
        <v>11</v>
      </c>
      <c r="K345" s="74">
        <f>G345</f>
        <v>6300</v>
      </c>
      <c r="L345" s="75">
        <f>I345*K345</f>
        <v>560196</v>
      </c>
      <c r="M345" s="74">
        <f>I345-D345</f>
        <v>38.92</v>
      </c>
      <c r="N345">
        <f>M345*G345</f>
        <v>245196</v>
      </c>
      <c r="O345" s="75"/>
      <c r="P345" s="75"/>
      <c r="Q345" s="74"/>
      <c r="R345" s="36"/>
      <c r="S345" s="64" t="s">
        <v>11</v>
      </c>
      <c r="T345" s="69">
        <v>5338.9830508474579</v>
      </c>
      <c r="U345" s="76">
        <f>R345*T345</f>
        <v>0</v>
      </c>
      <c r="AF345" s="77">
        <f>D345+R345</f>
        <v>50</v>
      </c>
      <c r="AG345" s="64" t="s">
        <v>11</v>
      </c>
      <c r="AH345" s="69">
        <v>5338.9830508474579</v>
      </c>
      <c r="AI345" s="74">
        <f>AF345*AH345</f>
        <v>266949.15254237287</v>
      </c>
    </row>
    <row r="346" spans="1:35">
      <c r="A346" s="44">
        <v>171</v>
      </c>
    </row>
    <row r="347" spans="1:35" ht="31.2">
      <c r="A347" s="44">
        <v>172</v>
      </c>
      <c r="B347" s="64">
        <v>172</v>
      </c>
      <c r="C347" s="29" t="s">
        <v>305</v>
      </c>
      <c r="D347" s="64">
        <v>50</v>
      </c>
      <c r="E347" s="64" t="s">
        <v>11</v>
      </c>
      <c r="F347" s="69">
        <v>5338.9830508474579</v>
      </c>
      <c r="G347" s="69">
        <f>F347*1.18</f>
        <v>6300</v>
      </c>
      <c r="H347" s="69">
        <f>D347*G347</f>
        <v>315000</v>
      </c>
      <c r="I347" s="36">
        <v>0</v>
      </c>
      <c r="J347" s="64" t="s">
        <v>11</v>
      </c>
      <c r="K347" s="74">
        <f>G347</f>
        <v>6300</v>
      </c>
      <c r="L347" s="75">
        <f>I347*K347</f>
        <v>0</v>
      </c>
      <c r="M347" s="74">
        <f>I347-D347</f>
        <v>-50</v>
      </c>
      <c r="N347">
        <f>M347*G347</f>
        <v>-315000</v>
      </c>
      <c r="O347" s="75">
        <f>M347*K347</f>
        <v>-315000</v>
      </c>
      <c r="P347" s="75"/>
      <c r="Q347" s="74"/>
      <c r="R347" s="36"/>
      <c r="S347" s="64" t="s">
        <v>11</v>
      </c>
      <c r="T347" s="69">
        <v>5338.9830508474579</v>
      </c>
      <c r="U347" s="76">
        <f>R347*T347</f>
        <v>0</v>
      </c>
      <c r="AF347" s="77">
        <f>D347+R347</f>
        <v>50</v>
      </c>
      <c r="AG347" s="64" t="s">
        <v>11</v>
      </c>
      <c r="AH347" s="69">
        <v>5338.9830508474579</v>
      </c>
      <c r="AI347" s="74">
        <f>AF347*AH347</f>
        <v>266949.15254237287</v>
      </c>
    </row>
    <row r="348" spans="1:35">
      <c r="A348" s="44">
        <v>172</v>
      </c>
    </row>
    <row r="349" spans="1:35" ht="31.2">
      <c r="A349" s="44">
        <v>173</v>
      </c>
      <c r="B349" s="64">
        <v>173</v>
      </c>
      <c r="C349" s="29" t="s">
        <v>306</v>
      </c>
      <c r="D349" s="64">
        <v>45</v>
      </c>
      <c r="E349" s="64" t="s">
        <v>11</v>
      </c>
      <c r="F349" s="69">
        <v>6271.1864406779669</v>
      </c>
      <c r="G349" s="69">
        <f>F349*1.18</f>
        <v>7400.0000000000009</v>
      </c>
      <c r="H349" s="69">
        <f>D349*G349</f>
        <v>333000.00000000006</v>
      </c>
      <c r="I349" s="36">
        <v>0</v>
      </c>
      <c r="J349" s="64" t="s">
        <v>11</v>
      </c>
      <c r="K349" s="74">
        <f>G349</f>
        <v>7400.0000000000009</v>
      </c>
      <c r="L349" s="75">
        <f>I349*K349</f>
        <v>0</v>
      </c>
      <c r="M349" s="74">
        <f>I349-D349</f>
        <v>-45</v>
      </c>
      <c r="N349">
        <f>M349*G349</f>
        <v>-333000.00000000006</v>
      </c>
      <c r="O349" s="75">
        <f>M349*K349</f>
        <v>-333000.00000000006</v>
      </c>
      <c r="P349" s="75"/>
      <c r="Q349" s="74"/>
      <c r="R349" s="36"/>
      <c r="S349" s="64" t="s">
        <v>11</v>
      </c>
      <c r="T349" s="69">
        <v>6271.1864406779669</v>
      </c>
      <c r="U349" s="76">
        <f>R349*T349</f>
        <v>0</v>
      </c>
      <c r="AF349" s="77">
        <f>D349+R349</f>
        <v>45</v>
      </c>
      <c r="AG349" s="64" t="s">
        <v>11</v>
      </c>
      <c r="AH349" s="69">
        <v>6271.1864406779669</v>
      </c>
      <c r="AI349" s="74">
        <f>AF349*AH349</f>
        <v>282203.3898305085</v>
      </c>
    </row>
    <row r="350" spans="1:35">
      <c r="A350" s="44">
        <v>173</v>
      </c>
    </row>
    <row r="351" spans="1:35" ht="15.6">
      <c r="A351" s="44">
        <v>174</v>
      </c>
      <c r="B351" s="64">
        <v>174</v>
      </c>
      <c r="C351" s="29" t="s">
        <v>307</v>
      </c>
      <c r="D351" s="64">
        <v>40</v>
      </c>
      <c r="E351" s="64" t="s">
        <v>11</v>
      </c>
      <c r="F351" s="69">
        <v>4576.2711864406783</v>
      </c>
      <c r="G351" s="69">
        <f>F351*1.18</f>
        <v>5400</v>
      </c>
      <c r="H351" s="69">
        <f>D351*G351</f>
        <v>216000</v>
      </c>
      <c r="I351" s="36">
        <v>42.606999999999999</v>
      </c>
      <c r="J351" s="64" t="s">
        <v>11</v>
      </c>
      <c r="K351" s="74">
        <f>G351</f>
        <v>5400</v>
      </c>
      <c r="L351" s="75">
        <f>I351*K351</f>
        <v>230077.8</v>
      </c>
      <c r="M351" s="74">
        <f>I351-D351</f>
        <v>2.6069999999999993</v>
      </c>
      <c r="N351">
        <f>M351*G351</f>
        <v>14077.799999999996</v>
      </c>
      <c r="O351" s="75"/>
      <c r="P351" s="75"/>
      <c r="Q351" s="74"/>
      <c r="R351" s="36"/>
      <c r="S351" s="64" t="s">
        <v>11</v>
      </c>
      <c r="T351" s="69">
        <v>4576.2711864406783</v>
      </c>
      <c r="U351" s="76">
        <f>R351*T351</f>
        <v>0</v>
      </c>
      <c r="AF351" s="77">
        <f>D351+R351</f>
        <v>40</v>
      </c>
      <c r="AG351" s="64" t="s">
        <v>11</v>
      </c>
      <c r="AH351" s="69">
        <v>4576.2711864406783</v>
      </c>
      <c r="AI351" s="74">
        <f>AF351*AH351</f>
        <v>183050.84745762713</v>
      </c>
    </row>
    <row r="352" spans="1:35">
      <c r="A352" s="44">
        <v>174</v>
      </c>
    </row>
    <row r="353" spans="1:35" ht="31.2">
      <c r="A353" s="44">
        <v>175</v>
      </c>
      <c r="B353" s="64">
        <v>175</v>
      </c>
      <c r="C353" s="29" t="s">
        <v>308</v>
      </c>
      <c r="D353" s="64">
        <v>45</v>
      </c>
      <c r="E353" s="64" t="s">
        <v>11</v>
      </c>
      <c r="F353" s="69">
        <v>15254.237288135593</v>
      </c>
      <c r="G353" s="69">
        <f>F353*1.18</f>
        <v>18000</v>
      </c>
      <c r="H353" s="69">
        <f>D353*G353</f>
        <v>810000</v>
      </c>
      <c r="I353" s="36">
        <v>93.7</v>
      </c>
      <c r="J353" s="64" t="s">
        <v>11</v>
      </c>
      <c r="K353" s="74">
        <f>G353</f>
        <v>18000</v>
      </c>
      <c r="L353" s="75">
        <f>I353*K353</f>
        <v>1686600</v>
      </c>
      <c r="M353" s="74">
        <f>I353-D353</f>
        <v>48.7</v>
      </c>
      <c r="N353">
        <f>M353*G353</f>
        <v>876600</v>
      </c>
      <c r="O353" s="75"/>
      <c r="P353" s="75"/>
      <c r="Q353" s="74"/>
      <c r="R353" s="36"/>
      <c r="S353" s="64" t="s">
        <v>11</v>
      </c>
      <c r="T353" s="69">
        <v>15254.237288135593</v>
      </c>
      <c r="U353" s="76">
        <f>R353*T353</f>
        <v>0</v>
      </c>
      <c r="AF353" s="77">
        <f>D353+R353</f>
        <v>45</v>
      </c>
      <c r="AG353" s="64" t="s">
        <v>11</v>
      </c>
      <c r="AH353" s="69">
        <v>15254.237288135593</v>
      </c>
      <c r="AI353" s="74">
        <f>AF353*AH353</f>
        <v>686440.67796610168</v>
      </c>
    </row>
    <row r="354" spans="1:35">
      <c r="A354" s="44">
        <v>175</v>
      </c>
    </row>
    <row r="355" spans="1:35" ht="15.6">
      <c r="A355" s="44">
        <v>176</v>
      </c>
      <c r="B355" s="64">
        <v>176</v>
      </c>
      <c r="C355" s="29" t="s">
        <v>309</v>
      </c>
      <c r="D355" s="64">
        <v>1400</v>
      </c>
      <c r="E355" s="64" t="s">
        <v>11</v>
      </c>
      <c r="F355" s="69">
        <v>1525.4237288135594</v>
      </c>
      <c r="G355" s="69">
        <f>F355*1.18</f>
        <v>1800</v>
      </c>
      <c r="H355" s="69">
        <f>D355*G355</f>
        <v>2520000</v>
      </c>
      <c r="I355" s="36">
        <v>1042.452</v>
      </c>
      <c r="J355" s="64" t="s">
        <v>11</v>
      </c>
      <c r="K355" s="74">
        <f>G355</f>
        <v>1800</v>
      </c>
      <c r="L355" s="75">
        <f>I355*K355</f>
        <v>1876413.6</v>
      </c>
      <c r="M355" s="74">
        <f>I355-D355</f>
        <v>-357.548</v>
      </c>
      <c r="N355">
        <f>M355*G355</f>
        <v>-643586.4</v>
      </c>
      <c r="O355" s="75">
        <f>M355*K355</f>
        <v>-643586.4</v>
      </c>
      <c r="P355" s="75"/>
      <c r="Q355" s="74"/>
      <c r="R355" s="36"/>
      <c r="S355" s="64" t="s">
        <v>11</v>
      </c>
      <c r="T355" s="69">
        <v>1525.4237288135594</v>
      </c>
      <c r="U355" s="76">
        <f>R355*T355</f>
        <v>0</v>
      </c>
      <c r="AF355" s="77">
        <f>D355+R355</f>
        <v>1400</v>
      </c>
      <c r="AG355" s="64" t="s">
        <v>11</v>
      </c>
      <c r="AH355" s="69">
        <v>1525.4237288135594</v>
      </c>
      <c r="AI355" s="74">
        <f>AF355*AH355</f>
        <v>2135593.220338983</v>
      </c>
    </row>
    <row r="356" spans="1:35">
      <c r="A356" s="44">
        <v>176</v>
      </c>
    </row>
    <row r="357" spans="1:35" ht="15.6">
      <c r="A357" s="44">
        <v>177</v>
      </c>
      <c r="B357" s="64">
        <v>177</v>
      </c>
      <c r="C357" s="29" t="s">
        <v>310</v>
      </c>
      <c r="D357" s="64">
        <v>500</v>
      </c>
      <c r="E357" s="64" t="s">
        <v>11</v>
      </c>
      <c r="F357" s="69">
        <v>2542.3728813559323</v>
      </c>
      <c r="G357" s="69">
        <f>F357*1.18</f>
        <v>3000</v>
      </c>
      <c r="H357" s="69">
        <f>D357*G357</f>
        <v>1500000</v>
      </c>
      <c r="I357" s="36">
        <v>672.5</v>
      </c>
      <c r="J357" s="64" t="s">
        <v>11</v>
      </c>
      <c r="K357" s="74">
        <f>G357</f>
        <v>3000</v>
      </c>
      <c r="L357" s="75">
        <f>I357*K357</f>
        <v>2017500</v>
      </c>
      <c r="M357" s="74">
        <f>I357-D357</f>
        <v>172.5</v>
      </c>
      <c r="N357">
        <f>M357*G357</f>
        <v>517500</v>
      </c>
      <c r="O357" s="75"/>
      <c r="P357" s="75"/>
      <c r="Q357" s="74"/>
      <c r="R357" s="36"/>
      <c r="S357" s="64" t="s">
        <v>11</v>
      </c>
      <c r="T357" s="69">
        <v>2542.3728813559323</v>
      </c>
      <c r="U357" s="76">
        <f>R357*T357</f>
        <v>0</v>
      </c>
      <c r="AF357" s="77">
        <f>D357+R357</f>
        <v>500</v>
      </c>
      <c r="AG357" s="64" t="s">
        <v>11</v>
      </c>
      <c r="AH357" s="69">
        <v>2542.3728813559323</v>
      </c>
      <c r="AI357" s="74">
        <f>AF357*AH357</f>
        <v>1271186.4406779662</v>
      </c>
    </row>
    <row r="358" spans="1:35">
      <c r="A358" s="44">
        <v>177</v>
      </c>
    </row>
    <row r="359" spans="1:35" ht="31.2">
      <c r="A359" s="44">
        <v>178</v>
      </c>
      <c r="B359" s="64">
        <v>178</v>
      </c>
      <c r="C359" s="29" t="s">
        <v>311</v>
      </c>
      <c r="D359" s="64">
        <v>350</v>
      </c>
      <c r="E359" s="64" t="s">
        <v>11</v>
      </c>
      <c r="F359" s="69">
        <v>1067.7966101694915</v>
      </c>
      <c r="G359" s="69">
        <f>F359*1.18</f>
        <v>1260</v>
      </c>
      <c r="H359" s="69">
        <f>D359*G359</f>
        <v>441000</v>
      </c>
      <c r="I359" s="36">
        <v>0</v>
      </c>
      <c r="J359" s="64" t="s">
        <v>11</v>
      </c>
      <c r="K359" s="74">
        <f>G359</f>
        <v>1260</v>
      </c>
      <c r="L359" s="75">
        <f>I359*K359</f>
        <v>0</v>
      </c>
      <c r="M359" s="74">
        <f>I359-D359</f>
        <v>-350</v>
      </c>
      <c r="N359">
        <f>M359*G359</f>
        <v>-441000</v>
      </c>
      <c r="O359" s="75">
        <f>M359*K359</f>
        <v>-441000</v>
      </c>
      <c r="P359" s="75"/>
      <c r="Q359" s="74"/>
      <c r="R359" s="36"/>
      <c r="S359" s="64" t="s">
        <v>11</v>
      </c>
      <c r="T359" s="69">
        <v>1067.7966101694915</v>
      </c>
      <c r="U359" s="76">
        <f>R359*T359</f>
        <v>0</v>
      </c>
      <c r="AF359" s="77">
        <f>D359+R359</f>
        <v>350</v>
      </c>
      <c r="AG359" s="64" t="s">
        <v>11</v>
      </c>
      <c r="AH359" s="69">
        <v>1067.7966101694915</v>
      </c>
      <c r="AI359" s="74">
        <f>AF359*AH359</f>
        <v>373728.81355932204</v>
      </c>
    </row>
    <row r="360" spans="1:35">
      <c r="A360" s="44">
        <v>178</v>
      </c>
    </row>
    <row r="361" spans="1:35" ht="15.6">
      <c r="A361" s="44">
        <v>179</v>
      </c>
      <c r="B361" s="64">
        <v>179</v>
      </c>
      <c r="C361" s="29" t="s">
        <v>312</v>
      </c>
      <c r="D361" s="64">
        <v>53.55</v>
      </c>
      <c r="E361" s="64" t="s">
        <v>11</v>
      </c>
      <c r="F361" s="69">
        <v>4576.2711864406783</v>
      </c>
      <c r="G361" s="69">
        <f>F361*1.18</f>
        <v>5400</v>
      </c>
      <c r="H361" s="69">
        <f>D361*G361</f>
        <v>289170</v>
      </c>
      <c r="I361" s="36">
        <v>57.253999999999998</v>
      </c>
      <c r="J361" s="64" t="s">
        <v>11</v>
      </c>
      <c r="K361" s="74">
        <f>G361</f>
        <v>5400</v>
      </c>
      <c r="L361" s="75">
        <f>I361*K361</f>
        <v>309171.59999999998</v>
      </c>
      <c r="M361" s="74">
        <f>I361-D361</f>
        <v>3.7040000000000006</v>
      </c>
      <c r="N361">
        <f>M361*G361</f>
        <v>20001.600000000002</v>
      </c>
      <c r="O361" s="75"/>
      <c r="P361" s="75"/>
      <c r="Q361" s="74"/>
      <c r="R361" s="36"/>
      <c r="S361" s="64" t="s">
        <v>11</v>
      </c>
      <c r="T361" s="69">
        <v>4576.2711864406783</v>
      </c>
      <c r="U361" s="76">
        <f>R361*T361</f>
        <v>0</v>
      </c>
      <c r="AF361" s="77">
        <f>D361+R361</f>
        <v>53.55</v>
      </c>
      <c r="AG361" s="64" t="s">
        <v>11</v>
      </c>
      <c r="AH361" s="69">
        <v>4576.2711864406783</v>
      </c>
      <c r="AI361" s="74">
        <f>AF361*AH361</f>
        <v>245059.32203389832</v>
      </c>
    </row>
    <row r="362" spans="1:35">
      <c r="A362" s="44">
        <v>179</v>
      </c>
    </row>
    <row r="363" spans="1:35" ht="62.4">
      <c r="A363" s="44">
        <v>180</v>
      </c>
      <c r="B363" s="64">
        <v>180</v>
      </c>
      <c r="C363" s="65" t="s">
        <v>313</v>
      </c>
      <c r="D363" s="64">
        <v>500</v>
      </c>
      <c r="E363" s="64" t="s">
        <v>14</v>
      </c>
      <c r="F363" s="69">
        <v>152.54237288135593</v>
      </c>
      <c r="G363" s="69">
        <f>F363*1.18</f>
        <v>180</v>
      </c>
      <c r="H363" s="69">
        <f>D363*G363</f>
        <v>90000</v>
      </c>
      <c r="I363" s="36">
        <v>0</v>
      </c>
      <c r="J363" s="64" t="s">
        <v>14</v>
      </c>
      <c r="K363" s="74">
        <f>G363</f>
        <v>180</v>
      </c>
      <c r="L363" s="75">
        <f>I363*K363</f>
        <v>0</v>
      </c>
      <c r="M363" s="74">
        <f>I363-D363</f>
        <v>-500</v>
      </c>
      <c r="N363">
        <f>M363*G363</f>
        <v>-90000</v>
      </c>
      <c r="O363" s="75">
        <f>M363*K363</f>
        <v>-90000</v>
      </c>
      <c r="P363" s="75"/>
      <c r="Q363" s="74"/>
      <c r="R363" s="36"/>
      <c r="S363" s="64" t="s">
        <v>14</v>
      </c>
      <c r="T363" s="69">
        <v>152.54237288135593</v>
      </c>
      <c r="U363" s="76">
        <f>R363*T363</f>
        <v>0</v>
      </c>
      <c r="AF363" s="77">
        <f>D363+R363</f>
        <v>500</v>
      </c>
      <c r="AG363" s="64" t="s">
        <v>14</v>
      </c>
      <c r="AH363" s="69">
        <v>152.54237288135593</v>
      </c>
      <c r="AI363" s="74">
        <f>AF363*AH363</f>
        <v>76271.186440677964</v>
      </c>
    </row>
    <row r="364" spans="1:35">
      <c r="A364" s="44">
        <v>180</v>
      </c>
    </row>
    <row r="365" spans="1:35" ht="78">
      <c r="A365" s="44">
        <v>181</v>
      </c>
      <c r="B365" s="64">
        <v>181</v>
      </c>
      <c r="C365" s="65" t="s">
        <v>314</v>
      </c>
      <c r="D365" s="64">
        <v>500</v>
      </c>
      <c r="E365" s="64" t="s">
        <v>14</v>
      </c>
      <c r="F365" s="69">
        <v>533.89830508474574</v>
      </c>
      <c r="G365" s="69">
        <f>F365*1.18</f>
        <v>630</v>
      </c>
      <c r="H365" s="69">
        <f>D365*G365</f>
        <v>315000</v>
      </c>
      <c r="I365" s="36">
        <v>1049</v>
      </c>
      <c r="J365" s="64" t="s">
        <v>14</v>
      </c>
      <c r="K365" s="74">
        <f>G365</f>
        <v>630</v>
      </c>
      <c r="L365" s="75">
        <f>I365*K365</f>
        <v>660870</v>
      </c>
      <c r="M365" s="74">
        <f>I365-D365</f>
        <v>549</v>
      </c>
      <c r="N365">
        <f>M365*G365</f>
        <v>345870</v>
      </c>
      <c r="O365" s="75"/>
      <c r="P365" s="75"/>
      <c r="Q365" s="74"/>
      <c r="R365" s="36"/>
      <c r="S365" s="64" t="s">
        <v>14</v>
      </c>
      <c r="T365" s="69">
        <v>533.89830508474574</v>
      </c>
      <c r="U365" s="76">
        <f>R365*T365</f>
        <v>0</v>
      </c>
      <c r="AF365" s="77">
        <f>D365+R365</f>
        <v>500</v>
      </c>
      <c r="AG365" s="64" t="s">
        <v>14</v>
      </c>
      <c r="AH365" s="69">
        <v>533.89830508474574</v>
      </c>
      <c r="AI365" s="74">
        <f>AF365*AH365</f>
        <v>266949.15254237287</v>
      </c>
    </row>
    <row r="366" spans="1:35">
      <c r="A366" s="44">
        <v>181</v>
      </c>
    </row>
    <row r="367" spans="1:35" ht="31.2">
      <c r="A367" s="44">
        <v>182</v>
      </c>
      <c r="B367" s="64">
        <v>182</v>
      </c>
      <c r="C367" s="65" t="s">
        <v>316</v>
      </c>
      <c r="D367" s="64">
        <v>6500</v>
      </c>
      <c r="E367" s="64" t="s">
        <v>317</v>
      </c>
      <c r="F367" s="69">
        <v>152.54237288135593</v>
      </c>
      <c r="G367" s="69">
        <f>F367*1.18</f>
        <v>180</v>
      </c>
      <c r="H367" s="69">
        <f>D367*G367</f>
        <v>1170000</v>
      </c>
      <c r="I367" s="70">
        <f>AF367</f>
        <v>6500</v>
      </c>
      <c r="J367" s="64" t="s">
        <v>317</v>
      </c>
      <c r="K367" s="74">
        <f>G367</f>
        <v>180</v>
      </c>
      <c r="L367" s="75">
        <f>I367*K367</f>
        <v>1170000</v>
      </c>
      <c r="M367" s="74">
        <f>I367-D367</f>
        <v>0</v>
      </c>
      <c r="N367">
        <f>M367*G367</f>
        <v>0</v>
      </c>
      <c r="O367" s="75"/>
      <c r="P367" s="75"/>
      <c r="Q367" s="74"/>
      <c r="R367" s="36"/>
      <c r="S367" s="64" t="s">
        <v>317</v>
      </c>
      <c r="T367" s="69">
        <v>152.54237288135593</v>
      </c>
      <c r="U367" s="76">
        <f>R367*T367</f>
        <v>0</v>
      </c>
      <c r="AF367" s="77">
        <f>D367+R367</f>
        <v>6500</v>
      </c>
      <c r="AG367" s="64" t="s">
        <v>317</v>
      </c>
      <c r="AH367" s="69">
        <v>152.54237288135593</v>
      </c>
      <c r="AI367" s="74">
        <f>AF367*AH367</f>
        <v>991525.42372881353</v>
      </c>
    </row>
    <row r="368" spans="1:35">
      <c r="A368" s="44">
        <v>182</v>
      </c>
    </row>
    <row r="369" spans="1:35" ht="31.2">
      <c r="A369" s="44">
        <v>183</v>
      </c>
      <c r="B369" s="64">
        <v>183</v>
      </c>
      <c r="C369" s="65" t="s">
        <v>319</v>
      </c>
      <c r="D369" s="64">
        <v>65</v>
      </c>
      <c r="E369" s="64" t="s">
        <v>11</v>
      </c>
      <c r="F369" s="69">
        <v>915.25423728813564</v>
      </c>
      <c r="G369" s="69">
        <f>F369*1.18</f>
        <v>1080</v>
      </c>
      <c r="H369" s="69">
        <f>D369*G369</f>
        <v>70200</v>
      </c>
      <c r="I369" s="71">
        <f>AF369</f>
        <v>65</v>
      </c>
      <c r="J369" s="64" t="s">
        <v>11</v>
      </c>
      <c r="K369" s="74">
        <f>G369</f>
        <v>1080</v>
      </c>
      <c r="L369" s="75">
        <f>I369*K369</f>
        <v>70200</v>
      </c>
      <c r="M369" s="74">
        <f>I369-D369</f>
        <v>0</v>
      </c>
      <c r="N369">
        <f>M369*G369</f>
        <v>0</v>
      </c>
      <c r="O369" s="75"/>
      <c r="P369" s="75"/>
      <c r="Q369" s="74"/>
      <c r="R369" s="36"/>
      <c r="S369" s="64" t="s">
        <v>11</v>
      </c>
      <c r="T369" s="69">
        <v>915.25423728813564</v>
      </c>
      <c r="U369" s="76">
        <f>R369*T369</f>
        <v>0</v>
      </c>
      <c r="AF369" s="77">
        <f>D369+R369</f>
        <v>65</v>
      </c>
      <c r="AG369" s="64" t="s">
        <v>11</v>
      </c>
      <c r="AH369" s="69">
        <v>915.25423728813564</v>
      </c>
      <c r="AI369" s="74">
        <f>AF369*AH369</f>
        <v>59491.525423728817</v>
      </c>
    </row>
    <row r="370" spans="1:35">
      <c r="A370" s="44">
        <v>183</v>
      </c>
    </row>
    <row r="371" spans="1:35" ht="15.6">
      <c r="A371" s="44">
        <v>184</v>
      </c>
      <c r="B371" s="64">
        <v>184</v>
      </c>
      <c r="C371" s="29" t="s">
        <v>320</v>
      </c>
      <c r="D371" s="64">
        <v>25</v>
      </c>
      <c r="E371" s="64" t="s">
        <v>14</v>
      </c>
      <c r="F371" s="69">
        <v>228.81355932203391</v>
      </c>
      <c r="G371" s="69">
        <f>F371*1.18</f>
        <v>270</v>
      </c>
      <c r="H371" s="69">
        <f>D371*G371</f>
        <v>6750</v>
      </c>
      <c r="I371" s="36">
        <v>24</v>
      </c>
      <c r="J371" s="64" t="s">
        <v>14</v>
      </c>
      <c r="K371" s="74">
        <f>G371</f>
        <v>270</v>
      </c>
      <c r="L371" s="75">
        <f>I371*K371</f>
        <v>6480</v>
      </c>
      <c r="M371" s="74">
        <f>I371-D371</f>
        <v>-1</v>
      </c>
      <c r="N371">
        <f>M371*G371</f>
        <v>-270</v>
      </c>
      <c r="O371" s="75">
        <f>M371*K371</f>
        <v>-270</v>
      </c>
      <c r="P371" s="75"/>
      <c r="Q371" s="74"/>
      <c r="R371" s="36"/>
      <c r="S371" s="64" t="s">
        <v>14</v>
      </c>
      <c r="T371" s="69">
        <v>228.81355932203391</v>
      </c>
      <c r="U371" s="76">
        <f>R371*T371</f>
        <v>0</v>
      </c>
      <c r="AF371" s="77">
        <f>D371+R371</f>
        <v>25</v>
      </c>
      <c r="AG371" s="64" t="s">
        <v>14</v>
      </c>
      <c r="AH371" s="69">
        <v>228.81355932203391</v>
      </c>
      <c r="AI371" s="74">
        <f>AF371*AH371</f>
        <v>5720.3389830508477</v>
      </c>
    </row>
    <row r="372" spans="1:35">
      <c r="A372" s="44">
        <v>184</v>
      </c>
    </row>
    <row r="373" spans="1:35" ht="15.6">
      <c r="A373" s="44">
        <v>185</v>
      </c>
      <c r="B373" s="64">
        <v>185</v>
      </c>
      <c r="C373" s="29" t="s">
        <v>321</v>
      </c>
      <c r="D373" s="64">
        <v>4</v>
      </c>
      <c r="E373" s="64" t="s">
        <v>14</v>
      </c>
      <c r="F373" s="69">
        <v>4576.2711864406783</v>
      </c>
      <c r="G373" s="69">
        <f>F373*1.18</f>
        <v>5400</v>
      </c>
      <c r="H373" s="69">
        <f>D373*G373</f>
        <v>21600</v>
      </c>
      <c r="I373" s="36">
        <v>4</v>
      </c>
      <c r="J373" s="64" t="s">
        <v>14</v>
      </c>
      <c r="K373" s="74">
        <f>G373</f>
        <v>5400</v>
      </c>
      <c r="L373" s="75">
        <f>I373*K373</f>
        <v>21600</v>
      </c>
      <c r="M373" s="74">
        <f>I373-D373</f>
        <v>0</v>
      </c>
      <c r="N373">
        <f>M373*G373</f>
        <v>0</v>
      </c>
      <c r="O373" s="75"/>
      <c r="P373" s="75"/>
      <c r="Q373" s="74"/>
      <c r="R373" s="36"/>
      <c r="S373" s="64" t="s">
        <v>14</v>
      </c>
      <c r="T373" s="69">
        <v>4576.2711864406783</v>
      </c>
      <c r="U373" s="76">
        <f>R373*T373</f>
        <v>0</v>
      </c>
      <c r="AF373" s="77">
        <f>D373+R373</f>
        <v>4</v>
      </c>
      <c r="AG373" s="64" t="s">
        <v>14</v>
      </c>
      <c r="AH373" s="69">
        <v>4576.2711864406783</v>
      </c>
      <c r="AI373" s="74">
        <f>AF373*AH373</f>
        <v>18305.084745762713</v>
      </c>
    </row>
    <row r="374" spans="1:35">
      <c r="A374" s="44">
        <v>185</v>
      </c>
    </row>
    <row r="375" spans="1:35" ht="15.6">
      <c r="A375" s="44">
        <v>186</v>
      </c>
      <c r="B375" s="64">
        <v>186</v>
      </c>
      <c r="C375" s="29" t="s">
        <v>322</v>
      </c>
      <c r="D375" s="64">
        <v>9</v>
      </c>
      <c r="E375" s="64" t="s">
        <v>14</v>
      </c>
      <c r="F375" s="69">
        <v>5338.9830508474579</v>
      </c>
      <c r="G375" s="69">
        <f>F375*1.18</f>
        <v>6300</v>
      </c>
      <c r="H375" s="69">
        <f>D375*G375</f>
        <v>56700</v>
      </c>
      <c r="I375" s="36">
        <v>9</v>
      </c>
      <c r="J375" s="64" t="s">
        <v>14</v>
      </c>
      <c r="K375" s="74">
        <f>G375</f>
        <v>6300</v>
      </c>
      <c r="L375" s="75">
        <f>I375*K375</f>
        <v>56700</v>
      </c>
      <c r="M375" s="74">
        <f>I375-D375</f>
        <v>0</v>
      </c>
      <c r="N375">
        <f>M375*G375</f>
        <v>0</v>
      </c>
      <c r="O375" s="75"/>
      <c r="P375" s="75"/>
      <c r="Q375" s="74"/>
      <c r="R375" s="36"/>
      <c r="S375" s="64" t="s">
        <v>14</v>
      </c>
      <c r="T375" s="69">
        <v>5338.9830508474579</v>
      </c>
      <c r="U375" s="76">
        <f>R375*T375</f>
        <v>0</v>
      </c>
      <c r="AF375" s="77">
        <f>D375+R375</f>
        <v>9</v>
      </c>
      <c r="AG375" s="64" t="s">
        <v>14</v>
      </c>
      <c r="AH375" s="69">
        <v>5338.9830508474579</v>
      </c>
      <c r="AI375" s="74">
        <f>AF375*AH375</f>
        <v>48050.847457627118</v>
      </c>
    </row>
    <row r="376" spans="1:35">
      <c r="A376" s="44">
        <v>186</v>
      </c>
    </row>
    <row r="377" spans="1:35" ht="15.6">
      <c r="A377" s="44">
        <v>187</v>
      </c>
      <c r="B377" s="64">
        <v>187</v>
      </c>
      <c r="C377" s="29" t="s">
        <v>323</v>
      </c>
      <c r="D377" s="64">
        <v>16</v>
      </c>
      <c r="E377" s="64" t="s">
        <v>14</v>
      </c>
      <c r="F377" s="69">
        <v>3050.8474576271187</v>
      </c>
      <c r="G377" s="69">
        <f>F377*1.18</f>
        <v>3600</v>
      </c>
      <c r="H377" s="69">
        <f>D377*G377</f>
        <v>57600</v>
      </c>
      <c r="I377" s="36">
        <v>16</v>
      </c>
      <c r="J377" s="64" t="s">
        <v>14</v>
      </c>
      <c r="K377" s="74">
        <f>G377</f>
        <v>3600</v>
      </c>
      <c r="L377" s="75">
        <f>I377*K377</f>
        <v>57600</v>
      </c>
      <c r="M377" s="74">
        <f>I377-D377</f>
        <v>0</v>
      </c>
      <c r="N377">
        <f>M377*G377</f>
        <v>0</v>
      </c>
      <c r="O377" s="75"/>
      <c r="P377" s="75"/>
      <c r="Q377" s="74"/>
      <c r="R377" s="36"/>
      <c r="S377" s="64" t="s">
        <v>14</v>
      </c>
      <c r="T377" s="69">
        <v>3050.8474576271187</v>
      </c>
      <c r="U377" s="76">
        <f>R377*T377</f>
        <v>0</v>
      </c>
      <c r="AF377" s="77">
        <f>D377+R377</f>
        <v>16</v>
      </c>
      <c r="AG377" s="64" t="s">
        <v>14</v>
      </c>
      <c r="AH377" s="69">
        <v>3050.8474576271187</v>
      </c>
      <c r="AI377" s="74">
        <f>AF377*AH377</f>
        <v>48813.5593220339</v>
      </c>
    </row>
    <row r="378" spans="1:35">
      <c r="A378" s="44">
        <v>187</v>
      </c>
    </row>
    <row r="379" spans="1:35" ht="15.6">
      <c r="A379" s="44">
        <v>188</v>
      </c>
      <c r="B379" s="64">
        <v>188</v>
      </c>
      <c r="C379" s="29" t="s">
        <v>324</v>
      </c>
      <c r="D379" s="64">
        <v>21</v>
      </c>
      <c r="E379" s="64" t="s">
        <v>14</v>
      </c>
      <c r="F379" s="69">
        <v>932.20338983050851</v>
      </c>
      <c r="G379" s="69">
        <f>F379*1.18</f>
        <v>1100</v>
      </c>
      <c r="H379" s="69">
        <f>D379*G379</f>
        <v>23100</v>
      </c>
      <c r="I379" s="36">
        <v>22</v>
      </c>
      <c r="J379" s="64" t="s">
        <v>14</v>
      </c>
      <c r="K379" s="74">
        <f>G379</f>
        <v>1100</v>
      </c>
      <c r="L379" s="75">
        <f>I379*K379</f>
        <v>24200</v>
      </c>
      <c r="M379" s="74">
        <f>I379-D379</f>
        <v>1</v>
      </c>
      <c r="N379">
        <f>M379*G379</f>
        <v>1100</v>
      </c>
      <c r="O379" s="75"/>
      <c r="P379" s="75"/>
      <c r="Q379" s="74"/>
      <c r="R379" s="36"/>
      <c r="S379" s="64" t="s">
        <v>14</v>
      </c>
      <c r="T379" s="69">
        <v>932.20338983050851</v>
      </c>
      <c r="U379" s="76">
        <f>R379*T379</f>
        <v>0</v>
      </c>
      <c r="AF379" s="77">
        <f>D379+R379</f>
        <v>21</v>
      </c>
      <c r="AG379" s="64" t="s">
        <v>14</v>
      </c>
      <c r="AH379" s="69">
        <v>932.20338983050851</v>
      </c>
      <c r="AI379" s="74">
        <f>AF379*AH379</f>
        <v>19576.271186440677</v>
      </c>
    </row>
    <row r="380" spans="1:35">
      <c r="A380" s="44">
        <v>188</v>
      </c>
    </row>
    <row r="381" spans="1:35" ht="31.2">
      <c r="A381" s="44">
        <v>189</v>
      </c>
      <c r="B381" s="64">
        <v>189</v>
      </c>
      <c r="C381" s="29" t="s">
        <v>325</v>
      </c>
      <c r="D381" s="64">
        <v>25</v>
      </c>
      <c r="E381" s="64" t="s">
        <v>14</v>
      </c>
      <c r="F381" s="69">
        <v>533.89830508474574</v>
      </c>
      <c r="G381" s="69">
        <f>F381*1.18</f>
        <v>630</v>
      </c>
      <c r="H381" s="69">
        <f>D381*G381</f>
        <v>15750</v>
      </c>
      <c r="I381" s="36">
        <v>16</v>
      </c>
      <c r="J381" s="64" t="s">
        <v>14</v>
      </c>
      <c r="K381" s="74">
        <f>G381</f>
        <v>630</v>
      </c>
      <c r="L381" s="75">
        <f>I381*K381</f>
        <v>10080</v>
      </c>
      <c r="M381" s="74">
        <f>I381-D381</f>
        <v>-9</v>
      </c>
      <c r="N381">
        <f>M381*G381</f>
        <v>-5670</v>
      </c>
      <c r="O381" s="75">
        <f>M381*K381</f>
        <v>-5670</v>
      </c>
      <c r="P381" s="75"/>
      <c r="Q381" s="74"/>
      <c r="R381" s="36"/>
      <c r="S381" s="64" t="s">
        <v>14</v>
      </c>
      <c r="T381" s="69">
        <v>533.89830508474574</v>
      </c>
      <c r="U381" s="76">
        <f>R381*T381</f>
        <v>0</v>
      </c>
      <c r="AF381" s="77">
        <f>D381+R381</f>
        <v>25</v>
      </c>
      <c r="AG381" s="64" t="s">
        <v>14</v>
      </c>
      <c r="AH381" s="69">
        <v>533.89830508474574</v>
      </c>
      <c r="AI381" s="74">
        <f>AF381*AH381</f>
        <v>13347.457627118643</v>
      </c>
    </row>
    <row r="382" spans="1:35">
      <c r="A382" s="44">
        <v>189</v>
      </c>
    </row>
    <row r="383" spans="1:35" ht="15.6">
      <c r="A383" s="44">
        <v>190</v>
      </c>
      <c r="B383" s="64">
        <v>190</v>
      </c>
      <c r="C383" s="29" t="s">
        <v>326</v>
      </c>
      <c r="D383" s="64">
        <v>36</v>
      </c>
      <c r="E383" s="64" t="s">
        <v>14</v>
      </c>
      <c r="F383" s="69">
        <v>457.62711864406782</v>
      </c>
      <c r="G383" s="69">
        <f>F383*1.18</f>
        <v>540</v>
      </c>
      <c r="H383" s="69">
        <f>D383*G383</f>
        <v>19440</v>
      </c>
      <c r="I383" s="36">
        <v>23</v>
      </c>
      <c r="J383" s="64" t="s">
        <v>14</v>
      </c>
      <c r="K383" s="74">
        <f>G383</f>
        <v>540</v>
      </c>
      <c r="L383" s="75">
        <f>I383*K383</f>
        <v>12420</v>
      </c>
      <c r="M383" s="74">
        <f>I383-D383</f>
        <v>-13</v>
      </c>
      <c r="N383">
        <f>M383*G383</f>
        <v>-7020</v>
      </c>
      <c r="O383" s="75">
        <f>M383*K383</f>
        <v>-7020</v>
      </c>
      <c r="P383" s="75"/>
      <c r="Q383" s="74"/>
      <c r="R383" s="36"/>
      <c r="S383" s="64" t="s">
        <v>14</v>
      </c>
      <c r="T383" s="69">
        <v>457.62711864406782</v>
      </c>
      <c r="U383" s="76">
        <f>R383*T383</f>
        <v>0</v>
      </c>
      <c r="AF383" s="77">
        <f>D383+R383</f>
        <v>36</v>
      </c>
      <c r="AG383" s="64" t="s">
        <v>14</v>
      </c>
      <c r="AH383" s="69">
        <v>457.62711864406782</v>
      </c>
      <c r="AI383" s="74">
        <f>AF383*AH383</f>
        <v>16474.576271186441</v>
      </c>
    </row>
    <row r="384" spans="1:35">
      <c r="A384" s="44">
        <v>190</v>
      </c>
    </row>
    <row r="385" spans="1:35" ht="31.2">
      <c r="A385" s="44">
        <v>191</v>
      </c>
      <c r="B385" s="64">
        <v>191</v>
      </c>
      <c r="C385" s="29" t="s">
        <v>327</v>
      </c>
      <c r="D385" s="64">
        <v>25</v>
      </c>
      <c r="E385" s="64" t="s">
        <v>14</v>
      </c>
      <c r="F385" s="69">
        <v>457.62711864406782</v>
      </c>
      <c r="G385" s="69">
        <f>F385*1.18</f>
        <v>540</v>
      </c>
      <c r="H385" s="69">
        <f>D385*G385</f>
        <v>13500</v>
      </c>
      <c r="I385" s="36">
        <v>15</v>
      </c>
      <c r="J385" s="64" t="s">
        <v>14</v>
      </c>
      <c r="K385" s="74">
        <f>G385</f>
        <v>540</v>
      </c>
      <c r="L385" s="75">
        <f>I385*K385</f>
        <v>8100</v>
      </c>
      <c r="M385" s="74">
        <f>I385-D385</f>
        <v>-10</v>
      </c>
      <c r="N385">
        <f>M385*G385</f>
        <v>-5400</v>
      </c>
      <c r="O385" s="75">
        <f>M385*K385</f>
        <v>-5400</v>
      </c>
      <c r="P385" s="75"/>
      <c r="Q385" s="74"/>
      <c r="R385" s="36"/>
      <c r="S385" s="64" t="s">
        <v>14</v>
      </c>
      <c r="T385" s="69">
        <v>457.62711864406782</v>
      </c>
      <c r="U385" s="76">
        <f>R385*T385</f>
        <v>0</v>
      </c>
      <c r="AF385" s="77">
        <f>D385+R385</f>
        <v>25</v>
      </c>
      <c r="AG385" s="64" t="s">
        <v>14</v>
      </c>
      <c r="AH385" s="69">
        <v>457.62711864406782</v>
      </c>
      <c r="AI385" s="74">
        <f>AF385*AH385</f>
        <v>11440.677966101695</v>
      </c>
    </row>
    <row r="386" spans="1:35">
      <c r="A386" s="44">
        <v>191</v>
      </c>
    </row>
    <row r="387" spans="1:35" ht="15.6">
      <c r="A387" s="44">
        <v>192</v>
      </c>
      <c r="B387" s="64">
        <v>192</v>
      </c>
      <c r="C387" s="29" t="s">
        <v>329</v>
      </c>
      <c r="D387" s="64">
        <v>25</v>
      </c>
      <c r="E387" s="64" t="s">
        <v>14</v>
      </c>
      <c r="F387" s="69">
        <v>610.16949152542372</v>
      </c>
      <c r="G387" s="69">
        <f>F387*1.18</f>
        <v>720</v>
      </c>
      <c r="H387" s="69">
        <f>D387*G387</f>
        <v>18000</v>
      </c>
      <c r="I387" s="36">
        <v>16</v>
      </c>
      <c r="J387" s="64" t="s">
        <v>14</v>
      </c>
      <c r="K387" s="74">
        <f>G387</f>
        <v>720</v>
      </c>
      <c r="L387" s="75">
        <f>I387*K387</f>
        <v>11520</v>
      </c>
      <c r="M387" s="74">
        <f>I387-D387</f>
        <v>-9</v>
      </c>
      <c r="N387">
        <f>M387*G387</f>
        <v>-6480</v>
      </c>
      <c r="O387" s="75">
        <f>M387*K387</f>
        <v>-6480</v>
      </c>
      <c r="P387" s="75"/>
      <c r="Q387" s="74"/>
      <c r="R387" s="36"/>
      <c r="S387" s="64" t="s">
        <v>14</v>
      </c>
      <c r="T387" s="69">
        <v>610.16949152542372</v>
      </c>
      <c r="U387" s="76">
        <f>R387*T387</f>
        <v>0</v>
      </c>
      <c r="AF387" s="77">
        <f>D387+R387</f>
        <v>25</v>
      </c>
      <c r="AG387" s="64" t="s">
        <v>14</v>
      </c>
      <c r="AH387" s="69">
        <v>610.16949152542372</v>
      </c>
      <c r="AI387" s="74">
        <f>AF387*AH387</f>
        <v>15254.237288135593</v>
      </c>
    </row>
    <row r="388" spans="1:35">
      <c r="A388" s="44">
        <v>192</v>
      </c>
    </row>
    <row r="389" spans="1:35" ht="31.2">
      <c r="A389" s="44">
        <v>193</v>
      </c>
      <c r="B389" s="64">
        <v>193</v>
      </c>
      <c r="C389" s="29" t="s">
        <v>330</v>
      </c>
      <c r="D389" s="64">
        <v>12</v>
      </c>
      <c r="E389" s="64" t="s">
        <v>14</v>
      </c>
      <c r="F389" s="69">
        <v>3050.8474576271187</v>
      </c>
      <c r="G389" s="69">
        <f>F389*1.18</f>
        <v>3600</v>
      </c>
      <c r="H389" s="69">
        <f>D389*G389</f>
        <v>43200</v>
      </c>
      <c r="I389" s="36">
        <v>9</v>
      </c>
      <c r="J389" s="64" t="s">
        <v>14</v>
      </c>
      <c r="K389" s="74">
        <f>G389</f>
        <v>3600</v>
      </c>
      <c r="L389" s="75">
        <f>I389*K389</f>
        <v>32400</v>
      </c>
      <c r="M389" s="74">
        <f>I389-D389</f>
        <v>-3</v>
      </c>
      <c r="N389">
        <f>M389*G389</f>
        <v>-10800</v>
      </c>
      <c r="O389" s="75">
        <f>M389*K389</f>
        <v>-10800</v>
      </c>
      <c r="P389" s="75"/>
      <c r="Q389" s="74"/>
      <c r="R389" s="36"/>
      <c r="S389" s="64" t="s">
        <v>14</v>
      </c>
      <c r="T389" s="69">
        <v>3050.8474576271187</v>
      </c>
      <c r="U389" s="76">
        <f>R389*T389</f>
        <v>0</v>
      </c>
      <c r="AF389" s="77">
        <f>D389+R389</f>
        <v>12</v>
      </c>
      <c r="AG389" s="64" t="s">
        <v>14</v>
      </c>
      <c r="AH389" s="69">
        <v>3050.8474576271187</v>
      </c>
      <c r="AI389" s="74">
        <f>AF389*AH389</f>
        <v>36610.169491525427</v>
      </c>
    </row>
    <row r="390" spans="1:35">
      <c r="A390" s="44">
        <v>193</v>
      </c>
    </row>
    <row r="391" spans="1:35" ht="31.2">
      <c r="A391" s="44">
        <v>194</v>
      </c>
      <c r="B391" s="64">
        <v>194</v>
      </c>
      <c r="C391" s="29" t="s">
        <v>331</v>
      </c>
      <c r="D391" s="64">
        <v>55</v>
      </c>
      <c r="E391" s="68" t="s">
        <v>64</v>
      </c>
      <c r="F391" s="69">
        <v>228.81355932203391</v>
      </c>
      <c r="G391" s="69">
        <f>F391*1.18</f>
        <v>270</v>
      </c>
      <c r="H391" s="69">
        <f>D391*G391</f>
        <v>14850</v>
      </c>
      <c r="I391" s="70">
        <f>AF391</f>
        <v>55</v>
      </c>
      <c r="J391" s="68" t="s">
        <v>64</v>
      </c>
      <c r="K391" s="74">
        <f>G391</f>
        <v>270</v>
      </c>
      <c r="L391" s="75">
        <f>I391*K391</f>
        <v>14850</v>
      </c>
      <c r="M391" s="74">
        <f>I391-D391</f>
        <v>0</v>
      </c>
      <c r="N391">
        <f>M391*G391</f>
        <v>0</v>
      </c>
      <c r="O391" s="75"/>
      <c r="P391" s="75"/>
      <c r="Q391" s="74"/>
      <c r="R391" s="36"/>
      <c r="S391" s="68" t="s">
        <v>64</v>
      </c>
      <c r="T391" s="69">
        <v>228.81355932203391</v>
      </c>
      <c r="U391" s="76">
        <f>R391*T391</f>
        <v>0</v>
      </c>
      <c r="AF391" s="77">
        <f>D391+R391</f>
        <v>55</v>
      </c>
      <c r="AG391" s="68" t="s">
        <v>64</v>
      </c>
      <c r="AH391" s="69">
        <v>228.81355932203391</v>
      </c>
      <c r="AI391" s="74">
        <f>AF391*AH391</f>
        <v>12584.745762711866</v>
      </c>
    </row>
    <row r="392" spans="1:35">
      <c r="A392" s="44">
        <v>194</v>
      </c>
    </row>
    <row r="393" spans="1:35" ht="31.2">
      <c r="A393" s="44">
        <v>195</v>
      </c>
      <c r="B393" s="64">
        <v>195</v>
      </c>
      <c r="C393" s="29" t="s">
        <v>332</v>
      </c>
      <c r="D393" s="64">
        <v>115</v>
      </c>
      <c r="E393" s="68" t="s">
        <v>64</v>
      </c>
      <c r="F393" s="69">
        <v>305.08474576271186</v>
      </c>
      <c r="G393" s="69">
        <f>F393*1.18</f>
        <v>360</v>
      </c>
      <c r="H393" s="69">
        <f>D393*G393</f>
        <v>41400</v>
      </c>
      <c r="I393" s="70">
        <f>AF393</f>
        <v>115</v>
      </c>
      <c r="J393" s="68" t="s">
        <v>64</v>
      </c>
      <c r="K393" s="74">
        <f>G393</f>
        <v>360</v>
      </c>
      <c r="L393" s="75">
        <f>I393*K393</f>
        <v>41400</v>
      </c>
      <c r="M393" s="74">
        <f>I393-D393</f>
        <v>0</v>
      </c>
      <c r="N393">
        <f>M393*G393</f>
        <v>0</v>
      </c>
      <c r="O393" s="75"/>
      <c r="P393" s="75"/>
      <c r="Q393" s="74"/>
      <c r="R393" s="36"/>
      <c r="S393" s="68" t="s">
        <v>64</v>
      </c>
      <c r="T393" s="69">
        <v>305.08474576271186</v>
      </c>
      <c r="U393" s="76">
        <f>R393*T393</f>
        <v>0</v>
      </c>
      <c r="AF393" s="77">
        <f>D393+R393</f>
        <v>115</v>
      </c>
      <c r="AG393" s="68" t="s">
        <v>64</v>
      </c>
      <c r="AH393" s="69">
        <v>305.08474576271186</v>
      </c>
      <c r="AI393" s="74">
        <f>AF393*AH393</f>
        <v>35084.745762711864</v>
      </c>
    </row>
    <row r="394" spans="1:35">
      <c r="A394" s="44">
        <v>195</v>
      </c>
    </row>
    <row r="395" spans="1:35" ht="31.2">
      <c r="A395" s="44">
        <v>196</v>
      </c>
      <c r="B395" s="64">
        <v>196</v>
      </c>
      <c r="C395" s="29" t="s">
        <v>333</v>
      </c>
      <c r="D395" s="64">
        <v>143</v>
      </c>
      <c r="E395" s="68" t="s">
        <v>64</v>
      </c>
      <c r="F395" s="69">
        <v>381.35593220338984</v>
      </c>
      <c r="G395" s="69">
        <f>F395*1.18</f>
        <v>450</v>
      </c>
      <c r="H395" s="69">
        <f>D395*G395</f>
        <v>64350</v>
      </c>
      <c r="I395" s="70">
        <f>AF395</f>
        <v>143</v>
      </c>
      <c r="J395" s="68" t="s">
        <v>64</v>
      </c>
      <c r="K395" s="74">
        <f>G395</f>
        <v>450</v>
      </c>
      <c r="L395" s="75">
        <f>I395*K395</f>
        <v>64350</v>
      </c>
      <c r="M395" s="74">
        <f>I395-D395</f>
        <v>0</v>
      </c>
      <c r="N395">
        <f>M395*G395</f>
        <v>0</v>
      </c>
      <c r="O395" s="75"/>
      <c r="P395" s="75"/>
      <c r="Q395" s="74"/>
      <c r="R395" s="36"/>
      <c r="S395" s="68" t="s">
        <v>64</v>
      </c>
      <c r="T395" s="69">
        <v>381.35593220338984</v>
      </c>
      <c r="U395" s="76">
        <f>R395*T395</f>
        <v>0</v>
      </c>
      <c r="AF395" s="77">
        <f>D395+R395</f>
        <v>143</v>
      </c>
      <c r="AG395" s="68" t="s">
        <v>64</v>
      </c>
      <c r="AH395" s="69">
        <v>381.35593220338984</v>
      </c>
      <c r="AI395" s="74">
        <f>AF395*AH395</f>
        <v>54533.898305084746</v>
      </c>
    </row>
    <row r="396" spans="1:35">
      <c r="A396" s="44">
        <v>196</v>
      </c>
    </row>
    <row r="397" spans="1:35" ht="15.6">
      <c r="A397" s="44">
        <v>197</v>
      </c>
      <c r="B397" s="64">
        <v>197</v>
      </c>
      <c r="C397" s="29" t="s">
        <v>334</v>
      </c>
      <c r="D397" s="64">
        <v>15</v>
      </c>
      <c r="E397" s="64" t="s">
        <v>14</v>
      </c>
      <c r="F397" s="69">
        <v>1220.3389830508474</v>
      </c>
      <c r="G397" s="69">
        <f>F397*1.18</f>
        <v>1440</v>
      </c>
      <c r="H397" s="69">
        <f>D397*G397</f>
        <v>21600</v>
      </c>
      <c r="I397" s="70">
        <f>AF397</f>
        <v>15</v>
      </c>
      <c r="J397" s="64" t="s">
        <v>14</v>
      </c>
      <c r="K397" s="74">
        <f>G397</f>
        <v>1440</v>
      </c>
      <c r="L397" s="75">
        <f>I397*K397</f>
        <v>21600</v>
      </c>
      <c r="M397" s="74">
        <f>I397-D397</f>
        <v>0</v>
      </c>
      <c r="N397">
        <f>M397*G397</f>
        <v>0</v>
      </c>
      <c r="O397" s="75"/>
      <c r="P397" s="75"/>
      <c r="Q397" s="74"/>
      <c r="R397" s="36"/>
      <c r="S397" s="64" t="s">
        <v>14</v>
      </c>
      <c r="T397" s="69">
        <v>1220.3389830508474</v>
      </c>
      <c r="U397" s="76">
        <f>R397*T397</f>
        <v>0</v>
      </c>
      <c r="AF397" s="77">
        <f>D397+R397</f>
        <v>15</v>
      </c>
      <c r="AG397" s="64" t="s">
        <v>14</v>
      </c>
      <c r="AH397" s="69">
        <v>1220.3389830508474</v>
      </c>
      <c r="AI397" s="74">
        <f>AF397*AH397</f>
        <v>18305.084745762713</v>
      </c>
    </row>
    <row r="398" spans="1:35">
      <c r="A398" s="44">
        <v>197</v>
      </c>
    </row>
    <row r="399" spans="1:35" ht="31.2">
      <c r="A399" s="44">
        <v>198</v>
      </c>
      <c r="B399" s="64">
        <v>198</v>
      </c>
      <c r="C399" s="29" t="s">
        <v>335</v>
      </c>
      <c r="D399" s="64">
        <v>145</v>
      </c>
      <c r="E399" s="68" t="s">
        <v>64</v>
      </c>
      <c r="F399" s="69">
        <v>381.35593220338984</v>
      </c>
      <c r="G399" s="69">
        <f>F399*1.18</f>
        <v>450</v>
      </c>
      <c r="H399" s="69">
        <f>D399*G399</f>
        <v>65250</v>
      </c>
      <c r="I399" s="70">
        <f>AF399</f>
        <v>145</v>
      </c>
      <c r="J399" s="68" t="s">
        <v>64</v>
      </c>
      <c r="K399" s="74">
        <f>G399</f>
        <v>450</v>
      </c>
      <c r="L399" s="75">
        <f>I399*K399</f>
        <v>65250</v>
      </c>
      <c r="M399" s="74">
        <f>I399-D399</f>
        <v>0</v>
      </c>
      <c r="N399">
        <f>M399*G399</f>
        <v>0</v>
      </c>
      <c r="O399" s="75"/>
      <c r="P399" s="75"/>
      <c r="Q399" s="74"/>
      <c r="R399" s="36"/>
      <c r="S399" s="68" t="s">
        <v>64</v>
      </c>
      <c r="T399" s="69">
        <v>381.35593220338984</v>
      </c>
      <c r="U399" s="76">
        <f>R399*T399</f>
        <v>0</v>
      </c>
      <c r="AF399" s="77">
        <f>D399+R399</f>
        <v>145</v>
      </c>
      <c r="AG399" s="68" t="s">
        <v>64</v>
      </c>
      <c r="AH399" s="69">
        <v>381.35593220338984</v>
      </c>
      <c r="AI399" s="74">
        <f>AF399*AH399</f>
        <v>55296.610169491527</v>
      </c>
    </row>
    <row r="400" spans="1:35">
      <c r="A400" s="44">
        <v>198</v>
      </c>
    </row>
    <row r="401" spans="1:35" ht="31.2">
      <c r="A401" s="44">
        <v>199</v>
      </c>
      <c r="B401" s="64">
        <v>199</v>
      </c>
      <c r="C401" s="29" t="s">
        <v>336</v>
      </c>
      <c r="D401" s="64">
        <v>145</v>
      </c>
      <c r="E401" s="68" t="s">
        <v>64</v>
      </c>
      <c r="F401" s="69">
        <v>457.62711864406782</v>
      </c>
      <c r="G401" s="69">
        <f>F401*1.18</f>
        <v>540</v>
      </c>
      <c r="H401" s="69">
        <f>D401*G401</f>
        <v>78300</v>
      </c>
      <c r="I401" s="70">
        <f>AF401</f>
        <v>145</v>
      </c>
      <c r="J401" s="68" t="s">
        <v>64</v>
      </c>
      <c r="K401" s="74">
        <f>G401</f>
        <v>540</v>
      </c>
      <c r="L401" s="75">
        <f>I401*K401</f>
        <v>78300</v>
      </c>
      <c r="M401" s="74">
        <f>I401-D401</f>
        <v>0</v>
      </c>
      <c r="N401">
        <f>M401*G401</f>
        <v>0</v>
      </c>
      <c r="O401" s="75"/>
      <c r="P401" s="75"/>
      <c r="Q401" s="74"/>
      <c r="R401" s="36"/>
      <c r="S401" s="68" t="s">
        <v>64</v>
      </c>
      <c r="T401" s="69">
        <v>457.62711864406782</v>
      </c>
      <c r="U401" s="76">
        <f>R401*T401</f>
        <v>0</v>
      </c>
      <c r="AF401" s="77">
        <f>D401+R401</f>
        <v>145</v>
      </c>
      <c r="AG401" s="68" t="s">
        <v>64</v>
      </c>
      <c r="AH401" s="69">
        <v>457.62711864406782</v>
      </c>
      <c r="AI401" s="74">
        <f>AF401*AH401</f>
        <v>66355.932203389835</v>
      </c>
    </row>
    <row r="402" spans="1:35">
      <c r="A402" s="44">
        <v>199</v>
      </c>
    </row>
    <row r="403" spans="1:35" ht="62.4">
      <c r="A403" s="44">
        <v>200</v>
      </c>
      <c r="B403" s="64">
        <v>200</v>
      </c>
      <c r="C403" s="29" t="s">
        <v>337</v>
      </c>
      <c r="D403" s="64">
        <v>5</v>
      </c>
      <c r="E403" s="64" t="s">
        <v>14</v>
      </c>
      <c r="F403" s="69">
        <v>533.89830508474574</v>
      </c>
      <c r="G403" s="69">
        <f>F403*1.18</f>
        <v>630</v>
      </c>
      <c r="H403" s="69">
        <f>D403*G403</f>
        <v>3150</v>
      </c>
      <c r="I403" s="70">
        <v>7</v>
      </c>
      <c r="J403" s="64" t="s">
        <v>14</v>
      </c>
      <c r="K403" s="74">
        <f>G403</f>
        <v>630</v>
      </c>
      <c r="L403" s="75">
        <f>I403*K403</f>
        <v>4410</v>
      </c>
      <c r="M403" s="74">
        <f>I403-D403</f>
        <v>2</v>
      </c>
      <c r="N403">
        <f>M403*G403</f>
        <v>1260</v>
      </c>
      <c r="O403" s="75"/>
      <c r="P403" s="75"/>
      <c r="Q403" s="74"/>
      <c r="R403" s="36"/>
      <c r="S403" s="64" t="s">
        <v>14</v>
      </c>
      <c r="T403" s="69">
        <v>533.89830508474574</v>
      </c>
      <c r="U403" s="76">
        <f>R403*T403</f>
        <v>0</v>
      </c>
      <c r="AF403" s="77">
        <f>D403+R403</f>
        <v>5</v>
      </c>
      <c r="AG403" s="64" t="s">
        <v>14</v>
      </c>
      <c r="AH403" s="69">
        <v>533.89830508474574</v>
      </c>
      <c r="AI403" s="74">
        <f>AF403*AH403</f>
        <v>2669.4915254237285</v>
      </c>
    </row>
    <row r="404" spans="1:35">
      <c r="A404" s="44">
        <v>200</v>
      </c>
    </row>
    <row r="405" spans="1:35" ht="15.6">
      <c r="A405" s="44">
        <v>201</v>
      </c>
      <c r="B405" s="64">
        <v>201</v>
      </c>
      <c r="C405" s="29" t="s">
        <v>339</v>
      </c>
      <c r="D405" s="64">
        <v>4</v>
      </c>
      <c r="E405" s="64" t="s">
        <v>14</v>
      </c>
      <c r="F405" s="69">
        <v>2288.1355932203392</v>
      </c>
      <c r="G405" s="69">
        <f>F405*1.18</f>
        <v>2700</v>
      </c>
      <c r="H405" s="69">
        <f>D405*G405</f>
        <v>10800</v>
      </c>
      <c r="I405" s="70">
        <f>AF405</f>
        <v>4</v>
      </c>
      <c r="J405" s="64" t="s">
        <v>14</v>
      </c>
      <c r="K405" s="74">
        <f>G405</f>
        <v>2700</v>
      </c>
      <c r="L405" s="75">
        <f>I405*K405</f>
        <v>10800</v>
      </c>
      <c r="M405" s="74">
        <f>I405-D405</f>
        <v>0</v>
      </c>
      <c r="N405">
        <f>M405*G405</f>
        <v>0</v>
      </c>
      <c r="O405" s="75"/>
      <c r="P405" s="75"/>
      <c r="Q405" s="74"/>
      <c r="R405" s="36"/>
      <c r="S405" s="64" t="s">
        <v>14</v>
      </c>
      <c r="T405" s="69">
        <v>2288.1355932203392</v>
      </c>
      <c r="U405" s="76">
        <f>R405*T405</f>
        <v>0</v>
      </c>
      <c r="AF405" s="77">
        <f>D405+R405</f>
        <v>4</v>
      </c>
      <c r="AG405" s="64" t="s">
        <v>14</v>
      </c>
      <c r="AH405" s="69">
        <v>2288.1355932203392</v>
      </c>
      <c r="AI405" s="74">
        <f>AF405*AH405</f>
        <v>9152.5423728813566</v>
      </c>
    </row>
    <row r="406" spans="1:35">
      <c r="A406" s="44">
        <v>201</v>
      </c>
    </row>
    <row r="407" spans="1:35" ht="31.2">
      <c r="A407" s="44">
        <v>202</v>
      </c>
      <c r="B407" s="64">
        <v>202</v>
      </c>
      <c r="C407" s="29" t="s">
        <v>341</v>
      </c>
      <c r="D407" s="64">
        <v>10</v>
      </c>
      <c r="E407" s="64" t="s">
        <v>14</v>
      </c>
      <c r="F407" s="69">
        <v>3050.8474576271187</v>
      </c>
      <c r="G407" s="69">
        <f>F407*1.18</f>
        <v>3600</v>
      </c>
      <c r="H407" s="69">
        <f>D407*G407</f>
        <v>36000</v>
      </c>
      <c r="I407" s="70">
        <v>0</v>
      </c>
      <c r="J407" s="64" t="s">
        <v>14</v>
      </c>
      <c r="K407" s="74">
        <f>G407</f>
        <v>3600</v>
      </c>
      <c r="L407" s="75">
        <f>I407*K407</f>
        <v>0</v>
      </c>
      <c r="M407" s="74">
        <f>I407-D407</f>
        <v>-10</v>
      </c>
      <c r="N407">
        <f>M407*G407</f>
        <v>-36000</v>
      </c>
      <c r="O407" s="75">
        <f>M407*K407</f>
        <v>-36000</v>
      </c>
      <c r="P407" s="75"/>
      <c r="Q407" s="74"/>
      <c r="R407" s="36"/>
      <c r="S407" s="64" t="s">
        <v>14</v>
      </c>
      <c r="T407" s="69">
        <v>3050.8474576271187</v>
      </c>
      <c r="U407" s="76">
        <f>R407*T407</f>
        <v>0</v>
      </c>
      <c r="AF407" s="77">
        <f>D407+R407</f>
        <v>10</v>
      </c>
      <c r="AG407" s="64" t="s">
        <v>14</v>
      </c>
      <c r="AH407" s="69">
        <v>3050.8474576271187</v>
      </c>
      <c r="AI407" s="74">
        <f>AF407*AH407</f>
        <v>30508.474576271186</v>
      </c>
    </row>
    <row r="408" spans="1:35">
      <c r="A408" s="44">
        <v>202</v>
      </c>
    </row>
    <row r="409" spans="1:35" ht="31.2">
      <c r="A409" s="44">
        <v>203</v>
      </c>
      <c r="B409" s="64">
        <v>203</v>
      </c>
      <c r="C409" s="29" t="s">
        <v>63</v>
      </c>
      <c r="D409" s="64">
        <v>700</v>
      </c>
      <c r="E409" s="68" t="s">
        <v>64</v>
      </c>
      <c r="F409" s="69">
        <v>1483.0508474576272</v>
      </c>
      <c r="G409" s="69">
        <f>F409*1.18</f>
        <v>1750</v>
      </c>
      <c r="H409" s="69">
        <f>D409*G409</f>
        <v>1225000</v>
      </c>
      <c r="I409" s="70">
        <v>832</v>
      </c>
      <c r="J409" s="68" t="s">
        <v>64</v>
      </c>
      <c r="K409" s="74">
        <f>G409</f>
        <v>1750</v>
      </c>
      <c r="L409" s="75">
        <f>I409*K409</f>
        <v>1456000</v>
      </c>
      <c r="M409" s="74">
        <f>I409-D409</f>
        <v>132</v>
      </c>
      <c r="N409">
        <f>M409*G409</f>
        <v>231000</v>
      </c>
      <c r="O409" s="75"/>
      <c r="P409" s="75"/>
      <c r="Q409" s="74"/>
      <c r="R409" s="36"/>
      <c r="S409" s="68" t="s">
        <v>64</v>
      </c>
      <c r="T409" s="69">
        <v>1483.0508474576272</v>
      </c>
      <c r="U409" s="76">
        <f>R409*T409</f>
        <v>0</v>
      </c>
      <c r="AF409" s="77">
        <f>D409+R409</f>
        <v>700</v>
      </c>
      <c r="AG409" s="68" t="s">
        <v>64</v>
      </c>
      <c r="AH409" s="69">
        <v>1483.0508474576272</v>
      </c>
      <c r="AI409" s="74">
        <f>AF409*AH409</f>
        <v>1038135.593220339</v>
      </c>
    </row>
    <row r="410" spans="1:35">
      <c r="A410" s="44">
        <v>203</v>
      </c>
    </row>
    <row r="411" spans="1:35" ht="31.2">
      <c r="A411" s="44">
        <v>204</v>
      </c>
      <c r="B411" s="64">
        <v>204</v>
      </c>
      <c r="C411" s="29" t="s">
        <v>65</v>
      </c>
      <c r="D411" s="64">
        <v>200</v>
      </c>
      <c r="E411" s="68" t="s">
        <v>64</v>
      </c>
      <c r="F411" s="69">
        <v>1906.7796610169491</v>
      </c>
      <c r="G411" s="69">
        <f>F411*1.18</f>
        <v>2250</v>
      </c>
      <c r="H411" s="69">
        <f>D411*G411</f>
        <v>450000</v>
      </c>
      <c r="I411" s="70">
        <v>226</v>
      </c>
      <c r="J411" s="68" t="s">
        <v>64</v>
      </c>
      <c r="K411" s="74">
        <f>G411</f>
        <v>2250</v>
      </c>
      <c r="L411" s="75">
        <f>I411*K411</f>
        <v>508500</v>
      </c>
      <c r="M411" s="74">
        <f>I411-D411</f>
        <v>26</v>
      </c>
      <c r="N411">
        <f>M411*G411</f>
        <v>58500</v>
      </c>
      <c r="O411" s="75"/>
      <c r="P411" s="75"/>
      <c r="Q411" s="74"/>
      <c r="R411" s="36"/>
      <c r="S411" s="68" t="s">
        <v>64</v>
      </c>
      <c r="T411" s="69">
        <v>1906.7796610169491</v>
      </c>
      <c r="U411" s="76">
        <f>R411*T411</f>
        <v>0</v>
      </c>
      <c r="AF411" s="77">
        <f>D411+R411</f>
        <v>200</v>
      </c>
      <c r="AG411" s="68" t="s">
        <v>64</v>
      </c>
      <c r="AH411" s="69">
        <v>1906.7796610169491</v>
      </c>
      <c r="AI411" s="74">
        <f>AF411*AH411</f>
        <v>381355.93220338982</v>
      </c>
    </row>
    <row r="412" spans="1:35">
      <c r="A412" s="44">
        <v>204</v>
      </c>
    </row>
    <row r="413" spans="1:35" ht="31.2">
      <c r="A413" s="44">
        <v>205</v>
      </c>
      <c r="B413" s="64">
        <v>205</v>
      </c>
      <c r="C413" s="29" t="s">
        <v>66</v>
      </c>
      <c r="D413" s="64">
        <v>550</v>
      </c>
      <c r="E413" s="68" t="s">
        <v>64</v>
      </c>
      <c r="F413" s="69">
        <v>2500</v>
      </c>
      <c r="G413" s="69">
        <f>F413*1.18</f>
        <v>2950</v>
      </c>
      <c r="H413" s="69">
        <f>D413*G413</f>
        <v>1622500</v>
      </c>
      <c r="I413" s="70">
        <v>550</v>
      </c>
      <c r="J413" s="68" t="s">
        <v>64</v>
      </c>
      <c r="K413" s="74">
        <f>G413</f>
        <v>2950</v>
      </c>
      <c r="L413" s="75">
        <f>I413*K413</f>
        <v>1622500</v>
      </c>
      <c r="M413" s="74">
        <f>I413-D413</f>
        <v>0</v>
      </c>
      <c r="N413">
        <f>M413*G413</f>
        <v>0</v>
      </c>
      <c r="O413" s="75"/>
      <c r="P413" s="75"/>
      <c r="Q413" s="74"/>
      <c r="R413" s="36"/>
      <c r="S413" s="68" t="s">
        <v>64</v>
      </c>
      <c r="T413" s="69">
        <v>2500</v>
      </c>
      <c r="U413" s="76">
        <f>R413*T413</f>
        <v>0</v>
      </c>
      <c r="AF413" s="77">
        <f>D413+R413</f>
        <v>550</v>
      </c>
      <c r="AG413" s="68" t="s">
        <v>64</v>
      </c>
      <c r="AH413" s="69">
        <v>2500</v>
      </c>
      <c r="AI413" s="74">
        <f>AF413*AH413</f>
        <v>1375000</v>
      </c>
    </row>
    <row r="414" spans="1:35">
      <c r="A414" s="44">
        <v>205</v>
      </c>
    </row>
    <row r="415" spans="1:35" ht="31.2">
      <c r="A415" s="44">
        <v>206</v>
      </c>
      <c r="B415" s="64">
        <v>206</v>
      </c>
      <c r="C415" s="29" t="s">
        <v>67</v>
      </c>
      <c r="D415" s="64">
        <v>320</v>
      </c>
      <c r="E415" s="68" t="s">
        <v>64</v>
      </c>
      <c r="F415" s="69">
        <v>550.84745762711873</v>
      </c>
      <c r="G415" s="69">
        <f>F415*1.18</f>
        <v>650.00000000000011</v>
      </c>
      <c r="H415" s="69">
        <f>D415*G415</f>
        <v>208000.00000000003</v>
      </c>
      <c r="I415" s="70">
        <v>591</v>
      </c>
      <c r="J415" s="68" t="s">
        <v>64</v>
      </c>
      <c r="K415" s="74">
        <f>G415</f>
        <v>650.00000000000011</v>
      </c>
      <c r="L415" s="75">
        <f>I415*K415</f>
        <v>384150.00000000006</v>
      </c>
      <c r="M415" s="74">
        <f>I415-D415</f>
        <v>271</v>
      </c>
      <c r="N415">
        <f>M415*G415</f>
        <v>176150.00000000003</v>
      </c>
      <c r="O415" s="75"/>
      <c r="P415" s="75"/>
      <c r="Q415" s="74"/>
      <c r="R415" s="36"/>
      <c r="S415" s="68" t="s">
        <v>64</v>
      </c>
      <c r="T415" s="69">
        <v>550.84745762711873</v>
      </c>
      <c r="U415" s="76">
        <f>R415*T415</f>
        <v>0</v>
      </c>
      <c r="AF415" s="77">
        <f>D415+R415</f>
        <v>320</v>
      </c>
      <c r="AG415" s="68" t="s">
        <v>64</v>
      </c>
      <c r="AH415" s="69">
        <v>550.84745762711873</v>
      </c>
      <c r="AI415" s="74">
        <f>AF415*AH415</f>
        <v>176271.18644067799</v>
      </c>
    </row>
    <row r="416" spans="1:35">
      <c r="A416" s="44">
        <v>206</v>
      </c>
    </row>
    <row r="417" spans="1:35" ht="31.2">
      <c r="A417" s="44">
        <v>207</v>
      </c>
      <c r="B417" s="64">
        <v>207</v>
      </c>
      <c r="C417" s="29" t="s">
        <v>68</v>
      </c>
      <c r="D417" s="64">
        <v>525</v>
      </c>
      <c r="E417" s="68" t="s">
        <v>64</v>
      </c>
      <c r="F417" s="69">
        <v>805.08474576271192</v>
      </c>
      <c r="G417" s="69">
        <f>F417*1.18</f>
        <v>950</v>
      </c>
      <c r="H417" s="69">
        <f>D417*G417</f>
        <v>498750</v>
      </c>
      <c r="I417" s="70">
        <v>838</v>
      </c>
      <c r="J417" s="68" t="s">
        <v>64</v>
      </c>
      <c r="K417" s="74">
        <f>G417</f>
        <v>950</v>
      </c>
      <c r="L417" s="75">
        <f>I417*K417</f>
        <v>796100</v>
      </c>
      <c r="M417" s="74">
        <f>I417-D417</f>
        <v>313</v>
      </c>
      <c r="N417">
        <f>M417*G417</f>
        <v>297350</v>
      </c>
      <c r="O417" s="75"/>
      <c r="P417" s="75"/>
      <c r="Q417" s="74"/>
      <c r="R417" s="36"/>
      <c r="S417" s="68" t="s">
        <v>64</v>
      </c>
      <c r="T417" s="69">
        <v>805.08474576271192</v>
      </c>
      <c r="U417" s="76">
        <f>R417*T417</f>
        <v>0</v>
      </c>
      <c r="AF417" s="77">
        <f>D417+R417</f>
        <v>525</v>
      </c>
      <c r="AG417" s="68" t="s">
        <v>64</v>
      </c>
      <c r="AH417" s="69">
        <v>805.08474576271192</v>
      </c>
      <c r="AI417" s="74">
        <f>AF417*AH417</f>
        <v>422669.49152542377</v>
      </c>
    </row>
    <row r="418" spans="1:35">
      <c r="A418" s="44">
        <v>207</v>
      </c>
    </row>
    <row r="419" spans="1:35" ht="31.2">
      <c r="A419" s="44">
        <v>208</v>
      </c>
      <c r="B419" s="64">
        <v>208</v>
      </c>
      <c r="C419" s="29" t="s">
        <v>69</v>
      </c>
      <c r="D419" s="64">
        <v>530</v>
      </c>
      <c r="E419" s="68" t="s">
        <v>64</v>
      </c>
      <c r="F419" s="69">
        <v>1228.8135593220341</v>
      </c>
      <c r="G419" s="69">
        <f>F419*1.18</f>
        <v>1450</v>
      </c>
      <c r="H419" s="69">
        <f>D419*G419</f>
        <v>768500</v>
      </c>
      <c r="I419" s="70">
        <v>636</v>
      </c>
      <c r="J419" s="68" t="s">
        <v>64</v>
      </c>
      <c r="K419" s="74">
        <f>G419</f>
        <v>1450</v>
      </c>
      <c r="L419" s="75">
        <f>I419*K419</f>
        <v>922200</v>
      </c>
      <c r="M419" s="74">
        <f>I419-D419</f>
        <v>106</v>
      </c>
      <c r="N419">
        <f>M419*G419</f>
        <v>153700</v>
      </c>
      <c r="O419" s="75"/>
      <c r="P419" s="75"/>
      <c r="Q419" s="74"/>
      <c r="R419" s="36"/>
      <c r="S419" s="68" t="s">
        <v>64</v>
      </c>
      <c r="T419" s="69">
        <v>1228.8135593220341</v>
      </c>
      <c r="U419" s="76">
        <f>R419*T419</f>
        <v>0</v>
      </c>
      <c r="AF419" s="77">
        <f>D419+R419</f>
        <v>530</v>
      </c>
      <c r="AG419" s="68" t="s">
        <v>64</v>
      </c>
      <c r="AH419" s="69">
        <v>1228.8135593220341</v>
      </c>
      <c r="AI419" s="74">
        <f>AF419*AH419</f>
        <v>651271.18644067808</v>
      </c>
    </row>
    <row r="420" spans="1:35">
      <c r="A420" s="44">
        <v>208</v>
      </c>
    </row>
    <row r="421" spans="1:35" ht="15.6">
      <c r="A421" s="44">
        <v>209</v>
      </c>
      <c r="B421" s="64">
        <v>209</v>
      </c>
      <c r="C421" s="29" t="s">
        <v>70</v>
      </c>
      <c r="D421" s="64">
        <v>40</v>
      </c>
      <c r="E421" s="64" t="s">
        <v>14</v>
      </c>
      <c r="F421" s="69">
        <v>1271.1864406779662</v>
      </c>
      <c r="G421" s="69">
        <f>F421*1.18</f>
        <v>1500</v>
      </c>
      <c r="H421" s="69">
        <f>D421*G421</f>
        <v>60000</v>
      </c>
      <c r="I421" s="70">
        <v>35</v>
      </c>
      <c r="J421" s="64" t="s">
        <v>14</v>
      </c>
      <c r="K421" s="74">
        <f>G421</f>
        <v>1500</v>
      </c>
      <c r="L421" s="75">
        <f>I421*K421</f>
        <v>52500</v>
      </c>
      <c r="M421" s="74">
        <f>I421-D421</f>
        <v>-5</v>
      </c>
      <c r="N421">
        <f>M421*G421</f>
        <v>-7500</v>
      </c>
      <c r="O421" s="75">
        <f>M421*K421</f>
        <v>-7500</v>
      </c>
      <c r="P421" s="75"/>
      <c r="Q421" s="74"/>
      <c r="R421" s="36"/>
      <c r="S421" s="64" t="s">
        <v>14</v>
      </c>
      <c r="T421" s="69">
        <v>1271.1864406779662</v>
      </c>
      <c r="U421" s="76">
        <f>R421*T421</f>
        <v>0</v>
      </c>
      <c r="AF421" s="77">
        <f>D421+R421</f>
        <v>40</v>
      </c>
      <c r="AG421" s="64" t="s">
        <v>14</v>
      </c>
      <c r="AH421" s="69">
        <v>1271.1864406779662</v>
      </c>
      <c r="AI421" s="74">
        <f>AF421*AH421</f>
        <v>50847.457627118645</v>
      </c>
    </row>
    <row r="422" spans="1:35">
      <c r="A422" s="44">
        <v>209</v>
      </c>
    </row>
    <row r="423" spans="1:35" ht="15.6">
      <c r="A423" s="44">
        <v>210</v>
      </c>
      <c r="B423" s="64">
        <v>210</v>
      </c>
      <c r="C423" s="29" t="s">
        <v>71</v>
      </c>
      <c r="D423" s="64">
        <v>15</v>
      </c>
      <c r="E423" s="64" t="s">
        <v>14</v>
      </c>
      <c r="F423" s="69">
        <v>2118.6440677966102</v>
      </c>
      <c r="G423" s="69">
        <f>F423*1.18</f>
        <v>2500</v>
      </c>
      <c r="H423" s="69">
        <f>D423*G423</f>
        <v>37500</v>
      </c>
      <c r="I423" s="70">
        <v>13</v>
      </c>
      <c r="J423" s="64" t="s">
        <v>14</v>
      </c>
      <c r="K423" s="74">
        <f>G423</f>
        <v>2500</v>
      </c>
      <c r="L423" s="75">
        <f>I423*K423</f>
        <v>32500</v>
      </c>
      <c r="M423" s="74">
        <f>I423-D423</f>
        <v>-2</v>
      </c>
      <c r="N423">
        <f>M423*G423</f>
        <v>-5000</v>
      </c>
      <c r="O423" s="75">
        <f>M423*K423</f>
        <v>-5000</v>
      </c>
      <c r="P423" s="75"/>
      <c r="Q423" s="74"/>
      <c r="R423" s="36"/>
      <c r="S423" s="64" t="s">
        <v>14</v>
      </c>
      <c r="T423" s="69">
        <v>2118.6440677966102</v>
      </c>
      <c r="U423" s="76">
        <f>R423*T423</f>
        <v>0</v>
      </c>
      <c r="AF423" s="77">
        <f>D423+R423</f>
        <v>15</v>
      </c>
      <c r="AG423" s="64" t="s">
        <v>14</v>
      </c>
      <c r="AH423" s="69">
        <v>2118.6440677966102</v>
      </c>
      <c r="AI423" s="74">
        <f>AF423*AH423</f>
        <v>31779.661016949154</v>
      </c>
    </row>
    <row r="424" spans="1:35">
      <c r="A424" s="44">
        <v>210</v>
      </c>
    </row>
    <row r="425" spans="1:35" ht="15.6">
      <c r="A425" s="44">
        <v>211</v>
      </c>
      <c r="B425" s="64">
        <v>211</v>
      </c>
      <c r="C425" s="29" t="s">
        <v>72</v>
      </c>
      <c r="D425" s="64">
        <v>3</v>
      </c>
      <c r="E425" s="64" t="s">
        <v>14</v>
      </c>
      <c r="F425" s="69">
        <v>2966.1016949152545</v>
      </c>
      <c r="G425" s="69">
        <f>F425*1.18</f>
        <v>3500</v>
      </c>
      <c r="H425" s="69">
        <f>D425*G425</f>
        <v>10500</v>
      </c>
      <c r="I425" s="70">
        <v>9</v>
      </c>
      <c r="J425" s="64" t="s">
        <v>14</v>
      </c>
      <c r="K425" s="74">
        <f>G425</f>
        <v>3500</v>
      </c>
      <c r="L425" s="75">
        <f>I425*K425</f>
        <v>31500</v>
      </c>
      <c r="M425" s="74">
        <f>I425-D425</f>
        <v>6</v>
      </c>
      <c r="N425">
        <f>M425*G425</f>
        <v>21000</v>
      </c>
      <c r="O425" s="75"/>
      <c r="P425" s="75"/>
      <c r="Q425" s="74"/>
      <c r="R425" s="36">
        <v>2</v>
      </c>
      <c r="S425" s="64" t="s">
        <v>14</v>
      </c>
      <c r="T425" s="69">
        <v>2966.1016949152545</v>
      </c>
      <c r="U425" s="76">
        <f>R425*T425</f>
        <v>5932.203389830509</v>
      </c>
      <c r="AF425" s="77">
        <f>D425+R425</f>
        <v>5</v>
      </c>
      <c r="AG425" s="64" t="s">
        <v>14</v>
      </c>
      <c r="AH425" s="69">
        <v>2966.1016949152545</v>
      </c>
      <c r="AI425" s="74">
        <f>AF425*AH425</f>
        <v>14830.508474576272</v>
      </c>
    </row>
    <row r="426" spans="1:35">
      <c r="A426" s="44">
        <v>211</v>
      </c>
    </row>
    <row r="427" spans="1:35" ht="15.6">
      <c r="A427" s="44">
        <v>212</v>
      </c>
      <c r="B427" s="64">
        <v>212</v>
      </c>
      <c r="C427" s="29" t="s">
        <v>73</v>
      </c>
      <c r="D427" s="64">
        <v>2</v>
      </c>
      <c r="E427" s="64" t="s">
        <v>14</v>
      </c>
      <c r="F427" s="69">
        <v>3813.5593220338983</v>
      </c>
      <c r="G427" s="69">
        <f>F427*1.18</f>
        <v>4500</v>
      </c>
      <c r="H427" s="69">
        <f>D427*G427</f>
        <v>9000</v>
      </c>
      <c r="I427" s="70">
        <v>4</v>
      </c>
      <c r="J427" s="64" t="s">
        <v>14</v>
      </c>
      <c r="K427" s="74">
        <f>G427</f>
        <v>4500</v>
      </c>
      <c r="L427" s="75">
        <f>I427*K427</f>
        <v>18000</v>
      </c>
      <c r="M427" s="74">
        <f>I427-D427</f>
        <v>2</v>
      </c>
      <c r="N427">
        <f>M427*G427</f>
        <v>9000</v>
      </c>
      <c r="O427" s="75"/>
      <c r="P427" s="75"/>
      <c r="Q427" s="74"/>
      <c r="R427" s="36">
        <v>3</v>
      </c>
      <c r="S427" s="64" t="s">
        <v>14</v>
      </c>
      <c r="T427" s="69">
        <v>3813.5593220338983</v>
      </c>
      <c r="U427" s="76">
        <f>R427*T427</f>
        <v>11440.677966101695</v>
      </c>
      <c r="AF427" s="77">
        <f>D427+R427</f>
        <v>5</v>
      </c>
      <c r="AG427" s="64" t="s">
        <v>14</v>
      </c>
      <c r="AH427" s="69">
        <v>3813.5593220338983</v>
      </c>
      <c r="AI427" s="74">
        <f>AF427*AH427</f>
        <v>19067.796610169491</v>
      </c>
    </row>
    <row r="428" spans="1:35">
      <c r="A428" s="44">
        <v>212</v>
      </c>
    </row>
    <row r="429" spans="1:35" ht="15.6">
      <c r="A429" s="44">
        <v>213</v>
      </c>
      <c r="B429" s="64">
        <v>213</v>
      </c>
      <c r="C429" s="29" t="s">
        <v>74</v>
      </c>
      <c r="D429" s="64">
        <v>2</v>
      </c>
      <c r="E429" s="64" t="s">
        <v>14</v>
      </c>
      <c r="F429" s="69">
        <v>4661.016949152543</v>
      </c>
      <c r="G429" s="69">
        <f>F429*1.18</f>
        <v>5500.0000000000009</v>
      </c>
      <c r="H429" s="69">
        <f>D429*G429</f>
        <v>11000.000000000002</v>
      </c>
      <c r="I429" s="70">
        <v>6</v>
      </c>
      <c r="J429" s="64" t="s">
        <v>14</v>
      </c>
      <c r="K429" s="74">
        <f>G429</f>
        <v>5500.0000000000009</v>
      </c>
      <c r="L429" s="75">
        <f>I429*K429</f>
        <v>33000.000000000007</v>
      </c>
      <c r="M429" s="74">
        <f>I429-D429</f>
        <v>4</v>
      </c>
      <c r="N429">
        <f>M429*G429</f>
        <v>22000.000000000004</v>
      </c>
      <c r="O429" s="75"/>
      <c r="P429" s="75"/>
      <c r="Q429" s="74"/>
      <c r="R429" s="36">
        <v>1</v>
      </c>
      <c r="S429" s="64" t="s">
        <v>14</v>
      </c>
      <c r="T429" s="69">
        <v>4661.016949152543</v>
      </c>
      <c r="U429" s="76">
        <f>R429*T429</f>
        <v>4661.016949152543</v>
      </c>
      <c r="AF429" s="77">
        <f>D429+R429</f>
        <v>3</v>
      </c>
      <c r="AG429" s="64" t="s">
        <v>14</v>
      </c>
      <c r="AH429" s="69">
        <v>4661.016949152543</v>
      </c>
      <c r="AI429" s="74">
        <f>AF429*AH429</f>
        <v>13983.050847457629</v>
      </c>
    </row>
    <row r="430" spans="1:35">
      <c r="A430" s="44">
        <v>213</v>
      </c>
    </row>
    <row r="431" spans="1:35" ht="15.6">
      <c r="A431" s="44">
        <v>214</v>
      </c>
      <c r="B431" s="64">
        <v>214</v>
      </c>
      <c r="C431" s="29" t="s">
        <v>75</v>
      </c>
      <c r="D431" s="64">
        <f>7*27</f>
        <v>189</v>
      </c>
      <c r="E431" s="64" t="s">
        <v>14</v>
      </c>
      <c r="F431" s="69">
        <v>2415.2542372881358</v>
      </c>
      <c r="G431" s="69">
        <f>F431*1.18</f>
        <v>2850</v>
      </c>
      <c r="H431" s="69">
        <f>D431*G431</f>
        <v>538650</v>
      </c>
      <c r="I431" s="70">
        <v>231</v>
      </c>
      <c r="J431" s="64" t="s">
        <v>14</v>
      </c>
      <c r="K431" s="74">
        <f>G431</f>
        <v>2850</v>
      </c>
      <c r="L431" s="75">
        <f>I431*K431</f>
        <v>658350</v>
      </c>
      <c r="M431" s="74">
        <f>I431-D431</f>
        <v>42</v>
      </c>
      <c r="N431">
        <f>M431*G431</f>
        <v>119700</v>
      </c>
      <c r="O431" s="75"/>
      <c r="P431" s="75"/>
      <c r="Q431" s="74"/>
      <c r="R431" s="36"/>
      <c r="S431" s="64" t="s">
        <v>14</v>
      </c>
      <c r="T431" s="69">
        <v>2415.2542372881358</v>
      </c>
      <c r="U431" s="76">
        <f>R431*T431</f>
        <v>0</v>
      </c>
      <c r="AF431" s="77">
        <f>D431+R431</f>
        <v>189</v>
      </c>
      <c r="AG431" s="64" t="s">
        <v>14</v>
      </c>
      <c r="AH431" s="69">
        <v>2415.2542372881358</v>
      </c>
      <c r="AI431" s="74">
        <f>AF431*AH431</f>
        <v>456483.05084745766</v>
      </c>
    </row>
    <row r="432" spans="1:35">
      <c r="A432" s="44">
        <v>214</v>
      </c>
    </row>
    <row r="433" spans="1:35" ht="15.6">
      <c r="A433" s="44">
        <v>215</v>
      </c>
      <c r="B433" s="64">
        <v>215</v>
      </c>
      <c r="C433" s="29" t="s">
        <v>76</v>
      </c>
      <c r="D433" s="64">
        <v>2</v>
      </c>
      <c r="E433" s="64" t="s">
        <v>14</v>
      </c>
      <c r="F433" s="69">
        <v>21186.440677966104</v>
      </c>
      <c r="G433" s="69">
        <f>F433*1.18</f>
        <v>25000</v>
      </c>
      <c r="H433" s="69">
        <f>D433*G433</f>
        <v>50000</v>
      </c>
      <c r="I433" s="70">
        <v>0</v>
      </c>
      <c r="J433" s="64" t="s">
        <v>14</v>
      </c>
      <c r="K433" s="74">
        <f>G433</f>
        <v>25000</v>
      </c>
      <c r="L433" s="75">
        <f>I433*K433</f>
        <v>0</v>
      </c>
      <c r="M433" s="74">
        <f>I433-D433</f>
        <v>-2</v>
      </c>
      <c r="N433">
        <f>M433*G433</f>
        <v>-50000</v>
      </c>
      <c r="O433" s="75">
        <f>M433*K433</f>
        <v>-50000</v>
      </c>
      <c r="P433" s="75"/>
      <c r="Q433" s="74"/>
      <c r="R433" s="36"/>
      <c r="S433" s="64" t="s">
        <v>14</v>
      </c>
      <c r="T433" s="69">
        <v>21186.440677966104</v>
      </c>
      <c r="U433" s="76">
        <f>R433*T433</f>
        <v>0</v>
      </c>
      <c r="AF433" s="77">
        <f>D433+R433</f>
        <v>2</v>
      </c>
      <c r="AG433" s="64" t="s">
        <v>14</v>
      </c>
      <c r="AH433" s="69">
        <v>21186.440677966104</v>
      </c>
      <c r="AI433" s="74">
        <f>AF433*AH433</f>
        <v>42372.881355932208</v>
      </c>
    </row>
    <row r="434" spans="1:35">
      <c r="A434" s="44">
        <v>215</v>
      </c>
    </row>
    <row r="435" spans="1:35" ht="15.6">
      <c r="A435" s="44">
        <v>216</v>
      </c>
      <c r="B435" s="64">
        <v>216</v>
      </c>
      <c r="C435" s="29" t="s">
        <v>77</v>
      </c>
      <c r="D435" s="64">
        <v>4</v>
      </c>
      <c r="E435" s="64" t="s">
        <v>14</v>
      </c>
      <c r="F435" s="69">
        <v>25423.728813559323</v>
      </c>
      <c r="G435" s="69">
        <f>F435*1.18</f>
        <v>30000</v>
      </c>
      <c r="H435" s="69">
        <f>D435*G435</f>
        <v>120000</v>
      </c>
      <c r="I435" s="70">
        <v>5</v>
      </c>
      <c r="J435" s="64" t="s">
        <v>14</v>
      </c>
      <c r="K435" s="74">
        <f>G435</f>
        <v>30000</v>
      </c>
      <c r="L435" s="75">
        <f>I435*K435</f>
        <v>150000</v>
      </c>
      <c r="M435" s="74">
        <f>I435-D435</f>
        <v>1</v>
      </c>
      <c r="N435">
        <f>M435*G435</f>
        <v>30000</v>
      </c>
      <c r="O435" s="75"/>
      <c r="P435" s="75"/>
      <c r="Q435" s="74"/>
      <c r="R435" s="36"/>
      <c r="S435" s="64" t="s">
        <v>14</v>
      </c>
      <c r="T435" s="69">
        <v>25423.728813559323</v>
      </c>
      <c r="U435" s="76">
        <f>R435*T435</f>
        <v>0</v>
      </c>
      <c r="AF435" s="77">
        <f>D435+R435</f>
        <v>4</v>
      </c>
      <c r="AG435" s="64" t="s">
        <v>14</v>
      </c>
      <c r="AH435" s="69">
        <v>25423.728813559323</v>
      </c>
      <c r="AI435" s="74">
        <f>AF435*AH435</f>
        <v>101694.91525423729</v>
      </c>
    </row>
    <row r="436" spans="1:35">
      <c r="A436" s="44">
        <v>216</v>
      </c>
    </row>
    <row r="437" spans="1:35" ht="15.6">
      <c r="A437" s="44">
        <v>217</v>
      </c>
      <c r="B437" s="64">
        <v>217</v>
      </c>
      <c r="C437" s="29" t="s">
        <v>78</v>
      </c>
      <c r="D437" s="64">
        <v>5</v>
      </c>
      <c r="E437" s="64" t="s">
        <v>14</v>
      </c>
      <c r="F437" s="69">
        <v>33898.305084745763</v>
      </c>
      <c r="G437" s="69">
        <f>F437*1.18</f>
        <v>40000</v>
      </c>
      <c r="H437" s="69">
        <f>D437*G437</f>
        <v>200000</v>
      </c>
      <c r="I437" s="70">
        <v>0</v>
      </c>
      <c r="J437" s="64" t="s">
        <v>14</v>
      </c>
      <c r="K437" s="74">
        <f>G437</f>
        <v>40000</v>
      </c>
      <c r="L437" s="75">
        <f>I437*K437</f>
        <v>0</v>
      </c>
      <c r="M437" s="74">
        <f>I437-D437</f>
        <v>-5</v>
      </c>
      <c r="N437">
        <f>M437*G437</f>
        <v>-200000</v>
      </c>
      <c r="O437" s="75">
        <f>M437*K437</f>
        <v>-200000</v>
      </c>
      <c r="P437" s="75"/>
      <c r="Q437" s="74"/>
      <c r="R437" s="36">
        <v>1</v>
      </c>
      <c r="S437" s="64" t="s">
        <v>14</v>
      </c>
      <c r="T437" s="69">
        <v>33898.305084745763</v>
      </c>
      <c r="U437" s="76">
        <f>R437*T437</f>
        <v>33898.305084745763</v>
      </c>
      <c r="AF437" s="77">
        <f>D437+R437</f>
        <v>6</v>
      </c>
      <c r="AG437" s="64" t="s">
        <v>14</v>
      </c>
      <c r="AH437" s="69">
        <v>33898.305084745763</v>
      </c>
      <c r="AI437" s="74">
        <f>AF437*AH437</f>
        <v>203389.83050847458</v>
      </c>
    </row>
    <row r="438" spans="1:35">
      <c r="A438" s="44">
        <v>217</v>
      </c>
    </row>
    <row r="439" spans="1:35" ht="15.6">
      <c r="A439" s="44">
        <v>218</v>
      </c>
      <c r="B439" s="64">
        <v>218</v>
      </c>
      <c r="C439" s="29" t="s">
        <v>79</v>
      </c>
      <c r="D439" s="64">
        <v>1</v>
      </c>
      <c r="E439" s="64" t="s">
        <v>14</v>
      </c>
      <c r="F439" s="69">
        <v>42372.881355932208</v>
      </c>
      <c r="G439" s="69">
        <f>F439*1.18</f>
        <v>50000</v>
      </c>
      <c r="H439" s="69">
        <f>D439*G439</f>
        <v>50000</v>
      </c>
      <c r="I439" s="70">
        <v>1</v>
      </c>
      <c r="J439" s="64" t="s">
        <v>14</v>
      </c>
      <c r="K439" s="74">
        <f>G439</f>
        <v>50000</v>
      </c>
      <c r="L439" s="75">
        <f>I439*K439</f>
        <v>50000</v>
      </c>
      <c r="M439" s="74">
        <f>I439-D439</f>
        <v>0</v>
      </c>
      <c r="N439">
        <f>M439*G439</f>
        <v>0</v>
      </c>
      <c r="O439" s="75"/>
      <c r="P439" s="75"/>
      <c r="Q439" s="74"/>
      <c r="R439" s="36"/>
      <c r="S439" s="64" t="s">
        <v>14</v>
      </c>
      <c r="T439" s="69">
        <v>42372.881355932208</v>
      </c>
      <c r="U439" s="76">
        <f>R439*T439</f>
        <v>0</v>
      </c>
      <c r="AF439" s="77">
        <f>D439+R439</f>
        <v>1</v>
      </c>
      <c r="AG439" s="64" t="s">
        <v>14</v>
      </c>
      <c r="AH439" s="69">
        <v>42372.881355932208</v>
      </c>
      <c r="AI439" s="74">
        <f>AF439*AH439</f>
        <v>42372.881355932208</v>
      </c>
    </row>
    <row r="440" spans="1:35">
      <c r="A440" s="44">
        <v>218</v>
      </c>
    </row>
    <row r="441" spans="1:35" ht="15.6">
      <c r="A441" s="44">
        <v>219</v>
      </c>
      <c r="B441" s="64">
        <v>219</v>
      </c>
      <c r="C441" s="29" t="s">
        <v>80</v>
      </c>
      <c r="D441" s="64">
        <v>27</v>
      </c>
      <c r="E441" s="64" t="s">
        <v>14</v>
      </c>
      <c r="F441" s="69">
        <v>1906.7796610169491</v>
      </c>
      <c r="G441" s="69">
        <f>F441*1.18</f>
        <v>2250</v>
      </c>
      <c r="H441" s="69">
        <f>D441*G441</f>
        <v>60750</v>
      </c>
      <c r="I441" s="70">
        <v>43</v>
      </c>
      <c r="J441" s="64" t="s">
        <v>14</v>
      </c>
      <c r="K441" s="74">
        <f>G441</f>
        <v>2250</v>
      </c>
      <c r="L441" s="75">
        <f>I441*K441</f>
        <v>96750</v>
      </c>
      <c r="M441" s="74">
        <f>I441-D441</f>
        <v>16</v>
      </c>
      <c r="N441">
        <f>M441*G441</f>
        <v>36000</v>
      </c>
      <c r="O441" s="75"/>
      <c r="P441" s="75"/>
      <c r="Q441" s="74"/>
      <c r="R441" s="36"/>
      <c r="S441" s="64" t="s">
        <v>14</v>
      </c>
      <c r="T441" s="69">
        <v>1906.7796610169491</v>
      </c>
      <c r="U441" s="76">
        <f>R441*T441</f>
        <v>0</v>
      </c>
      <c r="AF441" s="77">
        <f>D441+R441</f>
        <v>27</v>
      </c>
      <c r="AG441" s="64" t="s">
        <v>14</v>
      </c>
      <c r="AH441" s="69">
        <v>1906.7796610169491</v>
      </c>
      <c r="AI441" s="74">
        <f>AF441*AH441</f>
        <v>51483.050847457627</v>
      </c>
    </row>
    <row r="442" spans="1:35">
      <c r="A442" s="44">
        <v>219</v>
      </c>
    </row>
    <row r="443" spans="1:35" ht="15.6">
      <c r="A443" s="44">
        <v>220</v>
      </c>
      <c r="B443" s="64">
        <v>220</v>
      </c>
      <c r="C443" s="29" t="s">
        <v>81</v>
      </c>
      <c r="D443" s="64">
        <v>27</v>
      </c>
      <c r="E443" s="64" t="s">
        <v>14</v>
      </c>
      <c r="F443" s="69">
        <v>1059.3220338983051</v>
      </c>
      <c r="G443" s="69">
        <f>F443*1.18</f>
        <v>1250</v>
      </c>
      <c r="H443" s="69">
        <f>D443*G443</f>
        <v>33750</v>
      </c>
      <c r="I443" s="70">
        <v>27</v>
      </c>
      <c r="J443" s="64" t="s">
        <v>14</v>
      </c>
      <c r="K443" s="74">
        <f>G443</f>
        <v>1250</v>
      </c>
      <c r="L443" s="75">
        <f>I443*K443</f>
        <v>33750</v>
      </c>
      <c r="M443" s="74">
        <f>I443-D443</f>
        <v>0</v>
      </c>
      <c r="N443">
        <f>M443*G443</f>
        <v>0</v>
      </c>
      <c r="O443" s="75"/>
      <c r="P443" s="75"/>
      <c r="Q443" s="74"/>
      <c r="R443" s="36"/>
      <c r="S443" s="64" t="s">
        <v>14</v>
      </c>
      <c r="T443" s="69">
        <v>1059.3220338983051</v>
      </c>
      <c r="U443" s="76">
        <f>R443*T443</f>
        <v>0</v>
      </c>
      <c r="AF443" s="77">
        <f>D443+R443</f>
        <v>27</v>
      </c>
      <c r="AG443" s="64" t="s">
        <v>14</v>
      </c>
      <c r="AH443" s="69">
        <v>1059.3220338983051</v>
      </c>
      <c r="AI443" s="74">
        <f>AF443*AH443</f>
        <v>28601.694915254237</v>
      </c>
    </row>
    <row r="444" spans="1:35">
      <c r="A444" s="44">
        <v>220</v>
      </c>
    </row>
    <row r="445" spans="1:35" ht="15.6">
      <c r="A445" s="44">
        <v>221</v>
      </c>
      <c r="B445" s="64">
        <v>221</v>
      </c>
      <c r="C445" s="29" t="s">
        <v>82</v>
      </c>
      <c r="D445" s="64">
        <v>27</v>
      </c>
      <c r="E445" s="64" t="s">
        <v>14</v>
      </c>
      <c r="F445" s="69">
        <v>1398.3050847457628</v>
      </c>
      <c r="G445" s="69">
        <f>F445*1.18</f>
        <v>1650</v>
      </c>
      <c r="H445" s="69">
        <f>D445*G445</f>
        <v>44550</v>
      </c>
      <c r="I445" s="70">
        <v>18</v>
      </c>
      <c r="J445" s="64" t="s">
        <v>14</v>
      </c>
      <c r="K445" s="74">
        <f>G445</f>
        <v>1650</v>
      </c>
      <c r="L445" s="75">
        <f>I445*K445</f>
        <v>29700</v>
      </c>
      <c r="M445" s="74">
        <f>I445-D445</f>
        <v>-9</v>
      </c>
      <c r="N445">
        <f>M445*G445</f>
        <v>-14850</v>
      </c>
      <c r="O445" s="75">
        <f>M445*K445</f>
        <v>-14850</v>
      </c>
      <c r="P445" s="75"/>
      <c r="Q445" s="74"/>
      <c r="R445" s="36"/>
      <c r="S445" s="64" t="s">
        <v>14</v>
      </c>
      <c r="T445" s="69">
        <v>1398.3050847457628</v>
      </c>
      <c r="U445" s="76">
        <f>R445*T445</f>
        <v>0</v>
      </c>
      <c r="AF445" s="77">
        <f>D445+R445</f>
        <v>27</v>
      </c>
      <c r="AG445" s="64" t="s">
        <v>14</v>
      </c>
      <c r="AH445" s="69">
        <v>1398.3050847457628</v>
      </c>
      <c r="AI445" s="74">
        <f>AF445*AH445</f>
        <v>37754.237288135591</v>
      </c>
    </row>
    <row r="446" spans="1:35">
      <c r="A446" s="44">
        <v>221</v>
      </c>
    </row>
    <row r="447" spans="1:35" ht="15.6">
      <c r="A447" s="44">
        <v>222</v>
      </c>
      <c r="B447" s="64">
        <v>222</v>
      </c>
      <c r="C447" s="29" t="s">
        <v>83</v>
      </c>
      <c r="D447" s="64">
        <v>27</v>
      </c>
      <c r="E447" s="64" t="s">
        <v>14</v>
      </c>
      <c r="F447" s="69">
        <v>2923.7288135593221</v>
      </c>
      <c r="G447" s="69">
        <f>F447*1.18</f>
        <v>3450</v>
      </c>
      <c r="H447" s="69">
        <f>D447*G447</f>
        <v>93150</v>
      </c>
      <c r="I447" s="70">
        <v>37</v>
      </c>
      <c r="J447" s="64" t="s">
        <v>14</v>
      </c>
      <c r="K447" s="74">
        <f>G447</f>
        <v>3450</v>
      </c>
      <c r="L447" s="75">
        <f>I447*K447</f>
        <v>127650</v>
      </c>
      <c r="M447" s="74">
        <f>I447-D447</f>
        <v>10</v>
      </c>
      <c r="N447">
        <f>M447*G447</f>
        <v>34500</v>
      </c>
      <c r="O447" s="75"/>
      <c r="P447" s="75"/>
      <c r="Q447" s="74"/>
      <c r="R447" s="36"/>
      <c r="S447" s="64" t="s">
        <v>14</v>
      </c>
      <c r="T447" s="69">
        <v>2923.7288135593221</v>
      </c>
      <c r="U447" s="76">
        <f>R447*T447</f>
        <v>0</v>
      </c>
      <c r="AF447" s="77">
        <f>D447+R447</f>
        <v>27</v>
      </c>
      <c r="AG447" s="64" t="s">
        <v>14</v>
      </c>
      <c r="AH447" s="69">
        <v>2923.7288135593221</v>
      </c>
      <c r="AI447" s="74">
        <f>AF447*AH447</f>
        <v>78940.677966101692</v>
      </c>
    </row>
    <row r="448" spans="1:35">
      <c r="A448" s="44">
        <v>222</v>
      </c>
    </row>
    <row r="449" spans="1:35" ht="15.6">
      <c r="A449" s="44">
        <v>223</v>
      </c>
      <c r="B449" s="64">
        <v>223</v>
      </c>
      <c r="C449" s="29" t="s">
        <v>84</v>
      </c>
      <c r="D449" s="64">
        <v>27</v>
      </c>
      <c r="E449" s="64" t="s">
        <v>14</v>
      </c>
      <c r="F449" s="69">
        <v>635.59322033898309</v>
      </c>
      <c r="G449" s="69">
        <f>F449*1.18</f>
        <v>750</v>
      </c>
      <c r="H449" s="69">
        <f>D449*G449</f>
        <v>20250</v>
      </c>
      <c r="I449" s="70">
        <v>27</v>
      </c>
      <c r="J449" s="64" t="s">
        <v>14</v>
      </c>
      <c r="K449" s="74">
        <f>G449</f>
        <v>750</v>
      </c>
      <c r="L449" s="75">
        <f>I449*K449</f>
        <v>20250</v>
      </c>
      <c r="M449" s="74">
        <f>I449-D449</f>
        <v>0</v>
      </c>
      <c r="N449">
        <f>M449*G449</f>
        <v>0</v>
      </c>
      <c r="O449" s="75"/>
      <c r="P449" s="75"/>
      <c r="Q449" s="74"/>
      <c r="R449" s="36"/>
      <c r="S449" s="64" t="s">
        <v>14</v>
      </c>
      <c r="T449" s="69">
        <v>635.59322033898309</v>
      </c>
      <c r="U449" s="76">
        <f>R449*T449</f>
        <v>0</v>
      </c>
      <c r="AF449" s="77">
        <f>D449+R449</f>
        <v>27</v>
      </c>
      <c r="AG449" s="64" t="s">
        <v>14</v>
      </c>
      <c r="AH449" s="69">
        <v>635.59322033898309</v>
      </c>
      <c r="AI449" s="74">
        <f>AF449*AH449</f>
        <v>17161.016949152545</v>
      </c>
    </row>
    <row r="450" spans="1:35">
      <c r="A450" s="44">
        <v>223</v>
      </c>
    </row>
    <row r="451" spans="1:35" ht="15.6">
      <c r="A451" s="44">
        <v>224</v>
      </c>
      <c r="B451" s="64">
        <v>224</v>
      </c>
      <c r="C451" s="29" t="s">
        <v>85</v>
      </c>
      <c r="D451" s="64">
        <v>27</v>
      </c>
      <c r="E451" s="64" t="s">
        <v>14</v>
      </c>
      <c r="F451" s="69">
        <v>635.59322033898309</v>
      </c>
      <c r="G451" s="69">
        <f>F451*1.18</f>
        <v>750</v>
      </c>
      <c r="H451" s="69">
        <f>D451*G451</f>
        <v>20250</v>
      </c>
      <c r="I451" s="70">
        <v>27</v>
      </c>
      <c r="J451" s="64" t="s">
        <v>14</v>
      </c>
      <c r="K451" s="74">
        <f>G451</f>
        <v>750</v>
      </c>
      <c r="L451" s="75">
        <f>I451*K451</f>
        <v>20250</v>
      </c>
      <c r="M451" s="74">
        <f>I451-D451</f>
        <v>0</v>
      </c>
      <c r="N451">
        <f>M451*G451</f>
        <v>0</v>
      </c>
      <c r="O451" s="75"/>
      <c r="P451" s="75"/>
      <c r="Q451" s="74"/>
      <c r="R451" s="36"/>
      <c r="S451" s="64" t="s">
        <v>14</v>
      </c>
      <c r="T451" s="69">
        <v>635.59322033898309</v>
      </c>
      <c r="U451" s="76">
        <f>R451*T451</f>
        <v>0</v>
      </c>
      <c r="AF451" s="77">
        <f>D451+R451</f>
        <v>27</v>
      </c>
      <c r="AG451" s="64" t="s">
        <v>14</v>
      </c>
      <c r="AH451" s="69">
        <v>635.59322033898309</v>
      </c>
      <c r="AI451" s="74">
        <f>AF451*AH451</f>
        <v>17161.016949152545</v>
      </c>
    </row>
    <row r="452" spans="1:35">
      <c r="A452" s="44">
        <v>224</v>
      </c>
    </row>
    <row r="453" spans="1:35" ht="15.6">
      <c r="A453" s="44">
        <v>225</v>
      </c>
      <c r="B453" s="64">
        <v>225</v>
      </c>
      <c r="C453" s="29" t="s">
        <v>86</v>
      </c>
      <c r="D453" s="64">
        <v>15</v>
      </c>
      <c r="E453" s="64" t="s">
        <v>14</v>
      </c>
      <c r="F453" s="69">
        <v>635.59322033898309</v>
      </c>
      <c r="G453" s="69">
        <f>F453*1.18</f>
        <v>750</v>
      </c>
      <c r="H453" s="69">
        <f>D453*G453</f>
        <v>11250</v>
      </c>
      <c r="I453" s="70">
        <v>15</v>
      </c>
      <c r="J453" s="64" t="s">
        <v>14</v>
      </c>
      <c r="K453" s="74">
        <f>G453</f>
        <v>750</v>
      </c>
      <c r="L453" s="75">
        <f>I453*K453</f>
        <v>11250</v>
      </c>
      <c r="M453" s="74">
        <f>I453-D453</f>
        <v>0</v>
      </c>
      <c r="N453">
        <f>M453*G453</f>
        <v>0</v>
      </c>
      <c r="O453" s="75"/>
      <c r="P453" s="75"/>
      <c r="Q453" s="74"/>
      <c r="R453" s="36"/>
      <c r="S453" s="64" t="s">
        <v>14</v>
      </c>
      <c r="T453" s="69">
        <v>635.59322033898309</v>
      </c>
      <c r="U453" s="76">
        <f>R453*T453</f>
        <v>0</v>
      </c>
      <c r="AF453" s="77">
        <f>D453+R453</f>
        <v>15</v>
      </c>
      <c r="AG453" s="64" t="s">
        <v>14</v>
      </c>
      <c r="AH453" s="69">
        <v>635.59322033898309</v>
      </c>
      <c r="AI453" s="74">
        <f>AF453*AH453</f>
        <v>9533.8983050847455</v>
      </c>
    </row>
    <row r="454" spans="1:35">
      <c r="A454" s="44">
        <v>225</v>
      </c>
    </row>
    <row r="455" spans="1:35" ht="15.6">
      <c r="A455" s="44">
        <v>226</v>
      </c>
      <c r="B455" s="64">
        <v>226</v>
      </c>
      <c r="C455" s="29" t="s">
        <v>87</v>
      </c>
      <c r="D455" s="64">
        <v>27</v>
      </c>
      <c r="E455" s="64" t="s">
        <v>14</v>
      </c>
      <c r="F455" s="69">
        <v>466.10169491525426</v>
      </c>
      <c r="G455" s="69">
        <f>F455*1.18</f>
        <v>550</v>
      </c>
      <c r="H455" s="69">
        <f>D455*G455</f>
        <v>14850</v>
      </c>
      <c r="I455" s="70">
        <v>32</v>
      </c>
      <c r="J455" s="64" t="s">
        <v>14</v>
      </c>
      <c r="K455" s="74">
        <f>G455</f>
        <v>550</v>
      </c>
      <c r="L455" s="75">
        <f>I455*K455</f>
        <v>17600</v>
      </c>
      <c r="M455" s="74">
        <f>I455-D455</f>
        <v>5</v>
      </c>
      <c r="N455">
        <f>M455*G455</f>
        <v>2750</v>
      </c>
      <c r="O455" s="75"/>
      <c r="P455" s="75"/>
      <c r="Q455" s="74"/>
      <c r="R455" s="36">
        <v>58</v>
      </c>
      <c r="S455" s="64" t="s">
        <v>14</v>
      </c>
      <c r="T455" s="69">
        <v>466.10169491525426</v>
      </c>
      <c r="U455" s="76">
        <f>R455*T455</f>
        <v>27033.898305084746</v>
      </c>
      <c r="AF455" s="77">
        <f>D455+R455</f>
        <v>85</v>
      </c>
      <c r="AG455" s="64" t="s">
        <v>14</v>
      </c>
      <c r="AH455" s="69">
        <v>466.10169491525426</v>
      </c>
      <c r="AI455" s="74">
        <f>AF455*AH455</f>
        <v>39618.644067796609</v>
      </c>
    </row>
    <row r="456" spans="1:35">
      <c r="A456" s="44">
        <v>226</v>
      </c>
    </row>
    <row r="457" spans="1:35" ht="15.6">
      <c r="A457" s="44">
        <v>227</v>
      </c>
      <c r="B457" s="64">
        <v>227</v>
      </c>
      <c r="C457" s="29" t="s">
        <v>88</v>
      </c>
      <c r="D457" s="64">
        <v>27</v>
      </c>
      <c r="E457" s="64" t="s">
        <v>14</v>
      </c>
      <c r="F457" s="69">
        <v>29661.016949152545</v>
      </c>
      <c r="G457" s="69">
        <f>F457*1.18</f>
        <v>35000</v>
      </c>
      <c r="H457" s="69">
        <f>D457*G457</f>
        <v>945000</v>
      </c>
      <c r="I457" s="70">
        <v>31</v>
      </c>
      <c r="J457" s="64" t="s">
        <v>14</v>
      </c>
      <c r="K457" s="74">
        <f>G457</f>
        <v>35000</v>
      </c>
      <c r="L457" s="75">
        <f>I457*K457</f>
        <v>1085000</v>
      </c>
      <c r="M457" s="74">
        <f>I457-D457</f>
        <v>4</v>
      </c>
      <c r="N457">
        <f>M457*G457</f>
        <v>140000</v>
      </c>
      <c r="O457" s="75"/>
      <c r="P457" s="75"/>
      <c r="Q457" s="74"/>
      <c r="R457" s="36"/>
      <c r="S457" s="64" t="s">
        <v>14</v>
      </c>
      <c r="T457" s="69">
        <v>29661.016949152545</v>
      </c>
      <c r="U457" s="76">
        <f>R457*T457</f>
        <v>0</v>
      </c>
      <c r="AF457" s="77">
        <f>D457+R457</f>
        <v>27</v>
      </c>
      <c r="AG457" s="64" t="s">
        <v>14</v>
      </c>
      <c r="AH457" s="69">
        <v>29661.016949152545</v>
      </c>
      <c r="AI457" s="74">
        <f>AF457*AH457</f>
        <v>800847.45762711868</v>
      </c>
    </row>
    <row r="458" spans="1:35">
      <c r="A458" s="44">
        <v>227</v>
      </c>
    </row>
    <row r="459" spans="1:35" ht="15.6">
      <c r="A459" s="44">
        <v>228</v>
      </c>
      <c r="B459" s="64">
        <v>228</v>
      </c>
      <c r="C459" s="29" t="s">
        <v>90</v>
      </c>
      <c r="D459" s="64">
        <v>1</v>
      </c>
      <c r="E459" s="64" t="s">
        <v>14</v>
      </c>
      <c r="F459" s="69">
        <v>8050.8474576271192</v>
      </c>
      <c r="G459" s="69">
        <f>F459*1.18</f>
        <v>9500</v>
      </c>
      <c r="H459" s="69">
        <f>D459*G459</f>
        <v>9500</v>
      </c>
      <c r="I459" s="70">
        <v>0</v>
      </c>
      <c r="J459" s="64" t="s">
        <v>14</v>
      </c>
      <c r="K459" s="74">
        <f>G459</f>
        <v>9500</v>
      </c>
      <c r="L459" s="75">
        <f>I459*K459</f>
        <v>0</v>
      </c>
      <c r="M459" s="74">
        <f>I459-D459</f>
        <v>-1</v>
      </c>
      <c r="N459">
        <f>M459*G459</f>
        <v>-9500</v>
      </c>
      <c r="O459" s="75">
        <f>M459*K459</f>
        <v>-9500</v>
      </c>
      <c r="P459" s="75"/>
      <c r="Q459" s="74"/>
      <c r="R459" s="36"/>
      <c r="S459" s="64" t="s">
        <v>14</v>
      </c>
      <c r="T459" s="69">
        <v>8050.8474576271192</v>
      </c>
      <c r="U459" s="76">
        <f>R459*T459</f>
        <v>0</v>
      </c>
      <c r="AF459" s="77">
        <f>D459+R459</f>
        <v>1</v>
      </c>
      <c r="AG459" s="64" t="s">
        <v>14</v>
      </c>
      <c r="AH459" s="69">
        <v>8050.8474576271192</v>
      </c>
      <c r="AI459" s="74">
        <f>AF459*AH459</f>
        <v>8050.8474576271192</v>
      </c>
    </row>
    <row r="460" spans="1:35">
      <c r="A460" s="44">
        <v>228</v>
      </c>
    </row>
    <row r="461" spans="1:35" ht="15.6">
      <c r="A461" s="44">
        <v>229</v>
      </c>
      <c r="B461" s="64">
        <v>229</v>
      </c>
      <c r="C461" s="29" t="s">
        <v>91</v>
      </c>
      <c r="D461" s="64">
        <v>3</v>
      </c>
      <c r="E461" s="64" t="s">
        <v>14</v>
      </c>
      <c r="F461" s="69">
        <v>12288.135593220341</v>
      </c>
      <c r="G461" s="69">
        <f>F461*1.18</f>
        <v>14500.000000000002</v>
      </c>
      <c r="H461" s="69">
        <f>D461*G461</f>
        <v>43500.000000000007</v>
      </c>
      <c r="I461" s="70">
        <v>5</v>
      </c>
      <c r="J461" s="64" t="s">
        <v>14</v>
      </c>
      <c r="K461" s="74">
        <f>G461</f>
        <v>14500.000000000002</v>
      </c>
      <c r="L461" s="75">
        <f>I461*K461</f>
        <v>72500.000000000015</v>
      </c>
      <c r="M461" s="74">
        <f>I461-D461</f>
        <v>2</v>
      </c>
      <c r="N461">
        <f>M461*G461</f>
        <v>29000.000000000004</v>
      </c>
      <c r="O461" s="75"/>
      <c r="P461" s="75"/>
      <c r="Q461" s="74"/>
      <c r="R461" s="36"/>
      <c r="S461" s="64" t="s">
        <v>14</v>
      </c>
      <c r="T461" s="69">
        <v>12288.135593220341</v>
      </c>
      <c r="U461" s="76">
        <f>R461*T461</f>
        <v>0</v>
      </c>
      <c r="AF461" s="77">
        <f>D461+R461</f>
        <v>3</v>
      </c>
      <c r="AG461" s="64" t="s">
        <v>14</v>
      </c>
      <c r="AH461" s="69">
        <v>12288.135593220341</v>
      </c>
      <c r="AI461" s="74">
        <f>AF461*AH461</f>
        <v>36864.406779661018</v>
      </c>
    </row>
    <row r="462" spans="1:35">
      <c r="A462" s="44">
        <v>229</v>
      </c>
    </row>
    <row r="463" spans="1:35" ht="15.6">
      <c r="A463" s="44">
        <v>230</v>
      </c>
      <c r="B463" s="64">
        <v>230</v>
      </c>
      <c r="C463" s="29" t="s">
        <v>92</v>
      </c>
      <c r="D463" s="64">
        <v>1</v>
      </c>
      <c r="E463" s="64" t="s">
        <v>14</v>
      </c>
      <c r="F463" s="69">
        <v>19067.796610169491</v>
      </c>
      <c r="G463" s="69">
        <f>F463*1.18</f>
        <v>22500</v>
      </c>
      <c r="H463" s="69">
        <f>D463*G463</f>
        <v>22500</v>
      </c>
      <c r="I463" s="70">
        <v>7</v>
      </c>
      <c r="J463" s="64" t="s">
        <v>14</v>
      </c>
      <c r="K463" s="74">
        <f>G463</f>
        <v>22500</v>
      </c>
      <c r="L463" s="75">
        <f>I463*K463</f>
        <v>157500</v>
      </c>
      <c r="M463" s="74">
        <f>I463-D463</f>
        <v>6</v>
      </c>
      <c r="N463">
        <f>M463*G463</f>
        <v>135000</v>
      </c>
      <c r="O463" s="75"/>
      <c r="P463" s="75"/>
      <c r="Q463" s="74"/>
      <c r="R463" s="36">
        <v>5</v>
      </c>
      <c r="S463" s="64" t="s">
        <v>14</v>
      </c>
      <c r="T463" s="69">
        <v>19067.796610169491</v>
      </c>
      <c r="U463" s="76">
        <f>R463*T463</f>
        <v>95338.983050847455</v>
      </c>
      <c r="AF463" s="77">
        <f>D463+R463</f>
        <v>6</v>
      </c>
      <c r="AG463" s="64" t="s">
        <v>14</v>
      </c>
      <c r="AH463" s="69">
        <v>19067.796610169491</v>
      </c>
      <c r="AI463" s="74">
        <f>AF463*AH463</f>
        <v>114406.77966101695</v>
      </c>
    </row>
    <row r="464" spans="1:35">
      <c r="A464" s="44">
        <v>230</v>
      </c>
    </row>
    <row r="465" spans="1:35" ht="15.6">
      <c r="A465" s="44">
        <v>231</v>
      </c>
      <c r="B465" s="64">
        <v>231</v>
      </c>
      <c r="C465" s="29" t="s">
        <v>94</v>
      </c>
      <c r="D465" s="64">
        <v>1</v>
      </c>
      <c r="E465" s="64" t="s">
        <v>49</v>
      </c>
      <c r="F465" s="69">
        <v>33898.305084745763</v>
      </c>
      <c r="G465" s="69">
        <f>F465*1.18</f>
        <v>40000</v>
      </c>
      <c r="H465" s="69">
        <f>D465*G465</f>
        <v>40000</v>
      </c>
      <c r="I465" s="70">
        <v>1</v>
      </c>
      <c r="J465" s="64" t="s">
        <v>49</v>
      </c>
      <c r="K465" s="74">
        <f>G465</f>
        <v>40000</v>
      </c>
      <c r="L465" s="75">
        <f>I465*K465</f>
        <v>40000</v>
      </c>
      <c r="M465" s="74">
        <f>I465-D465</f>
        <v>0</v>
      </c>
      <c r="N465">
        <f>M465*G465</f>
        <v>0</v>
      </c>
      <c r="O465" s="75"/>
      <c r="P465" s="75"/>
      <c r="Q465" s="74"/>
      <c r="R465" s="36">
        <v>1</v>
      </c>
      <c r="S465" s="64" t="s">
        <v>49</v>
      </c>
      <c r="T465" s="69">
        <v>33898.305084745763</v>
      </c>
      <c r="U465" s="76">
        <f>R465*T465</f>
        <v>33898.305084745763</v>
      </c>
      <c r="AF465" s="77">
        <f>D465+R465</f>
        <v>2</v>
      </c>
      <c r="AG465" s="64" t="s">
        <v>49</v>
      </c>
      <c r="AH465" s="69">
        <v>33898.305084745763</v>
      </c>
      <c r="AI465" s="74">
        <f>AF465*AH465</f>
        <v>67796.610169491527</v>
      </c>
    </row>
    <row r="466" spans="1:35">
      <c r="A466" s="44">
        <v>231</v>
      </c>
    </row>
    <row r="467" spans="1:35" ht="15.6">
      <c r="A467" s="44">
        <v>232</v>
      </c>
      <c r="B467" s="64">
        <v>232</v>
      </c>
      <c r="C467" s="29" t="s">
        <v>96</v>
      </c>
      <c r="D467" s="64">
        <v>1</v>
      </c>
      <c r="E467" s="64" t="s">
        <v>49</v>
      </c>
      <c r="F467" s="69">
        <v>12288.135593220341</v>
      </c>
      <c r="G467" s="69">
        <f>F467*1.18</f>
        <v>14500.000000000002</v>
      </c>
      <c r="H467" s="69">
        <f>D467*G467</f>
        <v>14500.000000000002</v>
      </c>
      <c r="I467" s="70">
        <v>0</v>
      </c>
      <c r="J467" s="64" t="s">
        <v>49</v>
      </c>
      <c r="K467" s="74">
        <f>G467</f>
        <v>14500.000000000002</v>
      </c>
      <c r="L467" s="75">
        <f>I467*K467</f>
        <v>0</v>
      </c>
      <c r="M467" s="74">
        <f>I467-D467</f>
        <v>-1</v>
      </c>
      <c r="N467">
        <f>M467*G467</f>
        <v>-14500.000000000002</v>
      </c>
      <c r="O467" s="75">
        <f>M467*K467</f>
        <v>-14500.000000000002</v>
      </c>
      <c r="P467" s="75"/>
      <c r="Q467" s="74"/>
      <c r="R467" s="36">
        <v>1</v>
      </c>
      <c r="S467" s="64" t="s">
        <v>49</v>
      </c>
      <c r="T467" s="69">
        <v>12288.135593220341</v>
      </c>
      <c r="U467" s="76">
        <f>R467*T467</f>
        <v>12288.135593220341</v>
      </c>
      <c r="AF467" s="77">
        <f>D467+R467</f>
        <v>2</v>
      </c>
      <c r="AG467" s="64" t="s">
        <v>49</v>
      </c>
      <c r="AH467" s="69">
        <v>12288.135593220341</v>
      </c>
      <c r="AI467" s="74">
        <f>AF467*AH467</f>
        <v>24576.271186440681</v>
      </c>
    </row>
    <row r="468" spans="1:35">
      <c r="A468" s="44">
        <v>232</v>
      </c>
    </row>
    <row r="469" spans="1:35" ht="15.6">
      <c r="A469" s="44">
        <v>233</v>
      </c>
      <c r="B469" s="64">
        <v>233</v>
      </c>
      <c r="C469" s="29" t="s">
        <v>98</v>
      </c>
      <c r="D469" s="64">
        <v>1</v>
      </c>
      <c r="E469" s="64" t="s">
        <v>49</v>
      </c>
      <c r="F469" s="69">
        <v>156779.66101694916</v>
      </c>
      <c r="G469" s="69">
        <f>F469*1.18</f>
        <v>185000</v>
      </c>
      <c r="H469" s="69">
        <f>D469*G469</f>
        <v>185000</v>
      </c>
      <c r="I469" s="70">
        <v>1</v>
      </c>
      <c r="J469" s="64" t="s">
        <v>49</v>
      </c>
      <c r="K469" s="74">
        <f>G469</f>
        <v>185000</v>
      </c>
      <c r="L469" s="75">
        <f>I469*K469</f>
        <v>185000</v>
      </c>
      <c r="M469" s="74">
        <f>I469-D469</f>
        <v>0</v>
      </c>
      <c r="N469">
        <f>M469*G469</f>
        <v>0</v>
      </c>
      <c r="O469" s="75"/>
      <c r="P469" s="75"/>
      <c r="Q469" s="74"/>
      <c r="R469" s="36">
        <v>1</v>
      </c>
      <c r="S469" s="64" t="s">
        <v>49</v>
      </c>
      <c r="T469" s="69">
        <v>156779.66101694916</v>
      </c>
      <c r="U469" s="76">
        <f>R469*T469</f>
        <v>156779.66101694916</v>
      </c>
      <c r="AF469" s="77">
        <f>D469+R469</f>
        <v>2</v>
      </c>
      <c r="AG469" s="64" t="s">
        <v>49</v>
      </c>
      <c r="AH469" s="69">
        <v>156779.66101694916</v>
      </c>
      <c r="AI469" s="74">
        <f>AF469*AH469</f>
        <v>313559.32203389832</v>
      </c>
    </row>
    <row r="470" spans="1:35">
      <c r="A470" s="44">
        <v>233</v>
      </c>
    </row>
    <row r="471" spans="1:35" ht="46.8">
      <c r="A471" s="44">
        <v>234</v>
      </c>
      <c r="B471" s="64">
        <v>234</v>
      </c>
      <c r="C471" s="29" t="s">
        <v>99</v>
      </c>
      <c r="D471" s="64">
        <v>1</v>
      </c>
      <c r="E471" s="64" t="s">
        <v>49</v>
      </c>
      <c r="F471" s="69">
        <v>1605932.2033898307</v>
      </c>
      <c r="G471" s="69">
        <f>F471*1.18</f>
        <v>1895000</v>
      </c>
      <c r="H471" s="69">
        <f>D471*G471</f>
        <v>1895000</v>
      </c>
      <c r="I471" s="70">
        <v>1</v>
      </c>
      <c r="J471" s="64" t="s">
        <v>49</v>
      </c>
      <c r="K471" s="74">
        <f>G471</f>
        <v>1895000</v>
      </c>
      <c r="L471" s="75">
        <f>I471*K471</f>
        <v>1895000</v>
      </c>
      <c r="M471" s="74">
        <f>I471-D471</f>
        <v>0</v>
      </c>
      <c r="N471">
        <f>M471*G471</f>
        <v>0</v>
      </c>
      <c r="O471" s="75"/>
      <c r="P471" s="75"/>
      <c r="Q471" s="74"/>
      <c r="R471" s="36"/>
      <c r="S471" s="64" t="s">
        <v>49</v>
      </c>
      <c r="T471" s="69">
        <v>1605932.2033898307</v>
      </c>
      <c r="U471" s="76">
        <f>R471*T471</f>
        <v>0</v>
      </c>
      <c r="AF471" s="77">
        <f>D471+R471</f>
        <v>1</v>
      </c>
      <c r="AG471" s="64" t="s">
        <v>49</v>
      </c>
      <c r="AH471" s="69">
        <v>1605932.2033898307</v>
      </c>
      <c r="AI471" s="74">
        <f>AF471*AH471</f>
        <v>1605932.2033898307</v>
      </c>
    </row>
    <row r="472" spans="1:35">
      <c r="A472" s="44">
        <v>234</v>
      </c>
    </row>
    <row r="473" spans="1:35" ht="31.2">
      <c r="A473" s="44">
        <v>235</v>
      </c>
      <c r="B473" s="64">
        <v>235</v>
      </c>
      <c r="C473" s="29" t="s">
        <v>100</v>
      </c>
      <c r="D473" s="64">
        <v>1</v>
      </c>
      <c r="E473" s="64" t="s">
        <v>49</v>
      </c>
      <c r="F473" s="69">
        <v>673728.81355932204</v>
      </c>
      <c r="G473" s="69">
        <f>F473*1.18</f>
        <v>795000</v>
      </c>
      <c r="H473" s="69">
        <f>D473*G473</f>
        <v>795000</v>
      </c>
      <c r="I473" s="70">
        <v>1</v>
      </c>
      <c r="J473" s="64" t="s">
        <v>49</v>
      </c>
      <c r="K473" s="74">
        <f>G473</f>
        <v>795000</v>
      </c>
      <c r="L473" s="75">
        <f>I473*K473</f>
        <v>795000</v>
      </c>
      <c r="M473" s="74">
        <f>I473-D473</f>
        <v>0</v>
      </c>
      <c r="N473">
        <f>M473*G473</f>
        <v>0</v>
      </c>
      <c r="O473" s="75"/>
      <c r="P473" s="75"/>
      <c r="Q473" s="74"/>
      <c r="R473" s="36"/>
      <c r="S473" s="64" t="s">
        <v>49</v>
      </c>
      <c r="T473" s="69">
        <v>673728.81355932204</v>
      </c>
      <c r="U473" s="76">
        <f>R473*T473</f>
        <v>0</v>
      </c>
      <c r="AF473" s="77">
        <f>D473+R473</f>
        <v>1</v>
      </c>
      <c r="AG473" s="64" t="s">
        <v>49</v>
      </c>
      <c r="AH473" s="69">
        <v>673728.81355932204</v>
      </c>
      <c r="AI473" s="74">
        <f>AF473*AH473</f>
        <v>673728.81355932204</v>
      </c>
    </row>
    <row r="474" spans="1:35">
      <c r="A474" s="44">
        <v>235</v>
      </c>
    </row>
    <row r="475" spans="1:35" ht="15.6">
      <c r="A475" s="44">
        <v>236</v>
      </c>
      <c r="B475" s="64">
        <v>236</v>
      </c>
      <c r="C475" s="29" t="s">
        <v>101</v>
      </c>
      <c r="D475" s="64">
        <v>1</v>
      </c>
      <c r="E475" s="64" t="s">
        <v>49</v>
      </c>
      <c r="F475" s="69">
        <v>80508.474576271197</v>
      </c>
      <c r="G475" s="69">
        <f>F475*1.18</f>
        <v>95000.000000000015</v>
      </c>
      <c r="H475" s="69">
        <f>D475*G475</f>
        <v>95000.000000000015</v>
      </c>
      <c r="I475" s="70">
        <v>1</v>
      </c>
      <c r="J475" s="64" t="s">
        <v>49</v>
      </c>
      <c r="K475" s="74">
        <f>G475</f>
        <v>95000.000000000015</v>
      </c>
      <c r="L475" s="75">
        <f>I475*K475</f>
        <v>95000.000000000015</v>
      </c>
      <c r="M475" s="74">
        <f>I475-D475</f>
        <v>0</v>
      </c>
      <c r="N475">
        <f>M475*G475</f>
        <v>0</v>
      </c>
      <c r="O475" s="75"/>
      <c r="P475" s="75"/>
      <c r="Q475" s="74"/>
      <c r="R475" s="36"/>
      <c r="S475" s="64" t="s">
        <v>49</v>
      </c>
      <c r="T475" s="69">
        <v>80508.474576271197</v>
      </c>
      <c r="U475" s="76">
        <f>R475*T475</f>
        <v>0</v>
      </c>
      <c r="AF475" s="77">
        <f>D475+R475</f>
        <v>1</v>
      </c>
      <c r="AG475" s="64" t="s">
        <v>49</v>
      </c>
      <c r="AH475" s="69">
        <v>80508.474576271197</v>
      </c>
      <c r="AI475" s="74">
        <f>AF475*AH475</f>
        <v>80508.474576271197</v>
      </c>
    </row>
    <row r="476" spans="1:35">
      <c r="A476" s="44">
        <v>236</v>
      </c>
    </row>
    <row r="477" spans="1:35" ht="15.6">
      <c r="A477" s="44">
        <v>237</v>
      </c>
      <c r="B477" s="64">
        <v>237</v>
      </c>
      <c r="C477" s="29" t="s">
        <v>102</v>
      </c>
      <c r="D477" s="64">
        <v>1</v>
      </c>
      <c r="E477" s="64" t="s">
        <v>49</v>
      </c>
      <c r="F477" s="69">
        <v>122881.3559322034</v>
      </c>
      <c r="G477" s="69">
        <f>F477*1.18</f>
        <v>145000</v>
      </c>
      <c r="H477" s="69">
        <f>D477*G477</f>
        <v>145000</v>
      </c>
      <c r="I477" s="70">
        <v>1</v>
      </c>
      <c r="J477" s="64" t="s">
        <v>49</v>
      </c>
      <c r="K477" s="74">
        <f>G477</f>
        <v>145000</v>
      </c>
      <c r="L477" s="75">
        <f>I477*K477</f>
        <v>145000</v>
      </c>
      <c r="M477" s="74">
        <f>I477-D477</f>
        <v>0</v>
      </c>
      <c r="N477">
        <f>M477*G477</f>
        <v>0</v>
      </c>
      <c r="O477" s="75"/>
      <c r="P477" s="75"/>
      <c r="Q477" s="74"/>
      <c r="R477" s="36"/>
      <c r="S477" s="64" t="s">
        <v>49</v>
      </c>
      <c r="T477" s="69">
        <v>122881.3559322034</v>
      </c>
      <c r="U477" s="76">
        <f>R477*T477</f>
        <v>0</v>
      </c>
      <c r="AF477" s="77">
        <f>D477+R477</f>
        <v>1</v>
      </c>
      <c r="AG477" s="64" t="s">
        <v>49</v>
      </c>
      <c r="AH477" s="69">
        <v>122881.3559322034</v>
      </c>
      <c r="AI477" s="74">
        <f>AF477*AH477</f>
        <v>122881.3559322034</v>
      </c>
    </row>
    <row r="478" spans="1:35">
      <c r="A478" s="44">
        <v>237</v>
      </c>
    </row>
    <row r="479" spans="1:35" ht="46.8">
      <c r="A479" s="44">
        <v>238</v>
      </c>
      <c r="B479" s="64">
        <v>238</v>
      </c>
      <c r="C479" s="29" t="s">
        <v>103</v>
      </c>
      <c r="D479" s="64">
        <v>2</v>
      </c>
      <c r="E479" s="64" t="s">
        <v>49</v>
      </c>
      <c r="F479" s="69">
        <v>1266949.1525423729</v>
      </c>
      <c r="G479" s="69">
        <f>F479*1.18</f>
        <v>1495000</v>
      </c>
      <c r="H479" s="69">
        <f>D479*G479</f>
        <v>2990000</v>
      </c>
      <c r="I479" s="70">
        <v>2</v>
      </c>
      <c r="J479" s="64" t="s">
        <v>49</v>
      </c>
      <c r="K479" s="74">
        <f>G479</f>
        <v>1495000</v>
      </c>
      <c r="L479" s="75">
        <f>I479*K479</f>
        <v>2990000</v>
      </c>
      <c r="M479" s="74">
        <f>I479-D479</f>
        <v>0</v>
      </c>
      <c r="N479">
        <f>M479*G479</f>
        <v>0</v>
      </c>
      <c r="O479" s="75"/>
      <c r="P479" s="75"/>
      <c r="Q479" s="74"/>
      <c r="R479" s="36"/>
      <c r="S479" s="64" t="s">
        <v>49</v>
      </c>
      <c r="T479" s="69">
        <v>1266949.1525423729</v>
      </c>
      <c r="U479" s="76">
        <f>R479*T479</f>
        <v>0</v>
      </c>
      <c r="AF479" s="77">
        <f>D479+R479</f>
        <v>2</v>
      </c>
      <c r="AG479" s="64" t="s">
        <v>49</v>
      </c>
      <c r="AH479" s="69">
        <v>1266949.1525423729</v>
      </c>
      <c r="AI479" s="74">
        <f>AF479*AH479</f>
        <v>2533898.3050847459</v>
      </c>
    </row>
    <row r="480" spans="1:35">
      <c r="A480" s="44">
        <v>238</v>
      </c>
    </row>
    <row r="481" spans="1:36" ht="15.6">
      <c r="A481" s="44">
        <v>239</v>
      </c>
      <c r="B481" s="64">
        <v>239</v>
      </c>
      <c r="C481" s="29" t="s">
        <v>104</v>
      </c>
      <c r="D481" s="64">
        <v>4</v>
      </c>
      <c r="E481" s="64" t="s">
        <v>105</v>
      </c>
      <c r="F481" s="69">
        <v>84745.762711864416</v>
      </c>
      <c r="G481" s="69">
        <f>F481*1.18</f>
        <v>100000</v>
      </c>
      <c r="H481" s="69">
        <f>D481*G481</f>
        <v>400000</v>
      </c>
      <c r="I481" s="70">
        <v>4</v>
      </c>
      <c r="J481" s="64" t="s">
        <v>105</v>
      </c>
      <c r="K481" s="74">
        <f>G481</f>
        <v>100000</v>
      </c>
      <c r="L481" s="75">
        <f>I481*K481</f>
        <v>400000</v>
      </c>
      <c r="M481" s="74">
        <f>I481-D481</f>
        <v>0</v>
      </c>
      <c r="N481">
        <f>M481*G481</f>
        <v>0</v>
      </c>
      <c r="O481" s="75"/>
      <c r="P481" s="75"/>
      <c r="Q481" s="74"/>
      <c r="R481" s="36"/>
      <c r="S481" s="64" t="s">
        <v>105</v>
      </c>
      <c r="T481" s="69">
        <v>84745.762711864416</v>
      </c>
      <c r="U481" s="76">
        <f>R481*T481</f>
        <v>0</v>
      </c>
      <c r="AF481" s="77">
        <f>D481+R481</f>
        <v>4</v>
      </c>
      <c r="AG481" s="64" t="s">
        <v>105</v>
      </c>
      <c r="AH481" s="69">
        <v>84745.762711864416</v>
      </c>
      <c r="AI481" s="74">
        <f>AF481*AH481</f>
        <v>338983.05084745766</v>
      </c>
    </row>
    <row r="482" spans="1:36">
      <c r="A482" s="44">
        <v>239</v>
      </c>
    </row>
    <row r="483" spans="1:36" ht="15.6">
      <c r="A483" s="44">
        <v>240</v>
      </c>
      <c r="B483" s="64">
        <v>240</v>
      </c>
      <c r="C483" s="29" t="s">
        <v>106</v>
      </c>
      <c r="D483" s="64">
        <v>1</v>
      </c>
      <c r="E483" s="64" t="s">
        <v>49</v>
      </c>
      <c r="F483" s="69">
        <v>1027966.1016949153</v>
      </c>
      <c r="G483" s="69">
        <f>F483*1.18</f>
        <v>1213000</v>
      </c>
      <c r="H483" s="69">
        <f>D483*G483</f>
        <v>1213000</v>
      </c>
      <c r="I483" s="70">
        <v>1</v>
      </c>
      <c r="J483" s="64" t="s">
        <v>49</v>
      </c>
      <c r="K483" s="74">
        <f>G483</f>
        <v>1213000</v>
      </c>
      <c r="L483" s="75">
        <f>I483*K483</f>
        <v>1213000</v>
      </c>
      <c r="M483" s="74">
        <f>I483-D483</f>
        <v>0</v>
      </c>
      <c r="N483">
        <f>M483*G483</f>
        <v>0</v>
      </c>
      <c r="O483" s="75"/>
      <c r="P483" s="75"/>
      <c r="Q483" s="74"/>
      <c r="R483" s="36"/>
      <c r="S483" s="64" t="s">
        <v>49</v>
      </c>
      <c r="T483" s="69">
        <v>1027966.1016949153</v>
      </c>
      <c r="U483" s="76">
        <f>R483*T483</f>
        <v>0</v>
      </c>
      <c r="AF483" s="77">
        <f>D483+R483</f>
        <v>1</v>
      </c>
      <c r="AG483" s="64" t="s">
        <v>49</v>
      </c>
      <c r="AH483" s="69">
        <v>1027966.1016949153</v>
      </c>
      <c r="AI483" s="74">
        <f>AF483*AH483</f>
        <v>1027966.1016949153</v>
      </c>
    </row>
    <row r="484" spans="1:36">
      <c r="A484" s="44">
        <v>240</v>
      </c>
    </row>
    <row r="489" spans="1:36" ht="15.6">
      <c r="B489" s="44"/>
      <c r="C489" s="3" t="s">
        <v>343</v>
      </c>
      <c r="D489" s="44"/>
      <c r="E489" s="44"/>
      <c r="F489" s="45"/>
      <c r="G489" s="45"/>
      <c r="H489" s="45"/>
      <c r="I489" s="44"/>
      <c r="J489" s="44"/>
      <c r="K489" s="44"/>
      <c r="L489" s="45"/>
      <c r="M489" s="45"/>
      <c r="N489" s="45"/>
      <c r="O489" s="45"/>
      <c r="P489" s="45"/>
      <c r="Q489" s="44"/>
      <c r="R489" s="44"/>
      <c r="S489" s="44"/>
      <c r="T489" s="44"/>
      <c r="U489" s="44"/>
      <c r="V489" s="44"/>
      <c r="W489" s="44"/>
      <c r="X489" s="44"/>
      <c r="Y489" s="44"/>
      <c r="Z489" s="44"/>
      <c r="AA489" s="44"/>
      <c r="AB489" s="44"/>
      <c r="AC489" s="44"/>
      <c r="AD489" s="44"/>
      <c r="AE489" s="44"/>
      <c r="AF489" s="44"/>
      <c r="AG489" s="44"/>
      <c r="AH489" s="44"/>
      <c r="AI489" s="60">
        <f>SUM(AI245:AI246)</f>
        <v>3050847.457627119</v>
      </c>
      <c r="AJ489" s="44"/>
    </row>
    <row r="490" spans="1:36" ht="15.6">
      <c r="B490" s="44"/>
      <c r="C490" s="7"/>
      <c r="D490" s="44"/>
      <c r="E490" s="44"/>
      <c r="F490" s="45"/>
      <c r="G490" s="45"/>
      <c r="H490" s="45"/>
      <c r="I490" s="44"/>
      <c r="J490" s="44"/>
      <c r="K490" s="44"/>
      <c r="L490" s="45"/>
      <c r="M490" s="45"/>
      <c r="N490" s="45"/>
      <c r="O490" s="45"/>
      <c r="P490" s="45"/>
      <c r="Q490" s="44"/>
      <c r="R490" s="44"/>
      <c r="S490" s="44"/>
      <c r="T490" s="44"/>
      <c r="U490" s="44"/>
      <c r="V490" s="44"/>
      <c r="W490" s="44"/>
      <c r="X490" s="44"/>
      <c r="Y490" s="44"/>
      <c r="Z490" s="44"/>
      <c r="AA490" s="44"/>
      <c r="AB490" s="44"/>
      <c r="AC490" s="44"/>
      <c r="AD490" s="44"/>
      <c r="AE490" s="44"/>
      <c r="AF490" s="44"/>
      <c r="AG490" s="44"/>
      <c r="AH490" s="44"/>
      <c r="AI490" s="44"/>
      <c r="AJ490" s="44"/>
    </row>
    <row r="491" spans="1:36" ht="15.6">
      <c r="B491" s="44"/>
      <c r="C491" s="3" t="s">
        <v>347</v>
      </c>
      <c r="D491" s="44"/>
      <c r="E491" s="44"/>
      <c r="F491" s="45"/>
      <c r="G491" s="45"/>
      <c r="H491" s="45"/>
      <c r="I491" s="44"/>
      <c r="J491" s="44"/>
      <c r="K491" s="44"/>
      <c r="L491" s="45"/>
      <c r="M491" s="45"/>
      <c r="N491" s="45"/>
      <c r="O491" s="45"/>
      <c r="P491" s="45"/>
      <c r="Q491" s="44"/>
      <c r="R491" s="44"/>
      <c r="S491" s="44"/>
      <c r="T491" s="44"/>
      <c r="U491" s="44"/>
      <c r="V491" s="44"/>
      <c r="W491" s="44"/>
      <c r="X491" s="44"/>
      <c r="Y491" s="44"/>
      <c r="Z491" s="44"/>
      <c r="AA491" s="44"/>
      <c r="AB491" s="44"/>
      <c r="AC491" s="44"/>
      <c r="AD491" s="44"/>
      <c r="AE491" s="44"/>
      <c r="AF491" s="44"/>
      <c r="AG491" s="44"/>
      <c r="AH491" s="44"/>
      <c r="AI491" s="44"/>
      <c r="AJ491" s="44"/>
    </row>
    <row r="492" spans="1:36" ht="15.6">
      <c r="B492" s="44">
        <v>1</v>
      </c>
      <c r="C492" s="7" t="s">
        <v>351</v>
      </c>
      <c r="D492" s="46">
        <v>0</v>
      </c>
      <c r="E492" s="44" t="s">
        <v>49</v>
      </c>
      <c r="F492" s="50"/>
      <c r="G492" s="50"/>
      <c r="H492" s="50"/>
      <c r="I492" s="46">
        <v>2</v>
      </c>
      <c r="J492" s="44" t="s">
        <v>49</v>
      </c>
      <c r="K492" s="51">
        <v>100000</v>
      </c>
      <c r="L492" s="50">
        <f>I492*K492</f>
        <v>200000</v>
      </c>
      <c r="M492" s="50"/>
      <c r="N492" s="50"/>
      <c r="O492" s="50"/>
      <c r="P492" s="50"/>
      <c r="Q492" s="51"/>
      <c r="R492" s="44">
        <v>1</v>
      </c>
      <c r="S492" s="44" t="s">
        <v>49</v>
      </c>
      <c r="T492" s="51">
        <v>100000</v>
      </c>
      <c r="U492" s="51">
        <f>R492*T492</f>
        <v>100000</v>
      </c>
      <c r="V492" s="44"/>
      <c r="W492" s="44"/>
      <c r="X492" s="44"/>
      <c r="Y492" s="44"/>
      <c r="Z492" s="44"/>
      <c r="AA492" s="44"/>
      <c r="AB492" s="44"/>
      <c r="AC492" s="44"/>
      <c r="AD492" s="44"/>
      <c r="AE492" s="44"/>
      <c r="AF492" s="46">
        <f>D492+R492</f>
        <v>1</v>
      </c>
      <c r="AG492" s="44" t="s">
        <v>49</v>
      </c>
      <c r="AH492" s="51">
        <f>T492</f>
        <v>100000</v>
      </c>
      <c r="AI492" s="51">
        <f>AF492*AH492</f>
        <v>100000</v>
      </c>
      <c r="AJ492" s="44"/>
    </row>
    <row r="493" spans="1:36">
      <c r="B493" s="44"/>
      <c r="C493" s="47" t="s">
        <v>365</v>
      </c>
      <c r="D493" s="46">
        <v>0</v>
      </c>
      <c r="E493" s="44" t="s">
        <v>11</v>
      </c>
      <c r="F493" s="50"/>
      <c r="G493" s="50"/>
      <c r="H493" s="50"/>
      <c r="I493" s="46">
        <v>79.578999999999994</v>
      </c>
      <c r="J493" s="44" t="s">
        <v>368</v>
      </c>
      <c r="K493" s="51">
        <v>875</v>
      </c>
      <c r="L493" s="50">
        <f t="shared" ref="L493:L507" si="0">I493*K493</f>
        <v>69631.625</v>
      </c>
      <c r="M493" s="50"/>
      <c r="N493" s="50"/>
      <c r="O493" s="50"/>
      <c r="P493" s="50"/>
      <c r="Q493" s="51"/>
      <c r="R493" s="44"/>
      <c r="S493" s="44"/>
      <c r="T493" s="51"/>
      <c r="U493" s="51"/>
      <c r="V493" s="44"/>
      <c r="W493" s="44"/>
      <c r="X493" s="44"/>
      <c r="Y493" s="44"/>
      <c r="Z493" s="44"/>
      <c r="AA493" s="44"/>
      <c r="AB493" s="44"/>
      <c r="AC493" s="44"/>
      <c r="AD493" s="44"/>
      <c r="AE493" s="44"/>
      <c r="AF493" s="46">
        <f>D493+R493</f>
        <v>0</v>
      </c>
      <c r="AG493" s="44" t="s">
        <v>11</v>
      </c>
      <c r="AH493" s="51"/>
      <c r="AI493" s="51"/>
      <c r="AJ493" s="44"/>
    </row>
    <row r="494" spans="1:36">
      <c r="B494" s="44"/>
      <c r="C494" s="47" t="s">
        <v>366</v>
      </c>
      <c r="D494" s="46">
        <v>0</v>
      </c>
      <c r="E494" s="44" t="s">
        <v>11</v>
      </c>
      <c r="F494" s="50"/>
      <c r="G494" s="50"/>
      <c r="H494" s="50"/>
      <c r="I494" s="46">
        <v>24.1</v>
      </c>
      <c r="J494" s="44" t="s">
        <v>380</v>
      </c>
      <c r="K494" s="51">
        <v>6722</v>
      </c>
      <c r="L494" s="50">
        <f t="shared" si="0"/>
        <v>162000.20000000001</v>
      </c>
      <c r="M494" s="50"/>
      <c r="N494" s="50"/>
      <c r="O494" s="50"/>
      <c r="P494" s="50"/>
      <c r="Q494" s="51"/>
      <c r="R494" s="44"/>
      <c r="S494" s="44"/>
      <c r="T494" s="51"/>
      <c r="U494" s="51"/>
      <c r="V494" s="44"/>
      <c r="W494" s="44"/>
      <c r="X494" s="44"/>
      <c r="Y494" s="44"/>
      <c r="Z494" s="44"/>
      <c r="AA494" s="44"/>
      <c r="AB494" s="44"/>
      <c r="AC494" s="44"/>
      <c r="AD494" s="44"/>
      <c r="AE494" s="44"/>
      <c r="AF494" s="46">
        <f>D494+R494</f>
        <v>0</v>
      </c>
      <c r="AG494" s="44" t="s">
        <v>276</v>
      </c>
      <c r="AH494" s="51"/>
      <c r="AI494" s="51"/>
      <c r="AJ494" s="44"/>
    </row>
    <row r="495" spans="1:36">
      <c r="B495" s="44"/>
      <c r="C495" s="47" t="s">
        <v>367</v>
      </c>
      <c r="D495" s="46">
        <v>0</v>
      </c>
      <c r="E495" s="44" t="s">
        <v>11</v>
      </c>
      <c r="F495" s="50"/>
      <c r="G495" s="50"/>
      <c r="H495" s="50"/>
      <c r="I495" s="46">
        <v>827.13</v>
      </c>
      <c r="J495" s="44" t="s">
        <v>368</v>
      </c>
      <c r="K495" s="51">
        <v>310</v>
      </c>
      <c r="L495" s="50">
        <f t="shared" si="0"/>
        <v>256410.3</v>
      </c>
      <c r="M495" s="50"/>
      <c r="N495" s="50"/>
      <c r="O495" s="50"/>
      <c r="P495" s="50"/>
      <c r="Q495" s="51"/>
      <c r="R495" s="44"/>
      <c r="S495" s="44"/>
      <c r="T495" s="51"/>
      <c r="U495" s="51"/>
      <c r="V495" s="44"/>
      <c r="W495" s="44"/>
      <c r="X495" s="44"/>
      <c r="Y495" s="44"/>
      <c r="Z495" s="44"/>
      <c r="AA495" s="44"/>
      <c r="AB495" s="44"/>
      <c r="AC495" s="44"/>
      <c r="AD495" s="44"/>
      <c r="AE495" s="44"/>
      <c r="AF495" s="46">
        <f>D496+R495</f>
        <v>0</v>
      </c>
      <c r="AG495" s="44" t="s">
        <v>11</v>
      </c>
      <c r="AH495" s="51"/>
      <c r="AI495" s="51"/>
      <c r="AJ495" s="44"/>
    </row>
    <row r="496" spans="1:36">
      <c r="B496" s="44"/>
      <c r="C496" s="47" t="s">
        <v>371</v>
      </c>
      <c r="D496" s="46">
        <v>0</v>
      </c>
      <c r="E496" s="44" t="s">
        <v>14</v>
      </c>
      <c r="F496" s="50"/>
      <c r="G496" s="50"/>
      <c r="H496" s="50"/>
      <c r="I496" s="46">
        <v>1</v>
      </c>
      <c r="J496" s="44" t="s">
        <v>14</v>
      </c>
      <c r="K496" s="51">
        <v>30000</v>
      </c>
      <c r="L496" s="50">
        <f t="shared" si="0"/>
        <v>30000</v>
      </c>
      <c r="M496" s="50"/>
      <c r="N496" s="50"/>
      <c r="O496" s="50"/>
      <c r="P496" s="50"/>
      <c r="Q496" s="51"/>
      <c r="R496" s="44"/>
      <c r="S496" s="44"/>
      <c r="T496" s="51"/>
      <c r="U496" s="51"/>
      <c r="V496" s="44"/>
      <c r="W496" s="44"/>
      <c r="X496" s="44"/>
      <c r="Y496" s="44"/>
      <c r="Z496" s="44"/>
      <c r="AA496" s="44"/>
      <c r="AB496" s="44"/>
      <c r="AC496" s="44"/>
      <c r="AD496" s="44"/>
      <c r="AE496" s="44"/>
      <c r="AF496" s="46">
        <v>0</v>
      </c>
      <c r="AG496" s="44" t="s">
        <v>14</v>
      </c>
      <c r="AH496" s="51"/>
      <c r="AI496" s="51"/>
      <c r="AJ496" s="44"/>
    </row>
    <row r="497" spans="2:36">
      <c r="B497" s="44"/>
      <c r="C497" s="47" t="s">
        <v>372</v>
      </c>
      <c r="D497" s="46">
        <v>0</v>
      </c>
      <c r="E497" s="44" t="s">
        <v>14</v>
      </c>
      <c r="F497" s="50"/>
      <c r="G497" s="50"/>
      <c r="H497" s="50"/>
      <c r="I497" s="46">
        <v>7</v>
      </c>
      <c r="J497" s="44" t="s">
        <v>14</v>
      </c>
      <c r="K497" s="51">
        <v>40000</v>
      </c>
      <c r="L497" s="50">
        <f t="shared" si="0"/>
        <v>280000</v>
      </c>
      <c r="M497" s="50"/>
      <c r="N497" s="50"/>
      <c r="O497" s="50"/>
      <c r="P497" s="50"/>
      <c r="Q497" s="51"/>
      <c r="R497" s="44"/>
      <c r="S497" s="44"/>
      <c r="T497" s="51"/>
      <c r="U497" s="51"/>
      <c r="V497" s="44"/>
      <c r="W497" s="44"/>
      <c r="X497" s="44"/>
      <c r="Y497" s="44"/>
      <c r="Z497" s="44"/>
      <c r="AA497" s="44"/>
      <c r="AB497" s="44"/>
      <c r="AC497" s="44"/>
      <c r="AD497" s="44"/>
      <c r="AE497" s="44"/>
      <c r="AF497" s="46">
        <v>0</v>
      </c>
      <c r="AG497" s="44" t="s">
        <v>14</v>
      </c>
      <c r="AH497" s="51"/>
      <c r="AI497" s="51"/>
      <c r="AJ497" s="44"/>
    </row>
    <row r="498" spans="2:36">
      <c r="B498" s="44"/>
      <c r="C498" s="47" t="s">
        <v>373</v>
      </c>
      <c r="D498" s="46">
        <v>0</v>
      </c>
      <c r="E498" s="44" t="s">
        <v>49</v>
      </c>
      <c r="F498" s="50"/>
      <c r="G498" s="50"/>
      <c r="H498" s="50"/>
      <c r="I498" s="46">
        <v>1</v>
      </c>
      <c r="J498" s="44" t="s">
        <v>49</v>
      </c>
      <c r="K498" s="51">
        <v>14500</v>
      </c>
      <c r="L498" s="50">
        <f t="shared" si="0"/>
        <v>14500</v>
      </c>
      <c r="M498" s="50"/>
      <c r="N498" s="50"/>
      <c r="O498" s="50"/>
      <c r="P498" s="50"/>
      <c r="Q498" s="51"/>
      <c r="R498" s="44"/>
      <c r="S498" s="44"/>
      <c r="T498" s="51"/>
      <c r="U498" s="51"/>
      <c r="V498" s="44"/>
      <c r="W498" s="44"/>
      <c r="X498" s="44"/>
      <c r="Y498" s="44"/>
      <c r="Z498" s="44"/>
      <c r="AA498" s="44"/>
      <c r="AB498" s="44"/>
      <c r="AC498" s="44"/>
      <c r="AD498" s="44"/>
      <c r="AE498" s="44"/>
      <c r="AF498" s="46">
        <v>0</v>
      </c>
      <c r="AG498" s="44" t="s">
        <v>49</v>
      </c>
      <c r="AH498" s="51"/>
      <c r="AI498" s="51"/>
      <c r="AJ498" s="44"/>
    </row>
    <row r="499" spans="2:36">
      <c r="B499" s="44"/>
      <c r="C499" s="47" t="s">
        <v>374</v>
      </c>
      <c r="D499" s="46">
        <v>0</v>
      </c>
      <c r="E499" s="44" t="s">
        <v>49</v>
      </c>
      <c r="F499" s="50"/>
      <c r="G499" s="50"/>
      <c r="H499" s="50"/>
      <c r="I499" s="46">
        <v>1</v>
      </c>
      <c r="J499" s="44" t="s">
        <v>49</v>
      </c>
      <c r="K499" s="51">
        <v>40000</v>
      </c>
      <c r="L499" s="50">
        <f t="shared" si="0"/>
        <v>40000</v>
      </c>
      <c r="M499" s="50"/>
      <c r="N499" s="50"/>
      <c r="O499" s="50"/>
      <c r="P499" s="50"/>
      <c r="Q499" s="51"/>
      <c r="R499" s="44"/>
      <c r="S499" s="44"/>
      <c r="T499" s="51"/>
      <c r="U499" s="51"/>
      <c r="V499" s="44"/>
      <c r="W499" s="44"/>
      <c r="X499" s="44"/>
      <c r="Y499" s="44"/>
      <c r="Z499" s="44"/>
      <c r="AA499" s="44"/>
      <c r="AB499" s="44"/>
      <c r="AC499" s="44"/>
      <c r="AD499" s="44"/>
      <c r="AE499" s="44"/>
      <c r="AF499" s="46">
        <v>0</v>
      </c>
      <c r="AG499" s="44" t="s">
        <v>49</v>
      </c>
      <c r="AH499" s="51"/>
      <c r="AI499" s="51"/>
      <c r="AJ499" s="44"/>
    </row>
    <row r="500" spans="2:36">
      <c r="B500" s="44"/>
      <c r="C500" s="47" t="s">
        <v>375</v>
      </c>
      <c r="D500" s="46">
        <v>0</v>
      </c>
      <c r="E500" s="44" t="s">
        <v>49</v>
      </c>
      <c r="F500" s="50"/>
      <c r="G500" s="50"/>
      <c r="H500" s="50"/>
      <c r="I500" s="46">
        <v>1</v>
      </c>
      <c r="J500" s="44" t="s">
        <v>49</v>
      </c>
      <c r="K500" s="51">
        <v>40000</v>
      </c>
      <c r="L500" s="50">
        <f t="shared" si="0"/>
        <v>40000</v>
      </c>
      <c r="M500" s="50"/>
      <c r="N500" s="50"/>
      <c r="O500" s="50"/>
      <c r="P500" s="50"/>
      <c r="Q500" s="51"/>
      <c r="R500" s="44"/>
      <c r="S500" s="44"/>
      <c r="T500" s="51"/>
      <c r="U500" s="51"/>
      <c r="V500" s="44"/>
      <c r="W500" s="44"/>
      <c r="X500" s="44"/>
      <c r="Y500" s="44"/>
      <c r="Z500" s="44"/>
      <c r="AA500" s="44"/>
      <c r="AB500" s="44"/>
      <c r="AC500" s="44"/>
      <c r="AD500" s="44"/>
      <c r="AE500" s="44"/>
      <c r="AF500" s="46">
        <v>0</v>
      </c>
      <c r="AG500" s="44" t="s">
        <v>49</v>
      </c>
      <c r="AH500" s="51"/>
      <c r="AI500" s="51"/>
      <c r="AJ500" s="44"/>
    </row>
    <row r="501" spans="2:36">
      <c r="B501" s="44"/>
      <c r="C501" s="47" t="s">
        <v>376</v>
      </c>
      <c r="D501" s="46">
        <v>0</v>
      </c>
      <c r="E501" s="44" t="s">
        <v>49</v>
      </c>
      <c r="F501" s="50"/>
      <c r="G501" s="50"/>
      <c r="H501" s="50"/>
      <c r="I501" s="46">
        <v>1</v>
      </c>
      <c r="J501" s="44" t="s">
        <v>49</v>
      </c>
      <c r="K501" s="51">
        <v>14500</v>
      </c>
      <c r="L501" s="50">
        <f t="shared" si="0"/>
        <v>14500</v>
      </c>
      <c r="M501" s="50"/>
      <c r="N501" s="50"/>
      <c r="O501" s="50"/>
      <c r="P501" s="50"/>
      <c r="Q501" s="51"/>
      <c r="R501" s="44"/>
      <c r="S501" s="44"/>
      <c r="T501" s="51"/>
      <c r="U501" s="51"/>
      <c r="V501" s="44"/>
      <c r="W501" s="44"/>
      <c r="X501" s="44"/>
      <c r="Y501" s="44"/>
      <c r="Z501" s="44"/>
      <c r="AA501" s="44"/>
      <c r="AB501" s="44"/>
      <c r="AC501" s="44"/>
      <c r="AD501" s="44"/>
      <c r="AE501" s="44"/>
      <c r="AF501" s="46">
        <v>0</v>
      </c>
      <c r="AG501" s="44" t="s">
        <v>49</v>
      </c>
      <c r="AH501" s="51"/>
      <c r="AI501" s="51"/>
      <c r="AJ501" s="44"/>
    </row>
    <row r="502" spans="2:36">
      <c r="B502" s="44"/>
      <c r="C502" s="47" t="s">
        <v>377</v>
      </c>
      <c r="D502" s="46">
        <v>0</v>
      </c>
      <c r="E502" s="44" t="s">
        <v>49</v>
      </c>
      <c r="F502" s="50"/>
      <c r="G502" s="50"/>
      <c r="H502" s="50"/>
      <c r="I502" s="46">
        <v>1</v>
      </c>
      <c r="J502" s="44" t="s">
        <v>49</v>
      </c>
      <c r="K502" s="51">
        <v>14500</v>
      </c>
      <c r="L502" s="50">
        <f t="shared" si="0"/>
        <v>14500</v>
      </c>
      <c r="M502" s="50"/>
      <c r="N502" s="50"/>
      <c r="O502" s="50"/>
      <c r="P502" s="50"/>
      <c r="Q502" s="51"/>
      <c r="R502" s="44"/>
      <c r="S502" s="44"/>
      <c r="T502" s="51"/>
      <c r="U502" s="51"/>
      <c r="V502" s="44"/>
      <c r="W502" s="44"/>
      <c r="X502" s="44"/>
      <c r="Y502" s="44"/>
      <c r="Z502" s="44"/>
      <c r="AA502" s="44"/>
      <c r="AB502" s="44"/>
      <c r="AC502" s="44"/>
      <c r="AD502" s="44"/>
      <c r="AE502" s="44"/>
      <c r="AF502" s="46">
        <v>0</v>
      </c>
      <c r="AG502" s="44" t="s">
        <v>49</v>
      </c>
      <c r="AH502" s="51"/>
      <c r="AI502" s="51"/>
      <c r="AJ502" s="44"/>
    </row>
    <row r="503" spans="2:36">
      <c r="B503" s="44"/>
      <c r="C503" s="47" t="s">
        <v>378</v>
      </c>
      <c r="D503" s="46">
        <v>0</v>
      </c>
      <c r="E503" s="44" t="s">
        <v>49</v>
      </c>
      <c r="F503" s="50"/>
      <c r="G503" s="50"/>
      <c r="H503" s="50"/>
      <c r="I503" s="46">
        <v>1</v>
      </c>
      <c r="J503" s="44" t="s">
        <v>49</v>
      </c>
      <c r="K503" s="51">
        <v>185000</v>
      </c>
      <c r="L503" s="50">
        <f t="shared" si="0"/>
        <v>185000</v>
      </c>
      <c r="M503" s="50"/>
      <c r="N503" s="50"/>
      <c r="O503" s="50"/>
      <c r="P503" s="50"/>
      <c r="Q503" s="51"/>
      <c r="R503" s="44"/>
      <c r="S503" s="44"/>
      <c r="T503" s="51"/>
      <c r="U503" s="51"/>
      <c r="V503" s="44"/>
      <c r="W503" s="44"/>
      <c r="X503" s="44"/>
      <c r="Y503" s="44"/>
      <c r="Z503" s="44"/>
      <c r="AA503" s="44"/>
      <c r="AB503" s="44"/>
      <c r="AC503" s="44"/>
      <c r="AD503" s="44"/>
      <c r="AE503" s="44"/>
      <c r="AF503" s="46">
        <v>0</v>
      </c>
      <c r="AG503" s="44" t="s">
        <v>49</v>
      </c>
      <c r="AH503" s="51"/>
      <c r="AI503" s="51"/>
      <c r="AJ503" s="44"/>
    </row>
    <row r="504" spans="2:36">
      <c r="B504" s="44"/>
      <c r="C504" s="47" t="s">
        <v>379</v>
      </c>
      <c r="D504" s="46">
        <v>0</v>
      </c>
      <c r="E504" s="44" t="s">
        <v>49</v>
      </c>
      <c r="F504" s="50"/>
      <c r="G504" s="50"/>
      <c r="H504" s="50"/>
      <c r="I504" s="46">
        <v>1</v>
      </c>
      <c r="J504" s="44" t="s">
        <v>49</v>
      </c>
      <c r="K504" s="51">
        <v>185000</v>
      </c>
      <c r="L504" s="50">
        <f t="shared" si="0"/>
        <v>185000</v>
      </c>
      <c r="M504" s="50"/>
      <c r="N504" s="50"/>
      <c r="O504" s="50"/>
      <c r="P504" s="50"/>
      <c r="Q504" s="51"/>
      <c r="R504" s="44"/>
      <c r="S504" s="44"/>
      <c r="T504" s="51"/>
      <c r="U504" s="51"/>
      <c r="AF504" s="46">
        <v>0</v>
      </c>
      <c r="AG504" s="44" t="s">
        <v>49</v>
      </c>
      <c r="AH504" s="51"/>
      <c r="AI504" s="51"/>
    </row>
    <row r="505" spans="2:36" ht="156">
      <c r="B505" s="44"/>
      <c r="C505" s="7" t="s">
        <v>381</v>
      </c>
      <c r="D505" s="44">
        <v>0</v>
      </c>
      <c r="E505" s="44" t="s">
        <v>14</v>
      </c>
      <c r="F505" s="50"/>
      <c r="G505" s="50"/>
      <c r="H505" s="50"/>
      <c r="I505" s="44">
        <v>1</v>
      </c>
      <c r="J505" s="44" t="s">
        <v>14</v>
      </c>
      <c r="K505" s="51">
        <v>4708000</v>
      </c>
      <c r="L505" s="50">
        <f t="shared" si="0"/>
        <v>4708000</v>
      </c>
      <c r="M505" s="50"/>
      <c r="N505" s="50"/>
      <c r="O505" s="50"/>
      <c r="P505" s="50"/>
      <c r="Q505" s="51"/>
      <c r="R505" s="44"/>
      <c r="S505" s="44"/>
      <c r="T505" s="51"/>
      <c r="U505" s="51"/>
      <c r="AF505" s="44">
        <v>0</v>
      </c>
      <c r="AG505" s="44" t="s">
        <v>14</v>
      </c>
      <c r="AH505" s="51"/>
      <c r="AI505" s="51"/>
    </row>
    <row r="506" spans="2:36" ht="28.8">
      <c r="B506" s="44"/>
      <c r="C506" s="47" t="s">
        <v>382</v>
      </c>
      <c r="D506" s="44">
        <v>0</v>
      </c>
      <c r="E506" s="44" t="s">
        <v>49</v>
      </c>
      <c r="F506" s="50"/>
      <c r="G506" s="50"/>
      <c r="H506" s="50"/>
      <c r="I506" s="44">
        <v>1</v>
      </c>
      <c r="J506" s="44" t="s">
        <v>49</v>
      </c>
      <c r="K506" s="51">
        <v>8000000</v>
      </c>
      <c r="L506" s="50">
        <f t="shared" si="0"/>
        <v>8000000</v>
      </c>
      <c r="M506" s="50"/>
      <c r="N506" s="50"/>
      <c r="O506" s="50"/>
      <c r="P506" s="50"/>
      <c r="Q506" s="51"/>
      <c r="R506" s="44"/>
      <c r="S506" s="44"/>
      <c r="T506" s="51"/>
      <c r="U506" s="51"/>
      <c r="AF506" s="44" t="s">
        <v>383</v>
      </c>
      <c r="AG506" s="44"/>
      <c r="AH506" s="51"/>
      <c r="AI506" s="51"/>
    </row>
    <row r="507" spans="2:36">
      <c r="B507" s="44"/>
      <c r="C507" s="47" t="s">
        <v>384</v>
      </c>
      <c r="D507" s="44">
        <v>0</v>
      </c>
      <c r="E507" s="44"/>
      <c r="F507" s="50"/>
      <c r="G507" s="50">
        <v>2542</v>
      </c>
      <c r="H507" s="50"/>
      <c r="I507" s="44">
        <v>265.37</v>
      </c>
      <c r="J507" s="44"/>
      <c r="K507" s="51">
        <v>2542</v>
      </c>
      <c r="L507" s="50">
        <f t="shared" si="0"/>
        <v>674570.54</v>
      </c>
      <c r="M507" s="50"/>
      <c r="N507" s="50"/>
      <c r="O507" s="50"/>
      <c r="P507" s="50"/>
      <c r="Q507" s="51"/>
      <c r="R507" s="44"/>
      <c r="S507" s="44"/>
      <c r="T507" s="51"/>
      <c r="U507" s="51"/>
      <c r="V507" s="44"/>
      <c r="W507" s="44"/>
      <c r="X507" s="51"/>
      <c r="Y507" s="51"/>
    </row>
    <row r="508" spans="2:36">
      <c r="B508" s="44"/>
      <c r="C508" s="47" t="s">
        <v>386</v>
      </c>
      <c r="D508" s="44"/>
      <c r="E508" s="44"/>
      <c r="F508" s="50"/>
      <c r="G508" s="50"/>
      <c r="H508" s="50"/>
      <c r="I508" s="44"/>
      <c r="J508" s="44"/>
      <c r="K508" s="51"/>
      <c r="L508" s="50"/>
      <c r="M508" s="50"/>
      <c r="N508" s="50"/>
      <c r="O508" s="50"/>
      <c r="P508" s="50"/>
      <c r="Q508" s="51"/>
      <c r="R508" s="44"/>
      <c r="S508" s="44"/>
      <c r="T508" s="51"/>
      <c r="U508" s="51"/>
      <c r="V508" s="44"/>
      <c r="W508" s="44"/>
      <c r="X508" s="51"/>
      <c r="Y508" s="51"/>
    </row>
    <row r="509" spans="2:36">
      <c r="B509" s="44"/>
      <c r="C509" s="47"/>
      <c r="D509" s="44"/>
      <c r="E509" s="44"/>
      <c r="F509" s="50"/>
      <c r="G509" s="50"/>
      <c r="H509" s="50"/>
      <c r="I509" s="44"/>
      <c r="J509" s="44"/>
      <c r="K509" s="51"/>
      <c r="L509" s="50"/>
      <c r="M509" s="50"/>
      <c r="N509" s="50"/>
      <c r="O509" s="50"/>
      <c r="P509" s="50"/>
      <c r="Q509" s="51"/>
      <c r="R509" s="44"/>
      <c r="S509" s="44"/>
      <c r="T509" s="51"/>
      <c r="U509" s="51"/>
      <c r="V509" s="44"/>
      <c r="W509" s="44"/>
      <c r="X509" s="51"/>
      <c r="Y509" s="51"/>
    </row>
    <row r="510" spans="2:36">
      <c r="B510" s="44"/>
      <c r="C510" s="47"/>
      <c r="D510" s="44"/>
      <c r="E510" s="44"/>
      <c r="F510" s="50"/>
      <c r="G510" s="50"/>
      <c r="H510" s="50"/>
      <c r="I510" s="44"/>
      <c r="J510" s="44"/>
      <c r="K510" s="51"/>
      <c r="L510" s="50"/>
      <c r="M510" s="50"/>
      <c r="N510" s="50"/>
      <c r="O510" s="50"/>
      <c r="P510" s="50"/>
      <c r="Q510" s="51"/>
      <c r="R510" s="44"/>
      <c r="S510" s="44"/>
      <c r="T510" s="51"/>
      <c r="U510" s="51"/>
      <c r="V510" s="44"/>
      <c r="W510" s="44"/>
      <c r="X510" s="51"/>
      <c r="Y510" s="51"/>
    </row>
    <row r="511" spans="2:36">
      <c r="B511" s="44"/>
      <c r="C511" s="47"/>
      <c r="D511" s="44"/>
      <c r="E511" s="44"/>
      <c r="F511" s="50"/>
      <c r="G511" s="50"/>
      <c r="H511" s="50"/>
      <c r="I511" s="44"/>
      <c r="J511" s="44"/>
      <c r="K511" s="51"/>
      <c r="L511" s="50"/>
      <c r="M511" s="50"/>
      <c r="N511" s="50"/>
      <c r="O511" s="50"/>
      <c r="P511" s="50"/>
      <c r="Q511" s="51"/>
      <c r="R511" s="44"/>
      <c r="S511" s="44"/>
      <c r="T511" s="51"/>
      <c r="U511" s="51"/>
      <c r="V511" s="44"/>
      <c r="W511" s="44"/>
      <c r="X511" s="51"/>
      <c r="Y511" s="51"/>
    </row>
    <row r="512" spans="2:36">
      <c r="B512" s="44"/>
      <c r="C512" s="47"/>
      <c r="D512" s="44"/>
      <c r="E512" s="44"/>
      <c r="F512" s="50"/>
      <c r="G512" s="50"/>
      <c r="H512" s="50"/>
      <c r="I512" s="44"/>
      <c r="J512" s="44"/>
      <c r="K512" s="51"/>
      <c r="L512" s="50"/>
      <c r="M512" s="50"/>
      <c r="N512" s="50"/>
      <c r="O512" s="50"/>
      <c r="P512" s="50"/>
      <c r="Q512" s="51"/>
      <c r="R512" s="44"/>
      <c r="S512" s="44"/>
      <c r="T512" s="51"/>
      <c r="U512" s="51"/>
      <c r="V512" s="44"/>
      <c r="W512" s="44"/>
      <c r="X512" s="51"/>
      <c r="Y512" s="51"/>
    </row>
    <row r="513" spans="2:25">
      <c r="B513" s="44"/>
      <c r="C513" s="47"/>
      <c r="D513" s="44"/>
      <c r="E513" s="44"/>
      <c r="F513" s="50"/>
      <c r="G513" s="50"/>
      <c r="H513" s="50"/>
      <c r="I513" s="44"/>
      <c r="J513" s="44"/>
      <c r="K513" s="51"/>
      <c r="L513" s="50"/>
      <c r="M513" s="50"/>
      <c r="N513" s="50"/>
      <c r="O513" s="50"/>
      <c r="P513" s="50"/>
      <c r="Q513" s="51"/>
      <c r="R513" s="44"/>
      <c r="S513" s="44"/>
      <c r="T513" s="51"/>
      <c r="U513" s="51"/>
      <c r="V513" s="44"/>
      <c r="W513" s="44"/>
      <c r="X513" s="44"/>
      <c r="Y513" s="44"/>
    </row>
    <row r="514" spans="2:25">
      <c r="B514" s="44"/>
      <c r="C514" s="47"/>
      <c r="D514" s="44"/>
      <c r="E514" s="44"/>
      <c r="F514" s="50"/>
      <c r="G514" s="50"/>
      <c r="H514" s="45"/>
      <c r="I514" s="44"/>
      <c r="J514" s="44"/>
      <c r="K514" s="51"/>
      <c r="L514" s="50"/>
      <c r="M514" s="50"/>
      <c r="N514" s="50"/>
      <c r="O514" s="50"/>
      <c r="P514" s="50"/>
      <c r="Q514" s="51"/>
      <c r="R514" s="44"/>
      <c r="S514" s="44"/>
      <c r="T514" s="51"/>
      <c r="U514" s="51"/>
      <c r="V514" s="44"/>
      <c r="W514" s="44"/>
      <c r="X514" s="44"/>
      <c r="Y514" s="44"/>
    </row>
    <row r="515" spans="2:25">
      <c r="B515" s="44"/>
      <c r="C515" s="47"/>
      <c r="D515" s="44"/>
      <c r="E515" s="44"/>
      <c r="F515" s="50"/>
      <c r="G515" s="50"/>
      <c r="H515" s="45"/>
      <c r="I515" s="44"/>
      <c r="J515" s="44"/>
      <c r="K515" s="51"/>
      <c r="L515" s="50"/>
      <c r="M515" s="50"/>
      <c r="N515" s="50"/>
      <c r="O515" s="50"/>
      <c r="P515" s="50"/>
      <c r="Q515" s="51"/>
      <c r="R515" s="44"/>
      <c r="S515" s="44"/>
      <c r="T515" s="51"/>
      <c r="U515" s="51"/>
      <c r="V515" s="44"/>
      <c r="W515" s="44"/>
      <c r="X515" s="44"/>
      <c r="Y515" s="44"/>
    </row>
    <row r="516" spans="2:25">
      <c r="B516" s="44"/>
      <c r="C516" s="47"/>
      <c r="D516" s="44"/>
      <c r="E516" s="44"/>
      <c r="F516" s="50"/>
      <c r="G516" s="50"/>
      <c r="H516" s="45"/>
      <c r="I516" s="44"/>
      <c r="J516" s="44"/>
      <c r="K516" s="51"/>
      <c r="L516" s="50"/>
      <c r="M516" s="50"/>
      <c r="N516" s="50"/>
      <c r="O516" s="50"/>
      <c r="P516" s="50"/>
      <c r="Q516" s="51"/>
      <c r="R516" s="44"/>
      <c r="S516" s="44"/>
      <c r="T516" s="51"/>
      <c r="U516" s="51"/>
      <c r="V516" s="44"/>
      <c r="W516" s="44"/>
      <c r="X516" s="44"/>
      <c r="Y516" s="44"/>
    </row>
    <row r="517" spans="2:25">
      <c r="B517" s="44"/>
      <c r="C517" s="47"/>
      <c r="D517" s="44"/>
      <c r="E517" s="44"/>
      <c r="F517" s="50"/>
      <c r="G517" s="50"/>
      <c r="H517" s="45"/>
      <c r="I517" s="44"/>
      <c r="J517" s="44"/>
      <c r="K517" s="51"/>
      <c r="L517" s="50"/>
      <c r="M517" s="50"/>
      <c r="N517" s="50"/>
      <c r="O517" s="50"/>
      <c r="P517" s="50"/>
      <c r="Q517" s="51"/>
      <c r="R517" s="44"/>
      <c r="S517" s="44"/>
      <c r="T517" s="51"/>
      <c r="U517" s="51"/>
      <c r="V517" s="44"/>
      <c r="W517" s="44"/>
      <c r="X517" s="44"/>
      <c r="Y517" s="44"/>
    </row>
    <row r="518" spans="2:25">
      <c r="B518" s="44"/>
      <c r="C518" s="47"/>
      <c r="D518" s="44"/>
      <c r="E518" s="44"/>
      <c r="F518" s="50"/>
      <c r="G518" s="50"/>
      <c r="H518" s="45"/>
      <c r="I518" s="44"/>
      <c r="J518" s="44"/>
      <c r="K518" s="51"/>
      <c r="L518" s="50"/>
      <c r="M518" s="50"/>
      <c r="N518" s="50"/>
      <c r="O518" s="50"/>
      <c r="P518" s="50"/>
      <c r="Q518" s="51"/>
      <c r="R518" s="44"/>
      <c r="S518" s="44"/>
      <c r="T518" s="44"/>
      <c r="U518" s="44"/>
      <c r="V518" s="44"/>
      <c r="W518" s="44"/>
      <c r="X518" s="44"/>
      <c r="Y518" s="44"/>
    </row>
    <row r="519" spans="2:25">
      <c r="B519" s="44"/>
      <c r="C519" s="47"/>
      <c r="D519" s="44"/>
      <c r="E519" s="44"/>
      <c r="F519" s="50"/>
      <c r="G519" s="50"/>
      <c r="H519" s="45"/>
      <c r="I519" s="44"/>
      <c r="J519" s="44"/>
      <c r="K519" s="44"/>
      <c r="L519" s="45"/>
      <c r="M519" s="45"/>
      <c r="N519" s="45"/>
      <c r="O519" s="45"/>
      <c r="P519" s="45"/>
      <c r="Q519" s="44"/>
      <c r="R519" s="44"/>
      <c r="S519" s="44"/>
      <c r="T519" s="44"/>
      <c r="U519" s="44"/>
      <c r="V519" s="44"/>
      <c r="W519" s="44"/>
      <c r="X519" s="44"/>
      <c r="Y519" s="44"/>
    </row>
    <row r="520" spans="2:25">
      <c r="B520" s="44"/>
      <c r="C520" s="47"/>
      <c r="D520" s="44"/>
      <c r="E520" s="44"/>
      <c r="F520" s="50"/>
      <c r="G520" s="50"/>
      <c r="H520" s="45"/>
      <c r="I520" s="44"/>
      <c r="J520" s="44"/>
      <c r="K520" s="44"/>
      <c r="L520" s="45"/>
      <c r="M520" s="45"/>
      <c r="N520" s="45"/>
      <c r="O520" s="45"/>
      <c r="P520" s="45"/>
      <c r="Q520" s="44"/>
      <c r="R520" s="44"/>
      <c r="S520" s="44"/>
      <c r="T520" s="44"/>
      <c r="U520" s="44"/>
      <c r="V520" s="44"/>
      <c r="W520" s="44"/>
      <c r="X520" s="44"/>
      <c r="Y520" s="44"/>
    </row>
    <row r="521" spans="2:25">
      <c r="B521" s="44"/>
      <c r="C521" s="47"/>
      <c r="D521" s="44"/>
      <c r="E521" s="44"/>
      <c r="F521" s="45"/>
      <c r="G521" s="45"/>
      <c r="H521" s="45"/>
      <c r="I521" s="44"/>
      <c r="J521" s="44"/>
      <c r="K521" s="44"/>
      <c r="L521" s="45"/>
      <c r="M521" s="45"/>
      <c r="N521" s="45"/>
      <c r="O521" s="45"/>
      <c r="P521" s="45"/>
      <c r="Q521" s="44"/>
      <c r="R521" s="44"/>
      <c r="S521" s="44"/>
      <c r="T521" s="44"/>
      <c r="U521" s="44"/>
      <c r="V521" s="44"/>
      <c r="W521" s="44"/>
      <c r="X521" s="44"/>
      <c r="Y521" s="44"/>
    </row>
  </sheetData>
  <mergeCells count="12">
    <mergeCell ref="B1:B2"/>
    <mergeCell ref="C1:C2"/>
    <mergeCell ref="D1:H1"/>
    <mergeCell ref="I1:L1"/>
    <mergeCell ref="R1:U1"/>
    <mergeCell ref="AF1:AI1"/>
    <mergeCell ref="D2:E2"/>
    <mergeCell ref="I2:J2"/>
    <mergeCell ref="R2:S2"/>
    <mergeCell ref="V2:W2"/>
    <mergeCell ref="AF2:AG2"/>
    <mergeCell ref="V1:Y1"/>
  </mergeCells>
  <pageMargins left="0.19685039370078741" right="3.937007874015748E-2" top="0.55118110236220474" bottom="0.15748031496062992" header="0.31496062992125984" footer="0.31496062992125984"/>
  <pageSetup paperSize="8" scale="6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F18B6-175D-41F8-9C1C-837071A6C850}">
  <sheetPr>
    <pageSetUpPr fitToPage="1"/>
  </sheetPr>
  <dimension ref="A1:AE516"/>
  <sheetViews>
    <sheetView topLeftCell="F1" zoomScale="90" zoomScaleNormal="90" workbookViewId="0">
      <pane ySplit="4" topLeftCell="A5" activePane="bottomLeft" state="frozen"/>
      <selection pane="bottomLeft" activeCell="K3" sqref="K1:K1048576"/>
    </sheetView>
  </sheetViews>
  <sheetFormatPr defaultRowHeight="14.4"/>
  <cols>
    <col min="1" max="1" width="4.88671875" bestFit="1" customWidth="1"/>
    <col min="2" max="2" width="5.33203125" customWidth="1"/>
    <col min="3" max="3" width="10.21875" bestFit="1" customWidth="1"/>
    <col min="4" max="4" width="57.44140625" style="35" customWidth="1"/>
    <col min="5" max="5" width="8.77734375" style="179" customWidth="1"/>
    <col min="6" max="6" width="14.5546875" style="176" customWidth="1"/>
    <col min="7" max="7" width="6.6640625" style="119" bestFit="1" customWidth="1"/>
    <col min="8" max="8" width="11.6640625" style="120" hidden="1" customWidth="1"/>
    <col min="9" max="9" width="15.44140625" style="120" bestFit="1" customWidth="1"/>
    <col min="10" max="10" width="9.44140625" style="121" bestFit="1" customWidth="1"/>
    <col min="11" max="11" width="13.5546875" style="120" bestFit="1" customWidth="1"/>
    <col min="12" max="13" width="12.44140625" style="120" bestFit="1" customWidth="1"/>
    <col min="14" max="14" width="8.77734375" style="136" customWidth="1"/>
    <col min="15" max="15" width="16.44140625" style="136" bestFit="1" customWidth="1"/>
    <col min="16" max="16" width="12.21875" style="137" bestFit="1" customWidth="1"/>
    <col min="17" max="17" width="15.44140625" style="136" bestFit="1" customWidth="1"/>
    <col min="18" max="18" width="6.77734375" style="136" bestFit="1" customWidth="1"/>
    <col min="19" max="19" width="13.5546875" style="136" bestFit="1" customWidth="1"/>
    <col min="20" max="20" width="9.44140625" style="162" customWidth="1"/>
    <col min="21" max="21" width="16.5546875" style="162" bestFit="1" customWidth="1"/>
    <col min="22" max="22" width="8.77734375" style="162" customWidth="1"/>
    <col min="23" max="23" width="16.44140625" style="162" bestFit="1" customWidth="1"/>
    <col min="24" max="24" width="10" style="162" hidden="1" customWidth="1"/>
    <col min="25" max="25" width="5.5546875" style="162" hidden="1" customWidth="1"/>
    <col min="26" max="26" width="12.5546875" style="162" hidden="1" customWidth="1"/>
    <col min="27" max="27" width="12.5546875" style="163" hidden="1" customWidth="1"/>
    <col min="28" max="29" width="15.33203125" style="162" bestFit="1" customWidth="1"/>
    <col min="30" max="30" width="15.33203125" bestFit="1" customWidth="1"/>
  </cols>
  <sheetData>
    <row r="1" spans="1:30" ht="38.4" customHeight="1">
      <c r="A1" s="245" t="s">
        <v>403</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row>
    <row r="2" spans="1:30" s="44" customFormat="1" ht="48.6" customHeight="1">
      <c r="A2" s="231" t="s">
        <v>353</v>
      </c>
      <c r="B2" s="235" t="s">
        <v>405</v>
      </c>
      <c r="C2" s="231" t="s">
        <v>404</v>
      </c>
      <c r="D2" s="235" t="s">
        <v>354</v>
      </c>
      <c r="E2" s="166"/>
      <c r="F2" s="171"/>
      <c r="G2" s="246" t="s">
        <v>396</v>
      </c>
      <c r="H2" s="246"/>
      <c r="I2" s="246"/>
      <c r="J2" s="247" t="s">
        <v>656</v>
      </c>
      <c r="K2" s="248"/>
      <c r="L2" s="246" t="s">
        <v>399</v>
      </c>
      <c r="M2" s="246"/>
      <c r="N2" s="249" t="s">
        <v>397</v>
      </c>
      <c r="O2" s="249"/>
      <c r="P2" s="238" t="s">
        <v>648</v>
      </c>
      <c r="Q2" s="239"/>
      <c r="R2" s="238" t="s">
        <v>399</v>
      </c>
      <c r="S2" s="239"/>
      <c r="T2" s="240" t="s">
        <v>398</v>
      </c>
      <c r="U2" s="240"/>
      <c r="V2" s="241" t="s">
        <v>358</v>
      </c>
      <c r="W2" s="241"/>
      <c r="X2" s="240" t="s">
        <v>358</v>
      </c>
      <c r="Y2" s="240"/>
      <c r="Z2" s="240"/>
      <c r="AA2" s="240"/>
      <c r="AB2" s="242" t="s">
        <v>399</v>
      </c>
      <c r="AC2" s="242"/>
      <c r="AD2" s="95"/>
    </row>
    <row r="3" spans="1:30" s="44" customFormat="1" ht="21.6" customHeight="1">
      <c r="A3" s="231"/>
      <c r="B3" s="235"/>
      <c r="C3" s="231"/>
      <c r="D3" s="235"/>
      <c r="E3" s="166" t="s">
        <v>400</v>
      </c>
      <c r="F3" s="100" t="s">
        <v>402</v>
      </c>
      <c r="G3" s="103" t="s">
        <v>401</v>
      </c>
      <c r="H3" s="104"/>
      <c r="I3" s="103" t="s">
        <v>357</v>
      </c>
      <c r="J3" s="105" t="s">
        <v>401</v>
      </c>
      <c r="K3" s="103" t="s">
        <v>357</v>
      </c>
      <c r="L3" s="103" t="s">
        <v>359</v>
      </c>
      <c r="M3" s="103" t="s">
        <v>360</v>
      </c>
      <c r="N3" s="126" t="s">
        <v>401</v>
      </c>
      <c r="O3" s="126" t="s">
        <v>357</v>
      </c>
      <c r="P3" s="127" t="s">
        <v>401</v>
      </c>
      <c r="Q3" s="126" t="s">
        <v>357</v>
      </c>
      <c r="R3" s="126" t="s">
        <v>359</v>
      </c>
      <c r="S3" s="126" t="s">
        <v>360</v>
      </c>
      <c r="T3" s="143" t="s">
        <v>401</v>
      </c>
      <c r="U3" s="143" t="s">
        <v>357</v>
      </c>
      <c r="V3" s="143" t="s">
        <v>401</v>
      </c>
      <c r="W3" s="143" t="s">
        <v>357</v>
      </c>
      <c r="X3" s="243" t="s">
        <v>401</v>
      </c>
      <c r="Y3" s="244"/>
      <c r="Z3" s="144" t="s">
        <v>356</v>
      </c>
      <c r="AA3" s="145" t="s">
        <v>357</v>
      </c>
      <c r="AB3" s="143" t="s">
        <v>359</v>
      </c>
      <c r="AC3" s="143" t="s">
        <v>360</v>
      </c>
      <c r="AD3" s="95"/>
    </row>
    <row r="4" spans="1:30" s="44" customFormat="1" ht="24" customHeight="1">
      <c r="A4" s="42">
        <v>1</v>
      </c>
      <c r="B4" s="89">
        <v>2</v>
      </c>
      <c r="C4" s="42">
        <v>3</v>
      </c>
      <c r="D4" s="89">
        <v>4</v>
      </c>
      <c r="E4" s="166">
        <v>5</v>
      </c>
      <c r="F4" s="171">
        <v>6</v>
      </c>
      <c r="G4" s="103">
        <v>7</v>
      </c>
      <c r="H4" s="106">
        <v>8</v>
      </c>
      <c r="I4" s="103">
        <v>9</v>
      </c>
      <c r="J4" s="185">
        <v>10</v>
      </c>
      <c r="K4" s="106">
        <v>11</v>
      </c>
      <c r="L4" s="107">
        <v>12</v>
      </c>
      <c r="M4" s="103">
        <v>13</v>
      </c>
      <c r="N4" s="128">
        <v>14</v>
      </c>
      <c r="O4" s="126">
        <v>15</v>
      </c>
      <c r="P4" s="128">
        <v>16</v>
      </c>
      <c r="Q4" s="128">
        <v>17</v>
      </c>
      <c r="R4" s="129">
        <v>18</v>
      </c>
      <c r="S4" s="126">
        <v>19</v>
      </c>
      <c r="T4" s="102">
        <v>20</v>
      </c>
      <c r="U4" s="143">
        <v>21</v>
      </c>
      <c r="V4" s="102">
        <v>22</v>
      </c>
      <c r="W4" s="102">
        <v>23</v>
      </c>
      <c r="X4" s="101">
        <v>24</v>
      </c>
      <c r="Y4" s="143">
        <v>25</v>
      </c>
      <c r="Z4" s="102">
        <v>26</v>
      </c>
      <c r="AA4" s="143">
        <v>27</v>
      </c>
      <c r="AB4" s="102">
        <v>28</v>
      </c>
      <c r="AC4" s="102">
        <v>29</v>
      </c>
      <c r="AD4" s="95"/>
    </row>
    <row r="5" spans="1:30" s="44" customFormat="1" ht="113.4" customHeight="1">
      <c r="A5" s="6">
        <v>1</v>
      </c>
      <c r="B5" s="6">
        <v>1</v>
      </c>
      <c r="C5" s="6" t="s">
        <v>408</v>
      </c>
      <c r="D5" s="79" t="s">
        <v>388</v>
      </c>
      <c r="E5" s="167" t="s">
        <v>11</v>
      </c>
      <c r="F5" s="172">
        <v>15010</v>
      </c>
      <c r="G5" s="108">
        <v>400</v>
      </c>
      <c r="H5" s="109">
        <v>12720.338983050848</v>
      </c>
      <c r="I5" s="109">
        <f>F5*G5</f>
        <v>6004000</v>
      </c>
      <c r="J5" s="184">
        <v>400</v>
      </c>
      <c r="K5" s="109">
        <f t="shared" ref="K5:K68" si="0">J5*F5</f>
        <v>6004000</v>
      </c>
      <c r="L5" s="109">
        <f t="shared" ref="L5:L68" si="1">IF(K5&gt;I5,K5-I5,0)</f>
        <v>0</v>
      </c>
      <c r="M5" s="109">
        <f t="shared" ref="M5:M68" si="2">IF(I5&gt;K5,I5-K5,0)</f>
        <v>0</v>
      </c>
      <c r="N5" s="130">
        <v>200</v>
      </c>
      <c r="O5" s="131">
        <f t="shared" ref="O5:O68" si="3">N5*F5</f>
        <v>3002000</v>
      </c>
      <c r="P5" s="132">
        <v>166.66</v>
      </c>
      <c r="Q5" s="131">
        <f t="shared" ref="Q5:Q68" si="4">P5*F5</f>
        <v>2501566.6</v>
      </c>
      <c r="R5" s="131">
        <f>IF(Q5&gt;O5,Q5-O5,0)</f>
        <v>0</v>
      </c>
      <c r="S5" s="131">
        <f>IF(O5&gt;Q5,O5-Q5,0)</f>
        <v>500433.39999999991</v>
      </c>
      <c r="T5" s="187">
        <f t="shared" ref="T5:T68" si="5">G5+N5</f>
        <v>600</v>
      </c>
      <c r="U5" s="146">
        <f t="shared" ref="U5:U68" si="6">T5*F5</f>
        <v>9006000</v>
      </c>
      <c r="V5" s="147">
        <f t="shared" ref="V5:V68" si="7">J5+P5</f>
        <v>566.66</v>
      </c>
      <c r="W5" s="148">
        <f t="shared" ref="W5:W68" si="8">V5*F5</f>
        <v>8505566.5999999996</v>
      </c>
      <c r="X5" s="149">
        <v>354</v>
      </c>
      <c r="Y5" s="150" t="s">
        <v>11</v>
      </c>
      <c r="Z5" s="146" t="e">
        <f>#REF!</f>
        <v>#REF!</v>
      </c>
      <c r="AA5" s="151" t="e">
        <f t="shared" ref="AA5:AA68" si="9">X5*Z5</f>
        <v>#REF!</v>
      </c>
      <c r="AB5" s="152">
        <f>IF(W5&gt;U5,W5-U5,0)</f>
        <v>0</v>
      </c>
      <c r="AC5" s="153">
        <f>IF(U5&gt;W5,U5-W5,0)</f>
        <v>500433.40000000037</v>
      </c>
      <c r="AD5" s="95"/>
    </row>
    <row r="6" spans="1:30" s="44" customFormat="1" ht="31.2">
      <c r="A6" s="6">
        <v>2</v>
      </c>
      <c r="B6" s="6">
        <v>199</v>
      </c>
      <c r="C6" s="6" t="s">
        <v>409</v>
      </c>
      <c r="D6" s="7" t="s">
        <v>12</v>
      </c>
      <c r="E6" s="167" t="s">
        <v>11</v>
      </c>
      <c r="F6" s="172">
        <v>15010</v>
      </c>
      <c r="G6" s="108">
        <f>200+185</f>
        <v>385</v>
      </c>
      <c r="H6" s="109">
        <v>12720.338983050848</v>
      </c>
      <c r="I6" s="109">
        <f t="shared" ref="I6:I69" si="10">F6*G6</f>
        <v>5778850</v>
      </c>
      <c r="J6" s="184">
        <v>252.97</v>
      </c>
      <c r="K6" s="109">
        <f t="shared" si="0"/>
        <v>3797079.7</v>
      </c>
      <c r="L6" s="109">
        <f t="shared" si="1"/>
        <v>0</v>
      </c>
      <c r="M6" s="109">
        <f t="shared" si="2"/>
        <v>1981770.2999999998</v>
      </c>
      <c r="N6" s="130">
        <v>70</v>
      </c>
      <c r="O6" s="131">
        <f t="shared" si="3"/>
        <v>1050700</v>
      </c>
      <c r="P6" s="132">
        <v>61.67</v>
      </c>
      <c r="Q6" s="131">
        <f t="shared" si="4"/>
        <v>925666.70000000007</v>
      </c>
      <c r="R6" s="131">
        <f t="shared" ref="R6:R69" si="11">IF(Q6&gt;O6,Q6-O6,0)</f>
        <v>0</v>
      </c>
      <c r="S6" s="131">
        <f t="shared" ref="S6:S69" si="12">IF(O6&gt;Q6,O6-Q6,0)</f>
        <v>125033.29999999993</v>
      </c>
      <c r="T6" s="187">
        <f t="shared" si="5"/>
        <v>455</v>
      </c>
      <c r="U6" s="146">
        <f t="shared" si="6"/>
        <v>6829550</v>
      </c>
      <c r="V6" s="147">
        <f t="shared" si="7"/>
        <v>314.64</v>
      </c>
      <c r="W6" s="148">
        <f t="shared" si="8"/>
        <v>4722746.3999999994</v>
      </c>
      <c r="X6" s="149">
        <f>200+185</f>
        <v>385</v>
      </c>
      <c r="Y6" s="150" t="s">
        <v>11</v>
      </c>
      <c r="Z6" s="146" t="e">
        <f>#REF!</f>
        <v>#REF!</v>
      </c>
      <c r="AA6" s="151" t="e">
        <f t="shared" si="9"/>
        <v>#REF!</v>
      </c>
      <c r="AB6" s="152">
        <f t="shared" ref="AB6:AB69" si="13">IF(W6&gt;U6,W6-U6,0)</f>
        <v>0</v>
      </c>
      <c r="AC6" s="153">
        <f t="shared" ref="AC6:AC69" si="14">IF(U6&gt;W6,U6-W6,0)</f>
        <v>2106803.6000000006</v>
      </c>
      <c r="AD6" s="95"/>
    </row>
    <row r="7" spans="1:30" s="44" customFormat="1" ht="19.95" customHeight="1">
      <c r="A7" s="6">
        <v>3</v>
      </c>
      <c r="B7" s="6">
        <v>2</v>
      </c>
      <c r="C7" s="6" t="s">
        <v>410</v>
      </c>
      <c r="D7" s="7" t="s">
        <v>13</v>
      </c>
      <c r="E7" s="167" t="s">
        <v>14</v>
      </c>
      <c r="F7" s="172">
        <v>295000</v>
      </c>
      <c r="G7" s="108">
        <v>2</v>
      </c>
      <c r="H7" s="109">
        <v>250000</v>
      </c>
      <c r="I7" s="109">
        <f t="shared" si="10"/>
        <v>590000</v>
      </c>
      <c r="J7" s="184">
        <v>0</v>
      </c>
      <c r="K7" s="109">
        <f t="shared" si="0"/>
        <v>0</v>
      </c>
      <c r="L7" s="109">
        <f t="shared" si="1"/>
        <v>0</v>
      </c>
      <c r="M7" s="109">
        <f t="shared" si="2"/>
        <v>590000</v>
      </c>
      <c r="N7" s="130">
        <v>1</v>
      </c>
      <c r="O7" s="131">
        <f t="shared" si="3"/>
        <v>295000</v>
      </c>
      <c r="P7" s="132">
        <v>0</v>
      </c>
      <c r="Q7" s="131">
        <f t="shared" si="4"/>
        <v>0</v>
      </c>
      <c r="R7" s="131">
        <f t="shared" si="11"/>
        <v>0</v>
      </c>
      <c r="S7" s="131">
        <f t="shared" si="12"/>
        <v>295000</v>
      </c>
      <c r="T7" s="187">
        <f t="shared" si="5"/>
        <v>3</v>
      </c>
      <c r="U7" s="146">
        <f t="shared" si="6"/>
        <v>885000</v>
      </c>
      <c r="V7" s="147">
        <f t="shared" si="7"/>
        <v>0</v>
      </c>
      <c r="W7" s="148">
        <f t="shared" si="8"/>
        <v>0</v>
      </c>
      <c r="X7" s="149">
        <v>2</v>
      </c>
      <c r="Y7" s="149" t="s">
        <v>14</v>
      </c>
      <c r="Z7" s="146" t="e">
        <f>#REF!</f>
        <v>#REF!</v>
      </c>
      <c r="AA7" s="151" t="e">
        <f t="shared" si="9"/>
        <v>#REF!</v>
      </c>
      <c r="AB7" s="152">
        <f t="shared" si="13"/>
        <v>0</v>
      </c>
      <c r="AC7" s="153">
        <f t="shared" si="14"/>
        <v>885000</v>
      </c>
      <c r="AD7" s="95"/>
    </row>
    <row r="8" spans="1:30" s="44" customFormat="1" ht="15.6">
      <c r="A8" s="6">
        <v>4</v>
      </c>
      <c r="B8" s="6">
        <v>3</v>
      </c>
      <c r="C8" s="6" t="s">
        <v>411</v>
      </c>
      <c r="D8" s="7" t="s">
        <v>15</v>
      </c>
      <c r="E8" s="167" t="s">
        <v>11</v>
      </c>
      <c r="F8" s="172">
        <v>4035</v>
      </c>
      <c r="G8" s="108">
        <v>160</v>
      </c>
      <c r="H8" s="109">
        <v>3419.4915254237289</v>
      </c>
      <c r="I8" s="109">
        <f t="shared" si="10"/>
        <v>645600</v>
      </c>
      <c r="J8" s="184">
        <v>139.94</v>
      </c>
      <c r="K8" s="109">
        <f t="shared" si="0"/>
        <v>564657.9</v>
      </c>
      <c r="L8" s="109">
        <f t="shared" si="1"/>
        <v>0</v>
      </c>
      <c r="M8" s="109">
        <f t="shared" si="2"/>
        <v>80942.099999999977</v>
      </c>
      <c r="N8" s="130">
        <v>80</v>
      </c>
      <c r="O8" s="131">
        <f t="shared" si="3"/>
        <v>322800</v>
      </c>
      <c r="P8" s="132">
        <v>73.569999999999993</v>
      </c>
      <c r="Q8" s="131">
        <f t="shared" si="4"/>
        <v>296854.94999999995</v>
      </c>
      <c r="R8" s="131">
        <f t="shared" si="11"/>
        <v>0</v>
      </c>
      <c r="S8" s="131">
        <f t="shared" si="12"/>
        <v>25945.050000000047</v>
      </c>
      <c r="T8" s="187">
        <f t="shared" si="5"/>
        <v>240</v>
      </c>
      <c r="U8" s="146">
        <f t="shared" si="6"/>
        <v>968400</v>
      </c>
      <c r="V8" s="147">
        <f t="shared" si="7"/>
        <v>213.51</v>
      </c>
      <c r="W8" s="148">
        <f t="shared" si="8"/>
        <v>861512.85</v>
      </c>
      <c r="X8" s="149">
        <v>160</v>
      </c>
      <c r="Y8" s="154" t="s">
        <v>11</v>
      </c>
      <c r="Z8" s="146" t="e">
        <f>#REF!</f>
        <v>#REF!</v>
      </c>
      <c r="AA8" s="151" t="e">
        <f t="shared" si="9"/>
        <v>#REF!</v>
      </c>
      <c r="AB8" s="152">
        <f t="shared" si="13"/>
        <v>0</v>
      </c>
      <c r="AC8" s="153">
        <f t="shared" si="14"/>
        <v>106887.15000000002</v>
      </c>
      <c r="AD8" s="95"/>
    </row>
    <row r="9" spans="1:30" s="44" customFormat="1" ht="15.6">
      <c r="A9" s="6">
        <v>5</v>
      </c>
      <c r="B9" s="6">
        <v>4</v>
      </c>
      <c r="C9" s="6" t="s">
        <v>412</v>
      </c>
      <c r="D9" s="7" t="s">
        <v>16</v>
      </c>
      <c r="E9" s="167" t="s">
        <v>11</v>
      </c>
      <c r="F9" s="172">
        <v>3750</v>
      </c>
      <c r="G9" s="108">
        <v>175</v>
      </c>
      <c r="H9" s="109">
        <v>3177.9661016949153</v>
      </c>
      <c r="I9" s="109">
        <f t="shared" si="10"/>
        <v>656250</v>
      </c>
      <c r="J9" s="184">
        <v>137.31200000000001</v>
      </c>
      <c r="K9" s="109">
        <f t="shared" si="0"/>
        <v>514920.00000000006</v>
      </c>
      <c r="L9" s="109">
        <f t="shared" si="1"/>
        <v>0</v>
      </c>
      <c r="M9" s="109">
        <f t="shared" si="2"/>
        <v>141329.99999999994</v>
      </c>
      <c r="N9" s="130">
        <v>50</v>
      </c>
      <c r="O9" s="131">
        <f t="shared" si="3"/>
        <v>187500</v>
      </c>
      <c r="P9" s="132">
        <v>0</v>
      </c>
      <c r="Q9" s="131">
        <f t="shared" si="4"/>
        <v>0</v>
      </c>
      <c r="R9" s="131">
        <f t="shared" si="11"/>
        <v>0</v>
      </c>
      <c r="S9" s="131">
        <f t="shared" si="12"/>
        <v>187500</v>
      </c>
      <c r="T9" s="187">
        <f t="shared" si="5"/>
        <v>225</v>
      </c>
      <c r="U9" s="146">
        <f t="shared" si="6"/>
        <v>843750</v>
      </c>
      <c r="V9" s="147">
        <f t="shared" si="7"/>
        <v>137.31200000000001</v>
      </c>
      <c r="W9" s="148">
        <f t="shared" si="8"/>
        <v>514920.00000000006</v>
      </c>
      <c r="X9" s="149">
        <v>175</v>
      </c>
      <c r="Y9" s="154" t="s">
        <v>11</v>
      </c>
      <c r="Z9" s="146" t="e">
        <f>#REF!</f>
        <v>#REF!</v>
      </c>
      <c r="AA9" s="151" t="e">
        <f t="shared" si="9"/>
        <v>#REF!</v>
      </c>
      <c r="AB9" s="152">
        <f t="shared" si="13"/>
        <v>0</v>
      </c>
      <c r="AC9" s="153">
        <f t="shared" si="14"/>
        <v>328829.99999999994</v>
      </c>
      <c r="AD9" s="95"/>
    </row>
    <row r="10" spans="1:30" s="44" customFormat="1" ht="15.6">
      <c r="A10" s="6">
        <v>6</v>
      </c>
      <c r="B10" s="6">
        <v>5</v>
      </c>
      <c r="C10" s="6" t="s">
        <v>413</v>
      </c>
      <c r="D10" s="7" t="s">
        <v>17</v>
      </c>
      <c r="E10" s="167" t="s">
        <v>14</v>
      </c>
      <c r="F10" s="172">
        <v>465000</v>
      </c>
      <c r="G10" s="108">
        <v>4</v>
      </c>
      <c r="H10" s="109">
        <v>394067.79661016952</v>
      </c>
      <c r="I10" s="109">
        <f t="shared" si="10"/>
        <v>1860000</v>
      </c>
      <c r="J10" s="184">
        <v>4</v>
      </c>
      <c r="K10" s="109">
        <f t="shared" si="0"/>
        <v>1860000</v>
      </c>
      <c r="L10" s="109">
        <f t="shared" si="1"/>
        <v>0</v>
      </c>
      <c r="M10" s="109">
        <f t="shared" si="2"/>
        <v>0</v>
      </c>
      <c r="N10" s="130">
        <v>2</v>
      </c>
      <c r="O10" s="131">
        <f t="shared" si="3"/>
        <v>930000</v>
      </c>
      <c r="P10" s="132">
        <v>2</v>
      </c>
      <c r="Q10" s="131">
        <f t="shared" si="4"/>
        <v>930000</v>
      </c>
      <c r="R10" s="131">
        <f t="shared" si="11"/>
        <v>0</v>
      </c>
      <c r="S10" s="131">
        <f t="shared" si="12"/>
        <v>0</v>
      </c>
      <c r="T10" s="187">
        <f t="shared" si="5"/>
        <v>6</v>
      </c>
      <c r="U10" s="146">
        <f t="shared" si="6"/>
        <v>2790000</v>
      </c>
      <c r="V10" s="147">
        <f t="shared" si="7"/>
        <v>6</v>
      </c>
      <c r="W10" s="148">
        <f t="shared" si="8"/>
        <v>2790000</v>
      </c>
      <c r="X10" s="149">
        <v>4</v>
      </c>
      <c r="Y10" s="149" t="s">
        <v>14</v>
      </c>
      <c r="Z10" s="146" t="e">
        <f>#REF!</f>
        <v>#REF!</v>
      </c>
      <c r="AA10" s="151" t="e">
        <f t="shared" si="9"/>
        <v>#REF!</v>
      </c>
      <c r="AB10" s="152">
        <f t="shared" si="13"/>
        <v>0</v>
      </c>
      <c r="AC10" s="153">
        <f t="shared" si="14"/>
        <v>0</v>
      </c>
      <c r="AD10" s="95"/>
    </row>
    <row r="11" spans="1:30" s="44" customFormat="1" ht="15.6">
      <c r="A11" s="6">
        <v>7</v>
      </c>
      <c r="B11" s="6">
        <v>6</v>
      </c>
      <c r="C11" s="6" t="s">
        <v>414</v>
      </c>
      <c r="D11" s="7" t="s">
        <v>18</v>
      </c>
      <c r="E11" s="167" t="s">
        <v>14</v>
      </c>
      <c r="F11" s="172">
        <v>1495000</v>
      </c>
      <c r="G11" s="108">
        <v>4</v>
      </c>
      <c r="H11" s="110">
        <v>1266949.1525423729</v>
      </c>
      <c r="I11" s="109">
        <f t="shared" si="10"/>
        <v>5980000</v>
      </c>
      <c r="J11" s="184">
        <v>4</v>
      </c>
      <c r="K11" s="109">
        <f t="shared" si="0"/>
        <v>5980000</v>
      </c>
      <c r="L11" s="109">
        <f t="shared" si="1"/>
        <v>0</v>
      </c>
      <c r="M11" s="109">
        <f t="shared" si="2"/>
        <v>0</v>
      </c>
      <c r="N11" s="130">
        <v>2</v>
      </c>
      <c r="O11" s="131">
        <f t="shared" si="3"/>
        <v>2990000</v>
      </c>
      <c r="P11" s="132">
        <v>2</v>
      </c>
      <c r="Q11" s="131">
        <f t="shared" si="4"/>
        <v>2990000</v>
      </c>
      <c r="R11" s="131">
        <f t="shared" si="11"/>
        <v>0</v>
      </c>
      <c r="S11" s="131">
        <f t="shared" si="12"/>
        <v>0</v>
      </c>
      <c r="T11" s="187">
        <f t="shared" si="5"/>
        <v>6</v>
      </c>
      <c r="U11" s="146">
        <f t="shared" si="6"/>
        <v>8970000</v>
      </c>
      <c r="V11" s="147">
        <f t="shared" si="7"/>
        <v>6</v>
      </c>
      <c r="W11" s="148">
        <f t="shared" si="8"/>
        <v>8970000</v>
      </c>
      <c r="X11" s="149">
        <v>4</v>
      </c>
      <c r="Y11" s="149" t="s">
        <v>14</v>
      </c>
      <c r="Z11" s="146" t="e">
        <f>#REF!</f>
        <v>#REF!</v>
      </c>
      <c r="AA11" s="151" t="e">
        <f t="shared" si="9"/>
        <v>#REF!</v>
      </c>
      <c r="AB11" s="152">
        <f t="shared" si="13"/>
        <v>0</v>
      </c>
      <c r="AC11" s="153">
        <f t="shared" si="14"/>
        <v>0</v>
      </c>
      <c r="AD11" s="95"/>
    </row>
    <row r="12" spans="1:30" s="44" customFormat="1" ht="15.6">
      <c r="A12" s="6">
        <v>8</v>
      </c>
      <c r="B12" s="6">
        <v>7</v>
      </c>
      <c r="C12" s="6" t="s">
        <v>415</v>
      </c>
      <c r="D12" s="7" t="s">
        <v>19</v>
      </c>
      <c r="E12" s="167" t="s">
        <v>14</v>
      </c>
      <c r="F12" s="172">
        <v>345000</v>
      </c>
      <c r="G12" s="108">
        <v>4</v>
      </c>
      <c r="H12" s="110">
        <v>292372.88135593222</v>
      </c>
      <c r="I12" s="109">
        <f t="shared" si="10"/>
        <v>1380000</v>
      </c>
      <c r="J12" s="184">
        <v>4</v>
      </c>
      <c r="K12" s="109">
        <f t="shared" si="0"/>
        <v>1380000</v>
      </c>
      <c r="L12" s="109">
        <f t="shared" si="1"/>
        <v>0</v>
      </c>
      <c r="M12" s="109">
        <f t="shared" si="2"/>
        <v>0</v>
      </c>
      <c r="N12" s="130">
        <v>2</v>
      </c>
      <c r="O12" s="131">
        <f t="shared" si="3"/>
        <v>690000</v>
      </c>
      <c r="P12" s="132">
        <v>2</v>
      </c>
      <c r="Q12" s="131">
        <f t="shared" si="4"/>
        <v>690000</v>
      </c>
      <c r="R12" s="131">
        <f t="shared" si="11"/>
        <v>0</v>
      </c>
      <c r="S12" s="131">
        <f t="shared" si="12"/>
        <v>0</v>
      </c>
      <c r="T12" s="187">
        <f t="shared" si="5"/>
        <v>6</v>
      </c>
      <c r="U12" s="146">
        <f t="shared" si="6"/>
        <v>2070000</v>
      </c>
      <c r="V12" s="147">
        <f t="shared" si="7"/>
        <v>6</v>
      </c>
      <c r="W12" s="148">
        <f t="shared" si="8"/>
        <v>2070000</v>
      </c>
      <c r="X12" s="149">
        <v>4</v>
      </c>
      <c r="Y12" s="149" t="s">
        <v>14</v>
      </c>
      <c r="Z12" s="146" t="e">
        <f>#REF!</f>
        <v>#REF!</v>
      </c>
      <c r="AA12" s="151" t="e">
        <f t="shared" si="9"/>
        <v>#REF!</v>
      </c>
      <c r="AB12" s="152">
        <f t="shared" si="13"/>
        <v>0</v>
      </c>
      <c r="AC12" s="153">
        <f t="shared" si="14"/>
        <v>0</v>
      </c>
      <c r="AD12" s="95"/>
    </row>
    <row r="13" spans="1:30" s="44" customFormat="1" ht="15.6">
      <c r="A13" s="6">
        <v>9</v>
      </c>
      <c r="B13" s="6">
        <v>8</v>
      </c>
      <c r="C13" s="6" t="s">
        <v>416</v>
      </c>
      <c r="D13" s="7" t="s">
        <v>20</v>
      </c>
      <c r="E13" s="167" t="s">
        <v>14</v>
      </c>
      <c r="F13" s="172">
        <v>22500</v>
      </c>
      <c r="G13" s="108">
        <v>4</v>
      </c>
      <c r="H13" s="110">
        <v>19067.796610169491</v>
      </c>
      <c r="I13" s="109">
        <f t="shared" si="10"/>
        <v>90000</v>
      </c>
      <c r="J13" s="184">
        <v>4</v>
      </c>
      <c r="K13" s="109">
        <f t="shared" si="0"/>
        <v>90000</v>
      </c>
      <c r="L13" s="109">
        <f t="shared" si="1"/>
        <v>0</v>
      </c>
      <c r="M13" s="109">
        <f t="shared" si="2"/>
        <v>0</v>
      </c>
      <c r="N13" s="130">
        <v>2</v>
      </c>
      <c r="O13" s="131">
        <f t="shared" si="3"/>
        <v>45000</v>
      </c>
      <c r="P13" s="132">
        <v>2</v>
      </c>
      <c r="Q13" s="131">
        <f t="shared" si="4"/>
        <v>45000</v>
      </c>
      <c r="R13" s="131">
        <f t="shared" si="11"/>
        <v>0</v>
      </c>
      <c r="S13" s="131">
        <f t="shared" si="12"/>
        <v>0</v>
      </c>
      <c r="T13" s="187">
        <f t="shared" si="5"/>
        <v>6</v>
      </c>
      <c r="U13" s="146">
        <f t="shared" si="6"/>
        <v>135000</v>
      </c>
      <c r="V13" s="147">
        <f t="shared" si="7"/>
        <v>6</v>
      </c>
      <c r="W13" s="148">
        <f t="shared" si="8"/>
        <v>135000</v>
      </c>
      <c r="X13" s="149">
        <v>4</v>
      </c>
      <c r="Y13" s="149" t="s">
        <v>14</v>
      </c>
      <c r="Z13" s="146" t="e">
        <f>#REF!</f>
        <v>#REF!</v>
      </c>
      <c r="AA13" s="151" t="e">
        <f t="shared" si="9"/>
        <v>#REF!</v>
      </c>
      <c r="AB13" s="152">
        <f t="shared" si="13"/>
        <v>0</v>
      </c>
      <c r="AC13" s="153">
        <f t="shared" si="14"/>
        <v>0</v>
      </c>
      <c r="AD13" s="95"/>
    </row>
    <row r="14" spans="1:30" s="44" customFormat="1" ht="15.6">
      <c r="A14" s="6">
        <v>10</v>
      </c>
      <c r="B14" s="6">
        <v>9</v>
      </c>
      <c r="C14" s="6" t="s">
        <v>417</v>
      </c>
      <c r="D14" s="90" t="s">
        <v>21</v>
      </c>
      <c r="E14" s="167" t="s">
        <v>14</v>
      </c>
      <c r="F14" s="172">
        <v>1195000</v>
      </c>
      <c r="G14" s="108">
        <v>4</v>
      </c>
      <c r="H14" s="110">
        <v>1012711.8644067798</v>
      </c>
      <c r="I14" s="109">
        <f t="shared" si="10"/>
        <v>4780000</v>
      </c>
      <c r="J14" s="184">
        <v>4</v>
      </c>
      <c r="K14" s="109">
        <f t="shared" si="0"/>
        <v>4780000</v>
      </c>
      <c r="L14" s="109">
        <f t="shared" si="1"/>
        <v>0</v>
      </c>
      <c r="M14" s="109">
        <f t="shared" si="2"/>
        <v>0</v>
      </c>
      <c r="N14" s="130">
        <v>2</v>
      </c>
      <c r="O14" s="131">
        <f t="shared" si="3"/>
        <v>2390000</v>
      </c>
      <c r="P14" s="132">
        <v>2</v>
      </c>
      <c r="Q14" s="131">
        <f t="shared" si="4"/>
        <v>2390000</v>
      </c>
      <c r="R14" s="131">
        <f t="shared" si="11"/>
        <v>0</v>
      </c>
      <c r="S14" s="131">
        <f t="shared" si="12"/>
        <v>0</v>
      </c>
      <c r="T14" s="187">
        <f t="shared" si="5"/>
        <v>6</v>
      </c>
      <c r="U14" s="146">
        <f t="shared" si="6"/>
        <v>7170000</v>
      </c>
      <c r="V14" s="147">
        <f t="shared" si="7"/>
        <v>6</v>
      </c>
      <c r="W14" s="148">
        <f t="shared" si="8"/>
        <v>7170000</v>
      </c>
      <c r="X14" s="149">
        <v>4</v>
      </c>
      <c r="Y14" s="149" t="s">
        <v>14</v>
      </c>
      <c r="Z14" s="146" t="e">
        <f>#REF!</f>
        <v>#REF!</v>
      </c>
      <c r="AA14" s="151" t="e">
        <f t="shared" si="9"/>
        <v>#REF!</v>
      </c>
      <c r="AB14" s="152">
        <f t="shared" si="13"/>
        <v>0</v>
      </c>
      <c r="AC14" s="153">
        <f t="shared" si="14"/>
        <v>0</v>
      </c>
      <c r="AD14" s="95"/>
    </row>
    <row r="15" spans="1:30" s="44" customFormat="1" ht="15.6">
      <c r="A15" s="6">
        <v>11</v>
      </c>
      <c r="B15" s="6">
        <v>10</v>
      </c>
      <c r="C15" s="6" t="s">
        <v>418</v>
      </c>
      <c r="D15" s="220" t="s">
        <v>22</v>
      </c>
      <c r="E15" s="167" t="s">
        <v>14</v>
      </c>
      <c r="F15" s="172">
        <v>4750000</v>
      </c>
      <c r="G15" s="108">
        <v>2</v>
      </c>
      <c r="H15" s="110">
        <v>4025423.7288135597</v>
      </c>
      <c r="I15" s="109">
        <f t="shared" si="10"/>
        <v>9500000</v>
      </c>
      <c r="J15" s="184">
        <v>2</v>
      </c>
      <c r="K15" s="109">
        <f t="shared" si="0"/>
        <v>9500000</v>
      </c>
      <c r="L15" s="109">
        <f t="shared" si="1"/>
        <v>0</v>
      </c>
      <c r="M15" s="109">
        <f t="shared" si="2"/>
        <v>0</v>
      </c>
      <c r="N15" s="130"/>
      <c r="O15" s="131">
        <f t="shared" si="3"/>
        <v>0</v>
      </c>
      <c r="P15" s="132">
        <v>0</v>
      </c>
      <c r="Q15" s="131">
        <f t="shared" si="4"/>
        <v>0</v>
      </c>
      <c r="R15" s="131">
        <f t="shared" si="11"/>
        <v>0</v>
      </c>
      <c r="S15" s="131">
        <f t="shared" si="12"/>
        <v>0</v>
      </c>
      <c r="T15" s="187">
        <f t="shared" si="5"/>
        <v>2</v>
      </c>
      <c r="U15" s="146">
        <f t="shared" si="6"/>
        <v>9500000</v>
      </c>
      <c r="V15" s="147">
        <f t="shared" si="7"/>
        <v>2</v>
      </c>
      <c r="W15" s="148">
        <f t="shared" si="8"/>
        <v>9500000</v>
      </c>
      <c r="X15" s="149">
        <v>2</v>
      </c>
      <c r="Y15" s="149" t="s">
        <v>14</v>
      </c>
      <c r="Z15" s="146" t="e">
        <f>#REF!</f>
        <v>#REF!</v>
      </c>
      <c r="AA15" s="151" t="e">
        <f t="shared" si="9"/>
        <v>#REF!</v>
      </c>
      <c r="AB15" s="152">
        <f t="shared" si="13"/>
        <v>0</v>
      </c>
      <c r="AC15" s="153">
        <f t="shared" si="14"/>
        <v>0</v>
      </c>
      <c r="AD15" s="95"/>
    </row>
    <row r="16" spans="1:30" s="44" customFormat="1" ht="15.6">
      <c r="A16" s="6">
        <v>12</v>
      </c>
      <c r="B16" s="6">
        <v>11</v>
      </c>
      <c r="C16" s="6" t="s">
        <v>419</v>
      </c>
      <c r="D16" s="90" t="s">
        <v>23</v>
      </c>
      <c r="E16" s="167" t="s">
        <v>14</v>
      </c>
      <c r="F16" s="172">
        <v>3550000</v>
      </c>
      <c r="G16" s="108">
        <v>2</v>
      </c>
      <c r="H16" s="110">
        <v>3008474.5762711866</v>
      </c>
      <c r="I16" s="109">
        <f t="shared" si="10"/>
        <v>7100000</v>
      </c>
      <c r="J16" s="184">
        <v>2</v>
      </c>
      <c r="K16" s="109">
        <f t="shared" si="0"/>
        <v>7100000</v>
      </c>
      <c r="L16" s="109">
        <f t="shared" si="1"/>
        <v>0</v>
      </c>
      <c r="M16" s="109">
        <f t="shared" si="2"/>
        <v>0</v>
      </c>
      <c r="N16" s="130">
        <v>2</v>
      </c>
      <c r="O16" s="131">
        <f t="shared" si="3"/>
        <v>7100000</v>
      </c>
      <c r="P16" s="132">
        <v>2</v>
      </c>
      <c r="Q16" s="131">
        <f t="shared" si="4"/>
        <v>7100000</v>
      </c>
      <c r="R16" s="131">
        <f t="shared" si="11"/>
        <v>0</v>
      </c>
      <c r="S16" s="131">
        <f t="shared" si="12"/>
        <v>0</v>
      </c>
      <c r="T16" s="187">
        <f t="shared" si="5"/>
        <v>4</v>
      </c>
      <c r="U16" s="146">
        <f t="shared" si="6"/>
        <v>14200000</v>
      </c>
      <c r="V16" s="147">
        <f t="shared" si="7"/>
        <v>4</v>
      </c>
      <c r="W16" s="148">
        <f t="shared" si="8"/>
        <v>14200000</v>
      </c>
      <c r="X16" s="149">
        <v>2</v>
      </c>
      <c r="Y16" s="149" t="s">
        <v>14</v>
      </c>
      <c r="Z16" s="146" t="e">
        <f>#REF!</f>
        <v>#REF!</v>
      </c>
      <c r="AA16" s="151" t="e">
        <f t="shared" si="9"/>
        <v>#REF!</v>
      </c>
      <c r="AB16" s="152">
        <f t="shared" si="13"/>
        <v>0</v>
      </c>
      <c r="AC16" s="153">
        <f t="shared" si="14"/>
        <v>0</v>
      </c>
      <c r="AD16" s="95"/>
    </row>
    <row r="17" spans="1:31" s="44" customFormat="1" ht="31.2">
      <c r="A17" s="6">
        <v>13</v>
      </c>
      <c r="B17" s="6">
        <v>12</v>
      </c>
      <c r="C17" s="6" t="s">
        <v>420</v>
      </c>
      <c r="D17" s="7" t="s">
        <v>24</v>
      </c>
      <c r="E17" s="167" t="s">
        <v>14</v>
      </c>
      <c r="F17" s="172">
        <v>995000</v>
      </c>
      <c r="G17" s="108">
        <v>2</v>
      </c>
      <c r="H17" s="109">
        <v>843220.3389830509</v>
      </c>
      <c r="I17" s="109">
        <f t="shared" si="10"/>
        <v>1990000</v>
      </c>
      <c r="J17" s="184">
        <v>2</v>
      </c>
      <c r="K17" s="109">
        <f t="shared" si="0"/>
        <v>1990000</v>
      </c>
      <c r="L17" s="109">
        <f t="shared" si="1"/>
        <v>0</v>
      </c>
      <c r="M17" s="109">
        <f t="shared" si="2"/>
        <v>0</v>
      </c>
      <c r="N17" s="130">
        <v>1</v>
      </c>
      <c r="O17" s="131">
        <f t="shared" si="3"/>
        <v>995000</v>
      </c>
      <c r="P17" s="132">
        <v>1</v>
      </c>
      <c r="Q17" s="131">
        <f t="shared" si="4"/>
        <v>995000</v>
      </c>
      <c r="R17" s="131">
        <f t="shared" si="11"/>
        <v>0</v>
      </c>
      <c r="S17" s="131">
        <f t="shared" si="12"/>
        <v>0</v>
      </c>
      <c r="T17" s="187">
        <f t="shared" si="5"/>
        <v>3</v>
      </c>
      <c r="U17" s="146">
        <f t="shared" si="6"/>
        <v>2985000</v>
      </c>
      <c r="V17" s="147">
        <f t="shared" si="7"/>
        <v>3</v>
      </c>
      <c r="W17" s="148">
        <f t="shared" si="8"/>
        <v>2985000</v>
      </c>
      <c r="X17" s="149">
        <v>2</v>
      </c>
      <c r="Y17" s="149" t="s">
        <v>14</v>
      </c>
      <c r="Z17" s="146" t="e">
        <f>#REF!</f>
        <v>#REF!</v>
      </c>
      <c r="AA17" s="151" t="e">
        <f t="shared" si="9"/>
        <v>#REF!</v>
      </c>
      <c r="AB17" s="152">
        <f t="shared" si="13"/>
        <v>0</v>
      </c>
      <c r="AC17" s="153">
        <f t="shared" si="14"/>
        <v>0</v>
      </c>
      <c r="AD17" s="95"/>
    </row>
    <row r="18" spans="1:31" s="44" customFormat="1" ht="15.6">
      <c r="A18" s="6">
        <v>14</v>
      </c>
      <c r="B18" s="6">
        <v>13</v>
      </c>
      <c r="C18" s="6" t="s">
        <v>421</v>
      </c>
      <c r="D18" s="7" t="s">
        <v>25</v>
      </c>
      <c r="E18" s="167" t="s">
        <v>14</v>
      </c>
      <c r="F18" s="172">
        <v>22500</v>
      </c>
      <c r="G18" s="108">
        <v>4</v>
      </c>
      <c r="H18" s="109">
        <v>19067.796610169491</v>
      </c>
      <c r="I18" s="109">
        <f t="shared" si="10"/>
        <v>90000</v>
      </c>
      <c r="J18" s="184">
        <v>4</v>
      </c>
      <c r="K18" s="109">
        <f t="shared" si="0"/>
        <v>90000</v>
      </c>
      <c r="L18" s="109">
        <f t="shared" si="1"/>
        <v>0</v>
      </c>
      <c r="M18" s="109">
        <f t="shared" si="2"/>
        <v>0</v>
      </c>
      <c r="N18" s="130">
        <v>2</v>
      </c>
      <c r="O18" s="131">
        <f t="shared" si="3"/>
        <v>45000</v>
      </c>
      <c r="P18" s="132">
        <v>2</v>
      </c>
      <c r="Q18" s="131">
        <f t="shared" si="4"/>
        <v>45000</v>
      </c>
      <c r="R18" s="131">
        <f t="shared" si="11"/>
        <v>0</v>
      </c>
      <c r="S18" s="131">
        <f t="shared" si="12"/>
        <v>0</v>
      </c>
      <c r="T18" s="187">
        <f t="shared" si="5"/>
        <v>6</v>
      </c>
      <c r="U18" s="146">
        <f t="shared" si="6"/>
        <v>135000</v>
      </c>
      <c r="V18" s="147">
        <f t="shared" si="7"/>
        <v>6</v>
      </c>
      <c r="W18" s="148">
        <f t="shared" si="8"/>
        <v>135000</v>
      </c>
      <c r="X18" s="149">
        <v>4</v>
      </c>
      <c r="Y18" s="149" t="s">
        <v>14</v>
      </c>
      <c r="Z18" s="146" t="e">
        <f>#REF!</f>
        <v>#REF!</v>
      </c>
      <c r="AA18" s="151" t="e">
        <f t="shared" si="9"/>
        <v>#REF!</v>
      </c>
      <c r="AB18" s="152">
        <f t="shared" si="13"/>
        <v>0</v>
      </c>
      <c r="AC18" s="153">
        <f t="shared" si="14"/>
        <v>0</v>
      </c>
      <c r="AD18" s="95"/>
    </row>
    <row r="19" spans="1:31" s="44" customFormat="1" ht="15.6">
      <c r="A19" s="6">
        <v>15</v>
      </c>
      <c r="B19" s="6">
        <v>14</v>
      </c>
      <c r="C19" s="6" t="s">
        <v>422</v>
      </c>
      <c r="D19" s="7" t="s">
        <v>26</v>
      </c>
      <c r="E19" s="167" t="s">
        <v>14</v>
      </c>
      <c r="F19" s="172">
        <v>18750</v>
      </c>
      <c r="G19" s="108">
        <v>62</v>
      </c>
      <c r="H19" s="109">
        <v>15889.830508474577</v>
      </c>
      <c r="I19" s="109">
        <f t="shared" si="10"/>
        <v>1162500</v>
      </c>
      <c r="J19" s="184">
        <v>62</v>
      </c>
      <c r="K19" s="109">
        <f t="shared" si="0"/>
        <v>1162500</v>
      </c>
      <c r="L19" s="109">
        <f t="shared" si="1"/>
        <v>0</v>
      </c>
      <c r="M19" s="109">
        <f t="shared" si="2"/>
        <v>0</v>
      </c>
      <c r="N19" s="130">
        <v>40</v>
      </c>
      <c r="O19" s="131">
        <f t="shared" si="3"/>
        <v>750000</v>
      </c>
      <c r="P19" s="132">
        <v>40</v>
      </c>
      <c r="Q19" s="131">
        <f t="shared" si="4"/>
        <v>750000</v>
      </c>
      <c r="R19" s="131">
        <f t="shared" si="11"/>
        <v>0</v>
      </c>
      <c r="S19" s="131">
        <f t="shared" si="12"/>
        <v>0</v>
      </c>
      <c r="T19" s="187">
        <f t="shared" si="5"/>
        <v>102</v>
      </c>
      <c r="U19" s="146">
        <f t="shared" si="6"/>
        <v>1912500</v>
      </c>
      <c r="V19" s="147">
        <f t="shared" si="7"/>
        <v>102</v>
      </c>
      <c r="W19" s="148">
        <f t="shared" si="8"/>
        <v>1912500</v>
      </c>
      <c r="X19" s="149">
        <v>62</v>
      </c>
      <c r="Y19" s="149" t="s">
        <v>14</v>
      </c>
      <c r="Z19" s="146" t="e">
        <f>#REF!</f>
        <v>#REF!</v>
      </c>
      <c r="AA19" s="151" t="e">
        <f t="shared" si="9"/>
        <v>#REF!</v>
      </c>
      <c r="AB19" s="152">
        <f t="shared" si="13"/>
        <v>0</v>
      </c>
      <c r="AC19" s="153">
        <f t="shared" si="14"/>
        <v>0</v>
      </c>
      <c r="AD19" s="95"/>
    </row>
    <row r="20" spans="1:31" s="44" customFormat="1" ht="31.2">
      <c r="A20" s="6">
        <v>16</v>
      </c>
      <c r="B20" s="6">
        <v>239</v>
      </c>
      <c r="C20" s="6" t="s">
        <v>423</v>
      </c>
      <c r="D20" s="7" t="s">
        <v>27</v>
      </c>
      <c r="E20" s="167" t="s">
        <v>14</v>
      </c>
      <c r="F20" s="172">
        <v>115000</v>
      </c>
      <c r="G20" s="108">
        <v>7</v>
      </c>
      <c r="H20" s="109">
        <v>97457.627118644072</v>
      </c>
      <c r="I20" s="109">
        <f t="shared" si="10"/>
        <v>805000</v>
      </c>
      <c r="J20" s="184">
        <v>0</v>
      </c>
      <c r="K20" s="109">
        <f t="shared" si="0"/>
        <v>0</v>
      </c>
      <c r="L20" s="109">
        <f t="shared" si="1"/>
        <v>0</v>
      </c>
      <c r="M20" s="109">
        <f t="shared" si="2"/>
        <v>805000</v>
      </c>
      <c r="N20" s="130">
        <v>2</v>
      </c>
      <c r="O20" s="131">
        <f t="shared" si="3"/>
        <v>230000</v>
      </c>
      <c r="P20" s="132">
        <v>0</v>
      </c>
      <c r="Q20" s="131">
        <f t="shared" si="4"/>
        <v>0</v>
      </c>
      <c r="R20" s="131">
        <f t="shared" si="11"/>
        <v>0</v>
      </c>
      <c r="S20" s="131">
        <f t="shared" si="12"/>
        <v>230000</v>
      </c>
      <c r="T20" s="187">
        <f t="shared" si="5"/>
        <v>9</v>
      </c>
      <c r="U20" s="146">
        <f t="shared" si="6"/>
        <v>1035000</v>
      </c>
      <c r="V20" s="147">
        <f t="shared" si="7"/>
        <v>0</v>
      </c>
      <c r="W20" s="148">
        <f t="shared" si="8"/>
        <v>0</v>
      </c>
      <c r="X20" s="149">
        <v>7</v>
      </c>
      <c r="Y20" s="149" t="s">
        <v>14</v>
      </c>
      <c r="Z20" s="146" t="e">
        <f>#REF!</f>
        <v>#REF!</v>
      </c>
      <c r="AA20" s="151" t="e">
        <f t="shared" si="9"/>
        <v>#REF!</v>
      </c>
      <c r="AB20" s="152">
        <f t="shared" si="13"/>
        <v>0</v>
      </c>
      <c r="AC20" s="153">
        <f t="shared" si="14"/>
        <v>1035000</v>
      </c>
      <c r="AD20" s="95"/>
      <c r="AE20" s="44">
        <f>0.9*1.23</f>
        <v>1.107</v>
      </c>
    </row>
    <row r="21" spans="1:31" s="44" customFormat="1" ht="15.6">
      <c r="A21" s="6">
        <v>17</v>
      </c>
      <c r="B21" s="6">
        <v>15</v>
      </c>
      <c r="C21" s="6" t="s">
        <v>424</v>
      </c>
      <c r="D21" s="7" t="s">
        <v>28</v>
      </c>
      <c r="E21" s="167" t="s">
        <v>14</v>
      </c>
      <c r="F21" s="172">
        <v>115000</v>
      </c>
      <c r="G21" s="108">
        <v>4</v>
      </c>
      <c r="H21" s="109">
        <v>97457.627118644072</v>
      </c>
      <c r="I21" s="109">
        <f t="shared" si="10"/>
        <v>460000</v>
      </c>
      <c r="J21" s="184">
        <v>0</v>
      </c>
      <c r="K21" s="109">
        <f t="shared" si="0"/>
        <v>0</v>
      </c>
      <c r="L21" s="109">
        <f t="shared" si="1"/>
        <v>0</v>
      </c>
      <c r="M21" s="109">
        <f t="shared" si="2"/>
        <v>460000</v>
      </c>
      <c r="N21" s="130">
        <v>2</v>
      </c>
      <c r="O21" s="131">
        <f t="shared" si="3"/>
        <v>230000</v>
      </c>
      <c r="P21" s="132">
        <v>2</v>
      </c>
      <c r="Q21" s="131">
        <f t="shared" si="4"/>
        <v>230000</v>
      </c>
      <c r="R21" s="131">
        <f t="shared" si="11"/>
        <v>0</v>
      </c>
      <c r="S21" s="131">
        <f t="shared" si="12"/>
        <v>0</v>
      </c>
      <c r="T21" s="187">
        <f t="shared" si="5"/>
        <v>6</v>
      </c>
      <c r="U21" s="146">
        <f t="shared" si="6"/>
        <v>690000</v>
      </c>
      <c r="V21" s="147">
        <f t="shared" si="7"/>
        <v>2</v>
      </c>
      <c r="W21" s="148">
        <f t="shared" si="8"/>
        <v>230000</v>
      </c>
      <c r="X21" s="149">
        <v>4</v>
      </c>
      <c r="Y21" s="149" t="s">
        <v>14</v>
      </c>
      <c r="Z21" s="146" t="e">
        <f>#REF!</f>
        <v>#REF!</v>
      </c>
      <c r="AA21" s="151" t="e">
        <f t="shared" si="9"/>
        <v>#REF!</v>
      </c>
      <c r="AB21" s="152">
        <f t="shared" si="13"/>
        <v>0</v>
      </c>
      <c r="AC21" s="153">
        <f t="shared" si="14"/>
        <v>460000</v>
      </c>
      <c r="AD21" s="95"/>
      <c r="AE21" s="44">
        <f>AE20*F20</f>
        <v>127305</v>
      </c>
    </row>
    <row r="22" spans="1:31" s="44" customFormat="1" ht="31.2">
      <c r="A22" s="6">
        <v>18</v>
      </c>
      <c r="B22" s="6">
        <v>240</v>
      </c>
      <c r="C22" s="6" t="s">
        <v>425</v>
      </c>
      <c r="D22" s="82" t="s">
        <v>29</v>
      </c>
      <c r="E22" s="167" t="s">
        <v>14</v>
      </c>
      <c r="F22" s="172">
        <v>525000</v>
      </c>
      <c r="G22" s="108">
        <v>2</v>
      </c>
      <c r="H22" s="109">
        <v>444915.25423728814</v>
      </c>
      <c r="I22" s="109">
        <f t="shared" si="10"/>
        <v>1050000</v>
      </c>
      <c r="J22" s="184">
        <v>4</v>
      </c>
      <c r="K22" s="109">
        <f t="shared" si="0"/>
        <v>2100000</v>
      </c>
      <c r="L22" s="109">
        <f t="shared" si="1"/>
        <v>1050000</v>
      </c>
      <c r="M22" s="109">
        <f t="shared" si="2"/>
        <v>0</v>
      </c>
      <c r="N22" s="130"/>
      <c r="O22" s="131">
        <f t="shared" si="3"/>
        <v>0</v>
      </c>
      <c r="P22" s="132">
        <v>0</v>
      </c>
      <c r="Q22" s="131">
        <f t="shared" si="4"/>
        <v>0</v>
      </c>
      <c r="R22" s="131">
        <f t="shared" si="11"/>
        <v>0</v>
      </c>
      <c r="S22" s="131">
        <f t="shared" si="12"/>
        <v>0</v>
      </c>
      <c r="T22" s="187">
        <f t="shared" si="5"/>
        <v>2</v>
      </c>
      <c r="U22" s="146">
        <f t="shared" si="6"/>
        <v>1050000</v>
      </c>
      <c r="V22" s="147">
        <f t="shared" si="7"/>
        <v>4</v>
      </c>
      <c r="W22" s="148">
        <f t="shared" si="8"/>
        <v>2100000</v>
      </c>
      <c r="X22" s="149">
        <v>2</v>
      </c>
      <c r="Y22" s="149" t="s">
        <v>14</v>
      </c>
      <c r="Z22" s="146" t="e">
        <f>#REF!</f>
        <v>#REF!</v>
      </c>
      <c r="AA22" s="151" t="e">
        <f t="shared" si="9"/>
        <v>#REF!</v>
      </c>
      <c r="AB22" s="152">
        <f t="shared" si="13"/>
        <v>1050000</v>
      </c>
      <c r="AC22" s="153">
        <f t="shared" si="14"/>
        <v>0</v>
      </c>
      <c r="AD22" s="95"/>
      <c r="AE22" s="44">
        <f>AE21-115000</f>
        <v>12305</v>
      </c>
    </row>
    <row r="23" spans="1:31" s="44" customFormat="1" ht="15.6">
      <c r="A23" s="6">
        <v>19</v>
      </c>
      <c r="B23" s="6">
        <v>16</v>
      </c>
      <c r="C23" s="6" t="s">
        <v>426</v>
      </c>
      <c r="D23" s="7" t="s">
        <v>30</v>
      </c>
      <c r="E23" s="167" t="s">
        <v>14</v>
      </c>
      <c r="F23" s="172">
        <v>75000</v>
      </c>
      <c r="G23" s="108">
        <v>4</v>
      </c>
      <c r="H23" s="109">
        <v>63559.322033898308</v>
      </c>
      <c r="I23" s="109">
        <f t="shared" si="10"/>
        <v>300000</v>
      </c>
      <c r="J23" s="184">
        <v>4</v>
      </c>
      <c r="K23" s="109">
        <f t="shared" si="0"/>
        <v>300000</v>
      </c>
      <c r="L23" s="109">
        <f t="shared" si="1"/>
        <v>0</v>
      </c>
      <c r="M23" s="109">
        <f t="shared" si="2"/>
        <v>0</v>
      </c>
      <c r="N23" s="130">
        <v>2</v>
      </c>
      <c r="O23" s="131">
        <f t="shared" si="3"/>
        <v>150000</v>
      </c>
      <c r="P23" s="132">
        <v>2</v>
      </c>
      <c r="Q23" s="131">
        <f t="shared" si="4"/>
        <v>150000</v>
      </c>
      <c r="R23" s="131">
        <f t="shared" si="11"/>
        <v>0</v>
      </c>
      <c r="S23" s="131">
        <f t="shared" si="12"/>
        <v>0</v>
      </c>
      <c r="T23" s="187">
        <f t="shared" si="5"/>
        <v>6</v>
      </c>
      <c r="U23" s="146">
        <f t="shared" si="6"/>
        <v>450000</v>
      </c>
      <c r="V23" s="147">
        <f t="shared" si="7"/>
        <v>6</v>
      </c>
      <c r="W23" s="148">
        <f t="shared" si="8"/>
        <v>450000</v>
      </c>
      <c r="X23" s="149">
        <v>4</v>
      </c>
      <c r="Y23" s="149" t="s">
        <v>14</v>
      </c>
      <c r="Z23" s="146" t="e">
        <f>#REF!</f>
        <v>#REF!</v>
      </c>
      <c r="AA23" s="151" t="e">
        <f t="shared" si="9"/>
        <v>#REF!</v>
      </c>
      <c r="AB23" s="152">
        <f t="shared" si="13"/>
        <v>0</v>
      </c>
      <c r="AC23" s="153">
        <f t="shared" si="14"/>
        <v>0</v>
      </c>
      <c r="AD23" s="95"/>
    </row>
    <row r="24" spans="1:31" s="44" customFormat="1" ht="15.6">
      <c r="A24" s="6">
        <v>20</v>
      </c>
      <c r="B24" s="6">
        <v>17</v>
      </c>
      <c r="C24" s="6" t="s">
        <v>427</v>
      </c>
      <c r="D24" s="7" t="s">
        <v>31</v>
      </c>
      <c r="E24" s="167" t="s">
        <v>14</v>
      </c>
      <c r="F24" s="172">
        <v>18750</v>
      </c>
      <c r="G24" s="108">
        <v>4</v>
      </c>
      <c r="H24" s="109">
        <v>15889.830508474577</v>
      </c>
      <c r="I24" s="109">
        <f t="shared" si="10"/>
        <v>75000</v>
      </c>
      <c r="J24" s="184">
        <v>4</v>
      </c>
      <c r="K24" s="109">
        <f t="shared" si="0"/>
        <v>75000</v>
      </c>
      <c r="L24" s="109">
        <f t="shared" si="1"/>
        <v>0</v>
      </c>
      <c r="M24" s="109">
        <f t="shared" si="2"/>
        <v>0</v>
      </c>
      <c r="N24" s="130">
        <v>2</v>
      </c>
      <c r="O24" s="131">
        <f t="shared" si="3"/>
        <v>37500</v>
      </c>
      <c r="P24" s="132">
        <v>2</v>
      </c>
      <c r="Q24" s="131">
        <f t="shared" si="4"/>
        <v>37500</v>
      </c>
      <c r="R24" s="131">
        <f t="shared" si="11"/>
        <v>0</v>
      </c>
      <c r="S24" s="131">
        <f t="shared" si="12"/>
        <v>0</v>
      </c>
      <c r="T24" s="187">
        <f t="shared" si="5"/>
        <v>6</v>
      </c>
      <c r="U24" s="146">
        <f t="shared" si="6"/>
        <v>112500</v>
      </c>
      <c r="V24" s="147">
        <f t="shared" si="7"/>
        <v>6</v>
      </c>
      <c r="W24" s="148">
        <f t="shared" si="8"/>
        <v>112500</v>
      </c>
      <c r="X24" s="149">
        <v>4</v>
      </c>
      <c r="Y24" s="149" t="s">
        <v>14</v>
      </c>
      <c r="Z24" s="146" t="e">
        <f>#REF!</f>
        <v>#REF!</v>
      </c>
      <c r="AA24" s="151" t="e">
        <f t="shared" si="9"/>
        <v>#REF!</v>
      </c>
      <c r="AB24" s="152">
        <f t="shared" si="13"/>
        <v>0</v>
      </c>
      <c r="AC24" s="153">
        <f t="shared" si="14"/>
        <v>0</v>
      </c>
      <c r="AD24" s="95"/>
    </row>
    <row r="25" spans="1:31" s="44" customFormat="1" ht="15.6">
      <c r="A25" s="6">
        <v>21</v>
      </c>
      <c r="B25" s="6">
        <v>18</v>
      </c>
      <c r="C25" s="6" t="s">
        <v>428</v>
      </c>
      <c r="D25" s="7" t="s">
        <v>32</v>
      </c>
      <c r="E25" s="167" t="s">
        <v>14</v>
      </c>
      <c r="F25" s="172">
        <v>37500</v>
      </c>
      <c r="G25" s="108">
        <v>4</v>
      </c>
      <c r="H25" s="109">
        <v>31779.661016949154</v>
      </c>
      <c r="I25" s="109">
        <f t="shared" si="10"/>
        <v>150000</v>
      </c>
      <c r="J25" s="184">
        <v>4</v>
      </c>
      <c r="K25" s="109">
        <f t="shared" si="0"/>
        <v>150000</v>
      </c>
      <c r="L25" s="109">
        <f t="shared" si="1"/>
        <v>0</v>
      </c>
      <c r="M25" s="109">
        <f t="shared" si="2"/>
        <v>0</v>
      </c>
      <c r="N25" s="130">
        <v>2</v>
      </c>
      <c r="O25" s="131">
        <f t="shared" si="3"/>
        <v>75000</v>
      </c>
      <c r="P25" s="132">
        <v>2</v>
      </c>
      <c r="Q25" s="131">
        <f t="shared" si="4"/>
        <v>75000</v>
      </c>
      <c r="R25" s="131">
        <f t="shared" si="11"/>
        <v>0</v>
      </c>
      <c r="S25" s="131">
        <f t="shared" si="12"/>
        <v>0</v>
      </c>
      <c r="T25" s="187">
        <f t="shared" si="5"/>
        <v>6</v>
      </c>
      <c r="U25" s="146">
        <f t="shared" si="6"/>
        <v>225000</v>
      </c>
      <c r="V25" s="147">
        <f t="shared" si="7"/>
        <v>6</v>
      </c>
      <c r="W25" s="148">
        <f t="shared" si="8"/>
        <v>225000</v>
      </c>
      <c r="X25" s="149">
        <v>4</v>
      </c>
      <c r="Y25" s="149" t="s">
        <v>14</v>
      </c>
      <c r="Z25" s="146" t="e">
        <f>#REF!</f>
        <v>#REF!</v>
      </c>
      <c r="AA25" s="151" t="e">
        <f t="shared" si="9"/>
        <v>#REF!</v>
      </c>
      <c r="AB25" s="152">
        <f t="shared" si="13"/>
        <v>0</v>
      </c>
      <c r="AC25" s="153">
        <f t="shared" si="14"/>
        <v>0</v>
      </c>
      <c r="AD25" s="95"/>
    </row>
    <row r="26" spans="1:31" s="44" customFormat="1" ht="15.6">
      <c r="A26" s="6">
        <v>22</v>
      </c>
      <c r="B26" s="6">
        <v>19</v>
      </c>
      <c r="C26" s="6" t="s">
        <v>429</v>
      </c>
      <c r="D26" s="7" t="s">
        <v>33</v>
      </c>
      <c r="E26" s="167" t="s">
        <v>14</v>
      </c>
      <c r="F26" s="172">
        <v>385000</v>
      </c>
      <c r="G26" s="108">
        <v>4</v>
      </c>
      <c r="H26" s="109">
        <v>326271.18644067796</v>
      </c>
      <c r="I26" s="109">
        <f t="shared" si="10"/>
        <v>1540000</v>
      </c>
      <c r="J26" s="184">
        <v>4</v>
      </c>
      <c r="K26" s="109">
        <f t="shared" si="0"/>
        <v>1540000</v>
      </c>
      <c r="L26" s="109">
        <f t="shared" si="1"/>
        <v>0</v>
      </c>
      <c r="M26" s="109">
        <f t="shared" si="2"/>
        <v>0</v>
      </c>
      <c r="N26" s="130">
        <v>2</v>
      </c>
      <c r="O26" s="131">
        <f t="shared" si="3"/>
        <v>770000</v>
      </c>
      <c r="P26" s="132">
        <v>2</v>
      </c>
      <c r="Q26" s="131">
        <f t="shared" si="4"/>
        <v>770000</v>
      </c>
      <c r="R26" s="131">
        <f t="shared" si="11"/>
        <v>0</v>
      </c>
      <c r="S26" s="131">
        <f t="shared" si="12"/>
        <v>0</v>
      </c>
      <c r="T26" s="187">
        <f t="shared" si="5"/>
        <v>6</v>
      </c>
      <c r="U26" s="146">
        <f t="shared" si="6"/>
        <v>2310000</v>
      </c>
      <c r="V26" s="147">
        <f t="shared" si="7"/>
        <v>6</v>
      </c>
      <c r="W26" s="148">
        <f t="shared" si="8"/>
        <v>2310000</v>
      </c>
      <c r="X26" s="149">
        <v>4</v>
      </c>
      <c r="Y26" s="149" t="s">
        <v>14</v>
      </c>
      <c r="Z26" s="146" t="e">
        <f>#REF!</f>
        <v>#REF!</v>
      </c>
      <c r="AA26" s="151" t="e">
        <f t="shared" si="9"/>
        <v>#REF!</v>
      </c>
      <c r="AB26" s="152">
        <f t="shared" si="13"/>
        <v>0</v>
      </c>
      <c r="AC26" s="153">
        <f t="shared" si="14"/>
        <v>0</v>
      </c>
      <c r="AD26" s="95"/>
    </row>
    <row r="27" spans="1:31" s="44" customFormat="1" ht="15.6">
      <c r="A27" s="6">
        <v>23</v>
      </c>
      <c r="B27" s="6">
        <v>20</v>
      </c>
      <c r="C27" s="6" t="s">
        <v>430</v>
      </c>
      <c r="D27" s="82" t="s">
        <v>34</v>
      </c>
      <c r="E27" s="167" t="s">
        <v>14</v>
      </c>
      <c r="F27" s="172">
        <v>368750</v>
      </c>
      <c r="G27" s="108">
        <v>2</v>
      </c>
      <c r="H27" s="109">
        <v>312500</v>
      </c>
      <c r="I27" s="109">
        <f t="shared" si="10"/>
        <v>737500</v>
      </c>
      <c r="J27" s="184">
        <v>3</v>
      </c>
      <c r="K27" s="109">
        <f t="shared" si="0"/>
        <v>1106250</v>
      </c>
      <c r="L27" s="109">
        <f t="shared" si="1"/>
        <v>368750</v>
      </c>
      <c r="M27" s="109">
        <f t="shared" si="2"/>
        <v>0</v>
      </c>
      <c r="N27" s="130"/>
      <c r="O27" s="131">
        <f t="shared" si="3"/>
        <v>0</v>
      </c>
      <c r="P27" s="132">
        <v>0</v>
      </c>
      <c r="Q27" s="131">
        <f t="shared" si="4"/>
        <v>0</v>
      </c>
      <c r="R27" s="131">
        <f t="shared" si="11"/>
        <v>0</v>
      </c>
      <c r="S27" s="131">
        <f t="shared" si="12"/>
        <v>0</v>
      </c>
      <c r="T27" s="187">
        <f t="shared" si="5"/>
        <v>2</v>
      </c>
      <c r="U27" s="146">
        <f t="shared" si="6"/>
        <v>737500</v>
      </c>
      <c r="V27" s="147">
        <f t="shared" si="7"/>
        <v>3</v>
      </c>
      <c r="W27" s="148">
        <f t="shared" si="8"/>
        <v>1106250</v>
      </c>
      <c r="X27" s="149">
        <v>2</v>
      </c>
      <c r="Y27" s="149" t="s">
        <v>14</v>
      </c>
      <c r="Z27" s="146" t="e">
        <f>#REF!</f>
        <v>#REF!</v>
      </c>
      <c r="AA27" s="151" t="e">
        <f t="shared" si="9"/>
        <v>#REF!</v>
      </c>
      <c r="AB27" s="152">
        <f t="shared" si="13"/>
        <v>368750</v>
      </c>
      <c r="AC27" s="153">
        <f t="shared" si="14"/>
        <v>0</v>
      </c>
      <c r="AD27" s="95"/>
    </row>
    <row r="28" spans="1:31" s="44" customFormat="1" ht="15.6">
      <c r="A28" s="6">
        <v>24</v>
      </c>
      <c r="B28" s="6">
        <v>21</v>
      </c>
      <c r="C28" s="6" t="s">
        <v>431</v>
      </c>
      <c r="D28" s="82" t="s">
        <v>109</v>
      </c>
      <c r="E28" s="167" t="s">
        <v>14</v>
      </c>
      <c r="F28" s="172">
        <v>8000000</v>
      </c>
      <c r="G28" s="108">
        <v>1</v>
      </c>
      <c r="H28" s="109">
        <v>6779661.0169491526</v>
      </c>
      <c r="I28" s="109">
        <f t="shared" si="10"/>
        <v>8000000</v>
      </c>
      <c r="J28" s="184">
        <v>1</v>
      </c>
      <c r="K28" s="109">
        <f t="shared" si="0"/>
        <v>8000000</v>
      </c>
      <c r="L28" s="109">
        <f t="shared" si="1"/>
        <v>0</v>
      </c>
      <c r="M28" s="109">
        <f t="shared" si="2"/>
        <v>0</v>
      </c>
      <c r="N28" s="130"/>
      <c r="O28" s="131">
        <f t="shared" si="3"/>
        <v>0</v>
      </c>
      <c r="P28" s="132"/>
      <c r="Q28" s="131">
        <f t="shared" si="4"/>
        <v>0</v>
      </c>
      <c r="R28" s="131">
        <f t="shared" si="11"/>
        <v>0</v>
      </c>
      <c r="S28" s="131">
        <f t="shared" si="12"/>
        <v>0</v>
      </c>
      <c r="T28" s="187">
        <f t="shared" si="5"/>
        <v>1</v>
      </c>
      <c r="U28" s="146">
        <f t="shared" si="6"/>
        <v>8000000</v>
      </c>
      <c r="V28" s="147">
        <f t="shared" si="7"/>
        <v>1</v>
      </c>
      <c r="W28" s="148">
        <f t="shared" si="8"/>
        <v>8000000</v>
      </c>
      <c r="X28" s="149">
        <v>1</v>
      </c>
      <c r="Y28" s="149" t="s">
        <v>14</v>
      </c>
      <c r="Z28" s="146" t="e">
        <f>#REF!</f>
        <v>#REF!</v>
      </c>
      <c r="AA28" s="151" t="e">
        <f t="shared" si="9"/>
        <v>#REF!</v>
      </c>
      <c r="AB28" s="152">
        <f t="shared" si="13"/>
        <v>0</v>
      </c>
      <c r="AC28" s="153">
        <f t="shared" si="14"/>
        <v>0</v>
      </c>
      <c r="AD28" s="95"/>
    </row>
    <row r="29" spans="1:31" s="44" customFormat="1" ht="15.6">
      <c r="A29" s="6">
        <v>25</v>
      </c>
      <c r="B29" s="6">
        <v>22</v>
      </c>
      <c r="C29" s="6" t="s">
        <v>432</v>
      </c>
      <c r="D29" s="7" t="s">
        <v>35</v>
      </c>
      <c r="E29" s="167" t="s">
        <v>14</v>
      </c>
      <c r="F29" s="172">
        <v>1295000</v>
      </c>
      <c r="G29" s="108">
        <v>4</v>
      </c>
      <c r="H29" s="109">
        <v>1097457.6271186441</v>
      </c>
      <c r="I29" s="109">
        <f t="shared" si="10"/>
        <v>5180000</v>
      </c>
      <c r="J29" s="184">
        <v>4</v>
      </c>
      <c r="K29" s="109">
        <f t="shared" si="0"/>
        <v>5180000</v>
      </c>
      <c r="L29" s="109">
        <f t="shared" si="1"/>
        <v>0</v>
      </c>
      <c r="M29" s="109">
        <f t="shared" si="2"/>
        <v>0</v>
      </c>
      <c r="N29" s="130">
        <v>2</v>
      </c>
      <c r="O29" s="131">
        <f t="shared" si="3"/>
        <v>2590000</v>
      </c>
      <c r="P29" s="132">
        <v>2</v>
      </c>
      <c r="Q29" s="131">
        <f t="shared" si="4"/>
        <v>2590000</v>
      </c>
      <c r="R29" s="131">
        <f t="shared" si="11"/>
        <v>0</v>
      </c>
      <c r="S29" s="131">
        <f t="shared" si="12"/>
        <v>0</v>
      </c>
      <c r="T29" s="187">
        <f t="shared" si="5"/>
        <v>6</v>
      </c>
      <c r="U29" s="146">
        <f t="shared" si="6"/>
        <v>7770000</v>
      </c>
      <c r="V29" s="147">
        <f t="shared" si="7"/>
        <v>6</v>
      </c>
      <c r="W29" s="148">
        <f t="shared" si="8"/>
        <v>7770000</v>
      </c>
      <c r="X29" s="149">
        <v>4</v>
      </c>
      <c r="Y29" s="149" t="s">
        <v>14</v>
      </c>
      <c r="Z29" s="146" t="e">
        <f>#REF!</f>
        <v>#REF!</v>
      </c>
      <c r="AA29" s="151" t="e">
        <f t="shared" si="9"/>
        <v>#REF!</v>
      </c>
      <c r="AB29" s="152">
        <f t="shared" si="13"/>
        <v>0</v>
      </c>
      <c r="AC29" s="153">
        <f t="shared" si="14"/>
        <v>0</v>
      </c>
      <c r="AD29" s="95"/>
    </row>
    <row r="30" spans="1:31" s="44" customFormat="1" ht="31.2">
      <c r="A30" s="6">
        <v>26</v>
      </c>
      <c r="B30" s="6">
        <v>23</v>
      </c>
      <c r="C30" s="6" t="s">
        <v>433</v>
      </c>
      <c r="D30" s="7" t="s">
        <v>36</v>
      </c>
      <c r="E30" s="167" t="s">
        <v>14</v>
      </c>
      <c r="F30" s="172">
        <v>495000.00000000006</v>
      </c>
      <c r="G30" s="108">
        <v>2</v>
      </c>
      <c r="H30" s="109">
        <v>419491.52542372886</v>
      </c>
      <c r="I30" s="109">
        <f t="shared" si="10"/>
        <v>990000.00000000012</v>
      </c>
      <c r="J30" s="184">
        <v>2</v>
      </c>
      <c r="K30" s="109">
        <f t="shared" si="0"/>
        <v>990000.00000000012</v>
      </c>
      <c r="L30" s="109">
        <f t="shared" si="1"/>
        <v>0</v>
      </c>
      <c r="M30" s="109">
        <f t="shared" si="2"/>
        <v>0</v>
      </c>
      <c r="N30" s="130"/>
      <c r="O30" s="131">
        <f t="shared" si="3"/>
        <v>0</v>
      </c>
      <c r="P30" s="132"/>
      <c r="Q30" s="131">
        <f t="shared" si="4"/>
        <v>0</v>
      </c>
      <c r="R30" s="131">
        <f t="shared" si="11"/>
        <v>0</v>
      </c>
      <c r="S30" s="131">
        <f t="shared" si="12"/>
        <v>0</v>
      </c>
      <c r="T30" s="187">
        <f t="shared" si="5"/>
        <v>2</v>
      </c>
      <c r="U30" s="146">
        <f t="shared" si="6"/>
        <v>990000.00000000012</v>
      </c>
      <c r="V30" s="147">
        <f t="shared" si="7"/>
        <v>2</v>
      </c>
      <c r="W30" s="148">
        <f t="shared" si="8"/>
        <v>990000.00000000012</v>
      </c>
      <c r="X30" s="149">
        <v>2</v>
      </c>
      <c r="Y30" s="149" t="s">
        <v>14</v>
      </c>
      <c r="Z30" s="146" t="e">
        <f>#REF!</f>
        <v>#REF!</v>
      </c>
      <c r="AA30" s="151" t="e">
        <f t="shared" si="9"/>
        <v>#REF!</v>
      </c>
      <c r="AB30" s="152">
        <f t="shared" si="13"/>
        <v>0</v>
      </c>
      <c r="AC30" s="153">
        <f t="shared" si="14"/>
        <v>0</v>
      </c>
      <c r="AD30" s="95"/>
    </row>
    <row r="31" spans="1:31" s="44" customFormat="1" ht="31.2">
      <c r="A31" s="6">
        <v>27</v>
      </c>
      <c r="B31" s="6">
        <v>24</v>
      </c>
      <c r="C31" s="6" t="s">
        <v>434</v>
      </c>
      <c r="D31" s="82" t="s">
        <v>111</v>
      </c>
      <c r="E31" s="167" t="s">
        <v>49</v>
      </c>
      <c r="F31" s="172">
        <v>997500</v>
      </c>
      <c r="G31" s="108">
        <v>4</v>
      </c>
      <c r="H31" s="109">
        <v>845338.98305084754</v>
      </c>
      <c r="I31" s="109">
        <f t="shared" si="10"/>
        <v>3990000</v>
      </c>
      <c r="J31" s="184">
        <v>4</v>
      </c>
      <c r="K31" s="109">
        <f t="shared" si="0"/>
        <v>3990000</v>
      </c>
      <c r="L31" s="109">
        <f t="shared" si="1"/>
        <v>0</v>
      </c>
      <c r="M31" s="109">
        <f t="shared" si="2"/>
        <v>0</v>
      </c>
      <c r="N31" s="130">
        <v>2</v>
      </c>
      <c r="O31" s="131">
        <f t="shared" si="3"/>
        <v>1995000</v>
      </c>
      <c r="P31" s="132">
        <v>2</v>
      </c>
      <c r="Q31" s="131">
        <f t="shared" si="4"/>
        <v>1995000</v>
      </c>
      <c r="R31" s="131">
        <f t="shared" si="11"/>
        <v>0</v>
      </c>
      <c r="S31" s="131">
        <f t="shared" si="12"/>
        <v>0</v>
      </c>
      <c r="T31" s="187">
        <f t="shared" si="5"/>
        <v>6</v>
      </c>
      <c r="U31" s="146">
        <f t="shared" si="6"/>
        <v>5985000</v>
      </c>
      <c r="V31" s="147">
        <f t="shared" si="7"/>
        <v>6</v>
      </c>
      <c r="W31" s="148">
        <f t="shared" si="8"/>
        <v>5985000</v>
      </c>
      <c r="X31" s="149">
        <v>4</v>
      </c>
      <c r="Y31" s="149" t="s">
        <v>49</v>
      </c>
      <c r="Z31" s="146" t="e">
        <f>#REF!</f>
        <v>#REF!</v>
      </c>
      <c r="AA31" s="151" t="e">
        <f t="shared" si="9"/>
        <v>#REF!</v>
      </c>
      <c r="AB31" s="152">
        <f t="shared" si="13"/>
        <v>0</v>
      </c>
      <c r="AC31" s="153">
        <f t="shared" si="14"/>
        <v>0</v>
      </c>
      <c r="AD31" s="95"/>
    </row>
    <row r="32" spans="1:31" s="44" customFormat="1" ht="15.6">
      <c r="A32" s="6">
        <v>28</v>
      </c>
      <c r="B32" s="6">
        <v>25</v>
      </c>
      <c r="C32" s="6" t="s">
        <v>435</v>
      </c>
      <c r="D32" s="7" t="s">
        <v>37</v>
      </c>
      <c r="E32" s="167" t="s">
        <v>14</v>
      </c>
      <c r="F32" s="172">
        <v>255000</v>
      </c>
      <c r="G32" s="108">
        <v>1</v>
      </c>
      <c r="H32" s="109">
        <v>216101.69491525425</v>
      </c>
      <c r="I32" s="109">
        <f t="shared" si="10"/>
        <v>255000</v>
      </c>
      <c r="J32" s="184">
        <v>1</v>
      </c>
      <c r="K32" s="109">
        <f t="shared" si="0"/>
        <v>255000</v>
      </c>
      <c r="L32" s="109">
        <f t="shared" si="1"/>
        <v>0</v>
      </c>
      <c r="M32" s="109">
        <f t="shared" si="2"/>
        <v>0</v>
      </c>
      <c r="N32" s="130"/>
      <c r="O32" s="131">
        <f t="shared" si="3"/>
        <v>0</v>
      </c>
      <c r="P32" s="132"/>
      <c r="Q32" s="131">
        <f t="shared" si="4"/>
        <v>0</v>
      </c>
      <c r="R32" s="131">
        <f t="shared" si="11"/>
        <v>0</v>
      </c>
      <c r="S32" s="131">
        <f t="shared" si="12"/>
        <v>0</v>
      </c>
      <c r="T32" s="187">
        <f t="shared" si="5"/>
        <v>1</v>
      </c>
      <c r="U32" s="146">
        <f t="shared" si="6"/>
        <v>255000</v>
      </c>
      <c r="V32" s="147">
        <f t="shared" si="7"/>
        <v>1</v>
      </c>
      <c r="W32" s="148">
        <f t="shared" si="8"/>
        <v>255000</v>
      </c>
      <c r="X32" s="149">
        <v>1</v>
      </c>
      <c r="Y32" s="149" t="s">
        <v>14</v>
      </c>
      <c r="Z32" s="146" t="e">
        <f>#REF!</f>
        <v>#REF!</v>
      </c>
      <c r="AA32" s="151" t="e">
        <f t="shared" si="9"/>
        <v>#REF!</v>
      </c>
      <c r="AB32" s="152">
        <f t="shared" si="13"/>
        <v>0</v>
      </c>
      <c r="AC32" s="153">
        <f t="shared" si="14"/>
        <v>0</v>
      </c>
      <c r="AD32" s="95"/>
    </row>
    <row r="33" spans="1:30" s="44" customFormat="1" ht="31.95" customHeight="1">
      <c r="A33" s="6">
        <v>29</v>
      </c>
      <c r="B33" s="6">
        <v>26</v>
      </c>
      <c r="C33" s="6" t="s">
        <v>436</v>
      </c>
      <c r="D33" s="7" t="s">
        <v>38</v>
      </c>
      <c r="E33" s="167" t="s">
        <v>14</v>
      </c>
      <c r="F33" s="172">
        <v>245000</v>
      </c>
      <c r="G33" s="108">
        <v>1</v>
      </c>
      <c r="H33" s="109">
        <v>207627.11864406781</v>
      </c>
      <c r="I33" s="109">
        <f t="shared" si="10"/>
        <v>245000</v>
      </c>
      <c r="J33" s="184">
        <v>1</v>
      </c>
      <c r="K33" s="109">
        <f t="shared" si="0"/>
        <v>245000</v>
      </c>
      <c r="L33" s="109">
        <f t="shared" si="1"/>
        <v>0</v>
      </c>
      <c r="M33" s="109">
        <f t="shared" si="2"/>
        <v>0</v>
      </c>
      <c r="N33" s="130"/>
      <c r="O33" s="131">
        <f t="shared" si="3"/>
        <v>0</v>
      </c>
      <c r="P33" s="132"/>
      <c r="Q33" s="131">
        <f t="shared" si="4"/>
        <v>0</v>
      </c>
      <c r="R33" s="131">
        <f t="shared" si="11"/>
        <v>0</v>
      </c>
      <c r="S33" s="131">
        <f t="shared" si="12"/>
        <v>0</v>
      </c>
      <c r="T33" s="187">
        <f t="shared" si="5"/>
        <v>1</v>
      </c>
      <c r="U33" s="146">
        <f t="shared" si="6"/>
        <v>245000</v>
      </c>
      <c r="V33" s="147">
        <f t="shared" si="7"/>
        <v>1</v>
      </c>
      <c r="W33" s="148">
        <f t="shared" si="8"/>
        <v>245000</v>
      </c>
      <c r="X33" s="149">
        <v>1</v>
      </c>
      <c r="Y33" s="149" t="s">
        <v>14</v>
      </c>
      <c r="Z33" s="146" t="e">
        <f>#REF!</f>
        <v>#REF!</v>
      </c>
      <c r="AA33" s="151" t="e">
        <f t="shared" si="9"/>
        <v>#REF!</v>
      </c>
      <c r="AB33" s="152">
        <f t="shared" si="13"/>
        <v>0</v>
      </c>
      <c r="AC33" s="153">
        <f t="shared" si="14"/>
        <v>0</v>
      </c>
      <c r="AD33" s="95"/>
    </row>
    <row r="34" spans="1:30" s="44" customFormat="1" ht="30" customHeight="1">
      <c r="A34" s="6">
        <v>30</v>
      </c>
      <c r="B34" s="6">
        <v>27</v>
      </c>
      <c r="C34" s="6" t="s">
        <v>437</v>
      </c>
      <c r="D34" s="7" t="s">
        <v>39</v>
      </c>
      <c r="E34" s="167" t="s">
        <v>14</v>
      </c>
      <c r="F34" s="172">
        <v>15000</v>
      </c>
      <c r="G34" s="108">
        <v>4</v>
      </c>
      <c r="H34" s="109">
        <v>12711.864406779661</v>
      </c>
      <c r="I34" s="109">
        <f t="shared" si="10"/>
        <v>60000</v>
      </c>
      <c r="J34" s="184">
        <v>4</v>
      </c>
      <c r="K34" s="109">
        <f t="shared" si="0"/>
        <v>60000</v>
      </c>
      <c r="L34" s="109">
        <f t="shared" si="1"/>
        <v>0</v>
      </c>
      <c r="M34" s="109">
        <f t="shared" si="2"/>
        <v>0</v>
      </c>
      <c r="N34" s="130">
        <v>2</v>
      </c>
      <c r="O34" s="131">
        <f t="shared" si="3"/>
        <v>30000</v>
      </c>
      <c r="P34" s="132">
        <v>2</v>
      </c>
      <c r="Q34" s="131">
        <f t="shared" si="4"/>
        <v>30000</v>
      </c>
      <c r="R34" s="131">
        <f t="shared" si="11"/>
        <v>0</v>
      </c>
      <c r="S34" s="131">
        <f t="shared" si="12"/>
        <v>0</v>
      </c>
      <c r="T34" s="187">
        <f t="shared" si="5"/>
        <v>6</v>
      </c>
      <c r="U34" s="146">
        <f t="shared" si="6"/>
        <v>90000</v>
      </c>
      <c r="V34" s="147">
        <f t="shared" si="7"/>
        <v>6</v>
      </c>
      <c r="W34" s="148">
        <f t="shared" si="8"/>
        <v>90000</v>
      </c>
      <c r="X34" s="149">
        <v>4</v>
      </c>
      <c r="Y34" s="149" t="s">
        <v>14</v>
      </c>
      <c r="Z34" s="146" t="e">
        <f>#REF!</f>
        <v>#REF!</v>
      </c>
      <c r="AA34" s="151" t="e">
        <f t="shared" si="9"/>
        <v>#REF!</v>
      </c>
      <c r="AB34" s="152">
        <f t="shared" si="13"/>
        <v>0</v>
      </c>
      <c r="AC34" s="153">
        <f t="shared" si="14"/>
        <v>0</v>
      </c>
      <c r="AD34" s="95"/>
    </row>
    <row r="35" spans="1:30" s="44" customFormat="1" ht="15.6">
      <c r="A35" s="6">
        <v>31</v>
      </c>
      <c r="B35" s="6">
        <v>28</v>
      </c>
      <c r="C35" s="6" t="s">
        <v>438</v>
      </c>
      <c r="D35" s="7" t="s">
        <v>40</v>
      </c>
      <c r="E35" s="167" t="s">
        <v>14</v>
      </c>
      <c r="F35" s="172">
        <v>1195000</v>
      </c>
      <c r="G35" s="108">
        <v>1</v>
      </c>
      <c r="H35" s="109">
        <v>1012711.8644067798</v>
      </c>
      <c r="I35" s="109">
        <f t="shared" si="10"/>
        <v>1195000</v>
      </c>
      <c r="J35" s="184">
        <v>1</v>
      </c>
      <c r="K35" s="109">
        <f t="shared" si="0"/>
        <v>1195000</v>
      </c>
      <c r="L35" s="109">
        <f t="shared" si="1"/>
        <v>0</v>
      </c>
      <c r="M35" s="109">
        <f t="shared" si="2"/>
        <v>0</v>
      </c>
      <c r="N35" s="130"/>
      <c r="O35" s="131">
        <f t="shared" si="3"/>
        <v>0</v>
      </c>
      <c r="P35" s="132"/>
      <c r="Q35" s="131">
        <f t="shared" si="4"/>
        <v>0</v>
      </c>
      <c r="R35" s="131">
        <f t="shared" si="11"/>
        <v>0</v>
      </c>
      <c r="S35" s="131">
        <f t="shared" si="12"/>
        <v>0</v>
      </c>
      <c r="T35" s="187">
        <f t="shared" si="5"/>
        <v>1</v>
      </c>
      <c r="U35" s="146">
        <f t="shared" si="6"/>
        <v>1195000</v>
      </c>
      <c r="V35" s="147">
        <f t="shared" si="7"/>
        <v>1</v>
      </c>
      <c r="W35" s="148">
        <f t="shared" si="8"/>
        <v>1195000</v>
      </c>
      <c r="X35" s="149">
        <v>1</v>
      </c>
      <c r="Y35" s="149" t="s">
        <v>14</v>
      </c>
      <c r="Z35" s="146" t="e">
        <f>#REF!</f>
        <v>#REF!</v>
      </c>
      <c r="AA35" s="151" t="e">
        <f t="shared" si="9"/>
        <v>#REF!</v>
      </c>
      <c r="AB35" s="152">
        <f t="shared" si="13"/>
        <v>0</v>
      </c>
      <c r="AC35" s="153">
        <f t="shared" si="14"/>
        <v>0</v>
      </c>
      <c r="AD35" s="95"/>
    </row>
    <row r="36" spans="1:30" s="44" customFormat="1" ht="15.6">
      <c r="A36" s="6">
        <v>32</v>
      </c>
      <c r="B36" s="6">
        <v>29</v>
      </c>
      <c r="C36" s="6" t="s">
        <v>439</v>
      </c>
      <c r="D36" s="7" t="s">
        <v>41</v>
      </c>
      <c r="E36" s="167" t="s">
        <v>14</v>
      </c>
      <c r="F36" s="172">
        <v>145000</v>
      </c>
      <c r="G36" s="108">
        <v>1</v>
      </c>
      <c r="H36" s="109">
        <v>122881.3559322034</v>
      </c>
      <c r="I36" s="109">
        <f t="shared" si="10"/>
        <v>145000</v>
      </c>
      <c r="J36" s="184">
        <v>1</v>
      </c>
      <c r="K36" s="109">
        <f t="shared" si="0"/>
        <v>145000</v>
      </c>
      <c r="L36" s="109">
        <f t="shared" si="1"/>
        <v>0</v>
      </c>
      <c r="M36" s="109">
        <f t="shared" si="2"/>
        <v>0</v>
      </c>
      <c r="N36" s="130"/>
      <c r="O36" s="131">
        <f t="shared" si="3"/>
        <v>0</v>
      </c>
      <c r="P36" s="132"/>
      <c r="Q36" s="131">
        <f t="shared" si="4"/>
        <v>0</v>
      </c>
      <c r="R36" s="131">
        <f t="shared" si="11"/>
        <v>0</v>
      </c>
      <c r="S36" s="131">
        <f t="shared" si="12"/>
        <v>0</v>
      </c>
      <c r="T36" s="187">
        <f t="shared" si="5"/>
        <v>1</v>
      </c>
      <c r="U36" s="146">
        <f t="shared" si="6"/>
        <v>145000</v>
      </c>
      <c r="V36" s="147">
        <f t="shared" si="7"/>
        <v>1</v>
      </c>
      <c r="W36" s="148">
        <f t="shared" si="8"/>
        <v>145000</v>
      </c>
      <c r="X36" s="149">
        <v>1</v>
      </c>
      <c r="Y36" s="149" t="s">
        <v>14</v>
      </c>
      <c r="Z36" s="146" t="e">
        <f>#REF!</f>
        <v>#REF!</v>
      </c>
      <c r="AA36" s="151" t="e">
        <f t="shared" si="9"/>
        <v>#REF!</v>
      </c>
      <c r="AB36" s="152">
        <f t="shared" si="13"/>
        <v>0</v>
      </c>
      <c r="AC36" s="153">
        <f t="shared" si="14"/>
        <v>0</v>
      </c>
      <c r="AD36" s="95"/>
    </row>
    <row r="37" spans="1:30" s="44" customFormat="1" ht="15.6">
      <c r="A37" s="6">
        <v>33</v>
      </c>
      <c r="B37" s="6">
        <v>30</v>
      </c>
      <c r="C37" s="6" t="s">
        <v>440</v>
      </c>
      <c r="D37" s="7" t="s">
        <v>42</v>
      </c>
      <c r="E37" s="167" t="s">
        <v>14</v>
      </c>
      <c r="F37" s="172">
        <v>245000</v>
      </c>
      <c r="G37" s="108">
        <v>1</v>
      </c>
      <c r="H37" s="109">
        <v>207627.11864406781</v>
      </c>
      <c r="I37" s="109">
        <f t="shared" si="10"/>
        <v>245000</v>
      </c>
      <c r="J37" s="184">
        <v>1</v>
      </c>
      <c r="K37" s="109">
        <f t="shared" si="0"/>
        <v>245000</v>
      </c>
      <c r="L37" s="109">
        <f t="shared" si="1"/>
        <v>0</v>
      </c>
      <c r="M37" s="109">
        <f t="shared" si="2"/>
        <v>0</v>
      </c>
      <c r="N37" s="130"/>
      <c r="O37" s="131">
        <f t="shared" si="3"/>
        <v>0</v>
      </c>
      <c r="P37" s="132"/>
      <c r="Q37" s="131">
        <f t="shared" si="4"/>
        <v>0</v>
      </c>
      <c r="R37" s="131">
        <f t="shared" si="11"/>
        <v>0</v>
      </c>
      <c r="S37" s="131">
        <f t="shared" si="12"/>
        <v>0</v>
      </c>
      <c r="T37" s="187">
        <f t="shared" si="5"/>
        <v>1</v>
      </c>
      <c r="U37" s="146">
        <f t="shared" si="6"/>
        <v>245000</v>
      </c>
      <c r="V37" s="147">
        <f t="shared" si="7"/>
        <v>1</v>
      </c>
      <c r="W37" s="148">
        <f t="shared" si="8"/>
        <v>245000</v>
      </c>
      <c r="X37" s="149">
        <v>1</v>
      </c>
      <c r="Y37" s="149" t="s">
        <v>14</v>
      </c>
      <c r="Z37" s="146" t="e">
        <f>#REF!</f>
        <v>#REF!</v>
      </c>
      <c r="AA37" s="151" t="e">
        <f t="shared" si="9"/>
        <v>#REF!</v>
      </c>
      <c r="AB37" s="152">
        <f t="shared" si="13"/>
        <v>0</v>
      </c>
      <c r="AC37" s="153">
        <f t="shared" si="14"/>
        <v>0</v>
      </c>
      <c r="AD37" s="95"/>
    </row>
    <row r="38" spans="1:30" s="44" customFormat="1" ht="15.6">
      <c r="A38" s="6">
        <v>34</v>
      </c>
      <c r="B38" s="6">
        <v>31</v>
      </c>
      <c r="C38" s="6" t="s">
        <v>441</v>
      </c>
      <c r="D38" s="7" t="s">
        <v>43</v>
      </c>
      <c r="E38" s="167" t="s">
        <v>14</v>
      </c>
      <c r="F38" s="172">
        <v>50000</v>
      </c>
      <c r="G38" s="108">
        <v>1</v>
      </c>
      <c r="H38" s="109">
        <v>42372.881355932208</v>
      </c>
      <c r="I38" s="109">
        <f t="shared" si="10"/>
        <v>50000</v>
      </c>
      <c r="J38" s="184">
        <v>1</v>
      </c>
      <c r="K38" s="109">
        <f t="shared" si="0"/>
        <v>50000</v>
      </c>
      <c r="L38" s="109">
        <f t="shared" si="1"/>
        <v>0</v>
      </c>
      <c r="M38" s="109">
        <f t="shared" si="2"/>
        <v>0</v>
      </c>
      <c r="N38" s="130"/>
      <c r="O38" s="131">
        <f t="shared" si="3"/>
        <v>0</v>
      </c>
      <c r="P38" s="132"/>
      <c r="Q38" s="131">
        <f t="shared" si="4"/>
        <v>0</v>
      </c>
      <c r="R38" s="131">
        <f t="shared" si="11"/>
        <v>0</v>
      </c>
      <c r="S38" s="131">
        <f t="shared" si="12"/>
        <v>0</v>
      </c>
      <c r="T38" s="187">
        <f t="shared" si="5"/>
        <v>1</v>
      </c>
      <c r="U38" s="146">
        <f t="shared" si="6"/>
        <v>50000</v>
      </c>
      <c r="V38" s="147">
        <f t="shared" si="7"/>
        <v>1</v>
      </c>
      <c r="W38" s="148">
        <f t="shared" si="8"/>
        <v>50000</v>
      </c>
      <c r="X38" s="149">
        <v>1</v>
      </c>
      <c r="Y38" s="149" t="s">
        <v>14</v>
      </c>
      <c r="Z38" s="146" t="e">
        <f>#REF!</f>
        <v>#REF!</v>
      </c>
      <c r="AA38" s="151" t="e">
        <f t="shared" si="9"/>
        <v>#REF!</v>
      </c>
      <c r="AB38" s="152">
        <f t="shared" si="13"/>
        <v>0</v>
      </c>
      <c r="AC38" s="153">
        <f t="shared" si="14"/>
        <v>0</v>
      </c>
      <c r="AD38" s="95"/>
    </row>
    <row r="39" spans="1:30" s="44" customFormat="1" ht="15.6">
      <c r="A39" s="6">
        <v>35</v>
      </c>
      <c r="B39" s="6">
        <v>32</v>
      </c>
      <c r="C39" s="6" t="s">
        <v>442</v>
      </c>
      <c r="D39" s="7" t="s">
        <v>44</v>
      </c>
      <c r="E39" s="167" t="s">
        <v>14</v>
      </c>
      <c r="F39" s="172">
        <v>1495000</v>
      </c>
      <c r="G39" s="108">
        <v>1</v>
      </c>
      <c r="H39" s="109">
        <v>1266949.1525423729</v>
      </c>
      <c r="I39" s="109">
        <f t="shared" si="10"/>
        <v>1495000</v>
      </c>
      <c r="J39" s="184">
        <v>1</v>
      </c>
      <c r="K39" s="109">
        <f t="shared" si="0"/>
        <v>1495000</v>
      </c>
      <c r="L39" s="109">
        <f t="shared" si="1"/>
        <v>0</v>
      </c>
      <c r="M39" s="109">
        <f t="shared" si="2"/>
        <v>0</v>
      </c>
      <c r="N39" s="130"/>
      <c r="O39" s="131">
        <f t="shared" si="3"/>
        <v>0</v>
      </c>
      <c r="P39" s="132"/>
      <c r="Q39" s="131">
        <f t="shared" si="4"/>
        <v>0</v>
      </c>
      <c r="R39" s="131">
        <f t="shared" si="11"/>
        <v>0</v>
      </c>
      <c r="S39" s="131">
        <f t="shared" si="12"/>
        <v>0</v>
      </c>
      <c r="T39" s="187">
        <f t="shared" si="5"/>
        <v>1</v>
      </c>
      <c r="U39" s="146">
        <f t="shared" si="6"/>
        <v>1495000</v>
      </c>
      <c r="V39" s="147">
        <f t="shared" si="7"/>
        <v>1</v>
      </c>
      <c r="W39" s="148">
        <f t="shared" si="8"/>
        <v>1495000</v>
      </c>
      <c r="X39" s="149">
        <v>1</v>
      </c>
      <c r="Y39" s="149" t="s">
        <v>14</v>
      </c>
      <c r="Z39" s="146" t="e">
        <f>#REF!</f>
        <v>#REF!</v>
      </c>
      <c r="AA39" s="151" t="e">
        <f t="shared" si="9"/>
        <v>#REF!</v>
      </c>
      <c r="AB39" s="152">
        <f t="shared" si="13"/>
        <v>0</v>
      </c>
      <c r="AC39" s="153">
        <f t="shared" si="14"/>
        <v>0</v>
      </c>
      <c r="AD39" s="95"/>
    </row>
    <row r="40" spans="1:30" s="44" customFormat="1" ht="15.6">
      <c r="A40" s="6">
        <v>36</v>
      </c>
      <c r="B40" s="6">
        <v>200</v>
      </c>
      <c r="C40" s="6" t="s">
        <v>443</v>
      </c>
      <c r="D40" s="7" t="s">
        <v>46</v>
      </c>
      <c r="E40" s="167" t="s">
        <v>14</v>
      </c>
      <c r="F40" s="172">
        <v>40000</v>
      </c>
      <c r="G40" s="108">
        <v>1</v>
      </c>
      <c r="H40" s="109">
        <v>33898.305084745763</v>
      </c>
      <c r="I40" s="109">
        <f t="shared" si="10"/>
        <v>40000</v>
      </c>
      <c r="J40" s="184">
        <v>1</v>
      </c>
      <c r="K40" s="109">
        <f t="shared" si="0"/>
        <v>40000</v>
      </c>
      <c r="L40" s="109">
        <f t="shared" si="1"/>
        <v>0</v>
      </c>
      <c r="M40" s="109">
        <f t="shared" si="2"/>
        <v>0</v>
      </c>
      <c r="N40" s="130"/>
      <c r="O40" s="131">
        <f t="shared" si="3"/>
        <v>0</v>
      </c>
      <c r="P40" s="132"/>
      <c r="Q40" s="131">
        <f t="shared" si="4"/>
        <v>0</v>
      </c>
      <c r="R40" s="131">
        <f t="shared" si="11"/>
        <v>0</v>
      </c>
      <c r="S40" s="131">
        <f t="shared" si="12"/>
        <v>0</v>
      </c>
      <c r="T40" s="187">
        <f t="shared" si="5"/>
        <v>1</v>
      </c>
      <c r="U40" s="146">
        <f t="shared" si="6"/>
        <v>40000</v>
      </c>
      <c r="V40" s="147">
        <f t="shared" si="7"/>
        <v>1</v>
      </c>
      <c r="W40" s="148">
        <f t="shared" si="8"/>
        <v>40000</v>
      </c>
      <c r="X40" s="149">
        <v>1</v>
      </c>
      <c r="Y40" s="149" t="s">
        <v>14</v>
      </c>
      <c r="Z40" s="146" t="e">
        <f>#REF!</f>
        <v>#REF!</v>
      </c>
      <c r="AA40" s="151" t="e">
        <f t="shared" si="9"/>
        <v>#REF!</v>
      </c>
      <c r="AB40" s="152">
        <f t="shared" si="13"/>
        <v>0</v>
      </c>
      <c r="AC40" s="153">
        <f t="shared" si="14"/>
        <v>0</v>
      </c>
      <c r="AD40" s="95"/>
    </row>
    <row r="41" spans="1:30" s="44" customFormat="1" ht="15.6">
      <c r="A41" s="6">
        <v>37</v>
      </c>
      <c r="B41" s="6">
        <v>33</v>
      </c>
      <c r="C41" s="6" t="s">
        <v>444</v>
      </c>
      <c r="D41" s="7" t="s">
        <v>47</v>
      </c>
      <c r="E41" s="167" t="s">
        <v>14</v>
      </c>
      <c r="F41" s="172">
        <v>245000</v>
      </c>
      <c r="G41" s="108">
        <v>1</v>
      </c>
      <c r="H41" s="109">
        <v>207627.11864406781</v>
      </c>
      <c r="I41" s="109">
        <f t="shared" si="10"/>
        <v>245000</v>
      </c>
      <c r="J41" s="184">
        <v>1</v>
      </c>
      <c r="K41" s="109">
        <f t="shared" si="0"/>
        <v>245000</v>
      </c>
      <c r="L41" s="109">
        <f t="shared" si="1"/>
        <v>0</v>
      </c>
      <c r="M41" s="109">
        <f t="shared" si="2"/>
        <v>0</v>
      </c>
      <c r="N41" s="130"/>
      <c r="O41" s="131">
        <f t="shared" si="3"/>
        <v>0</v>
      </c>
      <c r="P41" s="132"/>
      <c r="Q41" s="131">
        <f t="shared" si="4"/>
        <v>0</v>
      </c>
      <c r="R41" s="131">
        <f t="shared" si="11"/>
        <v>0</v>
      </c>
      <c r="S41" s="131">
        <f t="shared" si="12"/>
        <v>0</v>
      </c>
      <c r="T41" s="187">
        <f t="shared" si="5"/>
        <v>1</v>
      </c>
      <c r="U41" s="146">
        <f t="shared" si="6"/>
        <v>245000</v>
      </c>
      <c r="V41" s="147">
        <f t="shared" si="7"/>
        <v>1</v>
      </c>
      <c r="W41" s="148">
        <f t="shared" si="8"/>
        <v>245000</v>
      </c>
      <c r="X41" s="149">
        <v>1</v>
      </c>
      <c r="Y41" s="149" t="s">
        <v>14</v>
      </c>
      <c r="Z41" s="146" t="e">
        <f>#REF!</f>
        <v>#REF!</v>
      </c>
      <c r="AA41" s="151" t="e">
        <f t="shared" si="9"/>
        <v>#REF!</v>
      </c>
      <c r="AB41" s="152">
        <f t="shared" si="13"/>
        <v>0</v>
      </c>
      <c r="AC41" s="153">
        <f t="shared" si="14"/>
        <v>0</v>
      </c>
      <c r="AD41" s="95"/>
    </row>
    <row r="42" spans="1:30" s="44" customFormat="1" ht="15.6">
      <c r="A42" s="6">
        <v>38</v>
      </c>
      <c r="B42" s="6">
        <v>201</v>
      </c>
      <c r="C42" s="6" t="s">
        <v>445</v>
      </c>
      <c r="D42" s="7" t="s">
        <v>48</v>
      </c>
      <c r="E42" s="167" t="s">
        <v>49</v>
      </c>
      <c r="F42" s="172">
        <v>195000</v>
      </c>
      <c r="G42" s="108">
        <v>7</v>
      </c>
      <c r="H42" s="109">
        <v>165254.2372881356</v>
      </c>
      <c r="I42" s="109">
        <f t="shared" si="10"/>
        <v>1365000</v>
      </c>
      <c r="J42" s="184">
        <v>7</v>
      </c>
      <c r="K42" s="109">
        <f t="shared" si="0"/>
        <v>1365000</v>
      </c>
      <c r="L42" s="109">
        <f t="shared" si="1"/>
        <v>0</v>
      </c>
      <c r="M42" s="109">
        <f t="shared" si="2"/>
        <v>0</v>
      </c>
      <c r="N42" s="130">
        <v>2</v>
      </c>
      <c r="O42" s="131">
        <f t="shared" si="3"/>
        <v>390000</v>
      </c>
      <c r="P42" s="132">
        <v>2</v>
      </c>
      <c r="Q42" s="131">
        <f t="shared" si="4"/>
        <v>390000</v>
      </c>
      <c r="R42" s="131">
        <f t="shared" si="11"/>
        <v>0</v>
      </c>
      <c r="S42" s="131">
        <f t="shared" si="12"/>
        <v>0</v>
      </c>
      <c r="T42" s="187">
        <f t="shared" si="5"/>
        <v>9</v>
      </c>
      <c r="U42" s="146">
        <f t="shared" si="6"/>
        <v>1755000</v>
      </c>
      <c r="V42" s="147">
        <f t="shared" si="7"/>
        <v>9</v>
      </c>
      <c r="W42" s="148">
        <f t="shared" si="8"/>
        <v>1755000</v>
      </c>
      <c r="X42" s="149">
        <v>7</v>
      </c>
      <c r="Y42" s="149" t="s">
        <v>49</v>
      </c>
      <c r="Z42" s="146" t="e">
        <f>#REF!</f>
        <v>#REF!</v>
      </c>
      <c r="AA42" s="151" t="e">
        <f t="shared" si="9"/>
        <v>#REF!</v>
      </c>
      <c r="AB42" s="152">
        <f t="shared" si="13"/>
        <v>0</v>
      </c>
      <c r="AC42" s="153">
        <f t="shared" si="14"/>
        <v>0</v>
      </c>
      <c r="AD42" s="95"/>
    </row>
    <row r="43" spans="1:30" s="44" customFormat="1" ht="15.6">
      <c r="A43" s="6">
        <v>39</v>
      </c>
      <c r="B43" s="6">
        <v>34</v>
      </c>
      <c r="C43" s="6" t="s">
        <v>446</v>
      </c>
      <c r="D43" s="7" t="s">
        <v>369</v>
      </c>
      <c r="E43" s="167" t="s">
        <v>11</v>
      </c>
      <c r="F43" s="172">
        <v>15010</v>
      </c>
      <c r="G43" s="108">
        <v>202</v>
      </c>
      <c r="H43" s="109">
        <v>12720.338983050848</v>
      </c>
      <c r="I43" s="109">
        <f t="shared" si="10"/>
        <v>3032020</v>
      </c>
      <c r="J43" s="184">
        <v>202</v>
      </c>
      <c r="K43" s="109">
        <f t="shared" si="0"/>
        <v>3032020</v>
      </c>
      <c r="L43" s="109">
        <f t="shared" si="1"/>
        <v>0</v>
      </c>
      <c r="M43" s="109">
        <f t="shared" si="2"/>
        <v>0</v>
      </c>
      <c r="N43" s="130">
        <v>150</v>
      </c>
      <c r="O43" s="131">
        <f t="shared" si="3"/>
        <v>2251500</v>
      </c>
      <c r="P43" s="132">
        <v>37.369999999999997</v>
      </c>
      <c r="Q43" s="131">
        <f t="shared" si="4"/>
        <v>560923.69999999995</v>
      </c>
      <c r="R43" s="131">
        <f t="shared" si="11"/>
        <v>0</v>
      </c>
      <c r="S43" s="131">
        <f t="shared" si="12"/>
        <v>1690576.3</v>
      </c>
      <c r="T43" s="187">
        <f t="shared" si="5"/>
        <v>352</v>
      </c>
      <c r="U43" s="146">
        <f t="shared" si="6"/>
        <v>5283520</v>
      </c>
      <c r="V43" s="147">
        <f t="shared" si="7"/>
        <v>239.37</v>
      </c>
      <c r="W43" s="148">
        <f t="shared" si="8"/>
        <v>3592943.7</v>
      </c>
      <c r="X43" s="149">
        <v>202</v>
      </c>
      <c r="Y43" s="150"/>
      <c r="Z43" s="146" t="e">
        <f>#REF!</f>
        <v>#REF!</v>
      </c>
      <c r="AA43" s="151" t="e">
        <f t="shared" si="9"/>
        <v>#REF!</v>
      </c>
      <c r="AB43" s="152">
        <f t="shared" si="13"/>
        <v>0</v>
      </c>
      <c r="AC43" s="153">
        <f t="shared" si="14"/>
        <v>1690576.2999999998</v>
      </c>
      <c r="AD43" s="95"/>
    </row>
    <row r="44" spans="1:30" s="44" customFormat="1" ht="31.2">
      <c r="A44" s="6">
        <v>40</v>
      </c>
      <c r="B44" s="6">
        <v>35</v>
      </c>
      <c r="C44" s="6" t="s">
        <v>447</v>
      </c>
      <c r="D44" s="7" t="s">
        <v>51</v>
      </c>
      <c r="E44" s="167" t="s">
        <v>11</v>
      </c>
      <c r="F44" s="172">
        <v>15010</v>
      </c>
      <c r="G44" s="108">
        <f>85+61</f>
        <v>146</v>
      </c>
      <c r="H44" s="109">
        <v>12720.338983050848</v>
      </c>
      <c r="I44" s="109">
        <f t="shared" si="10"/>
        <v>2191460</v>
      </c>
      <c r="J44" s="184">
        <v>115.94</v>
      </c>
      <c r="K44" s="109">
        <f t="shared" si="0"/>
        <v>1740259.4</v>
      </c>
      <c r="L44" s="109">
        <f t="shared" si="1"/>
        <v>0</v>
      </c>
      <c r="M44" s="109">
        <f t="shared" si="2"/>
        <v>451200.60000000009</v>
      </c>
      <c r="N44" s="130">
        <v>8</v>
      </c>
      <c r="O44" s="131">
        <f t="shared" si="3"/>
        <v>120080</v>
      </c>
      <c r="P44" s="132">
        <v>0</v>
      </c>
      <c r="Q44" s="131">
        <f t="shared" si="4"/>
        <v>0</v>
      </c>
      <c r="R44" s="131">
        <f t="shared" si="11"/>
        <v>0</v>
      </c>
      <c r="S44" s="131">
        <f t="shared" si="12"/>
        <v>120080</v>
      </c>
      <c r="T44" s="187">
        <f t="shared" si="5"/>
        <v>154</v>
      </c>
      <c r="U44" s="146">
        <f t="shared" si="6"/>
        <v>2311540</v>
      </c>
      <c r="V44" s="147">
        <f t="shared" si="7"/>
        <v>115.94</v>
      </c>
      <c r="W44" s="148">
        <f t="shared" si="8"/>
        <v>1740259.4</v>
      </c>
      <c r="X44" s="149">
        <f>85+61</f>
        <v>146</v>
      </c>
      <c r="Y44" s="150"/>
      <c r="Z44" s="146" t="e">
        <f>#REF!</f>
        <v>#REF!</v>
      </c>
      <c r="AA44" s="151" t="e">
        <f t="shared" si="9"/>
        <v>#REF!</v>
      </c>
      <c r="AB44" s="152">
        <f t="shared" si="13"/>
        <v>0</v>
      </c>
      <c r="AC44" s="153">
        <f t="shared" si="14"/>
        <v>571280.60000000009</v>
      </c>
      <c r="AD44" s="95"/>
    </row>
    <row r="45" spans="1:30" s="44" customFormat="1" ht="15.6">
      <c r="A45" s="6">
        <v>41</v>
      </c>
      <c r="B45" s="6">
        <v>202</v>
      </c>
      <c r="C45" s="6" t="s">
        <v>448</v>
      </c>
      <c r="D45" s="7" t="s">
        <v>370</v>
      </c>
      <c r="E45" s="167" t="s">
        <v>11</v>
      </c>
      <c r="F45" s="172">
        <v>4035</v>
      </c>
      <c r="G45" s="108">
        <v>146</v>
      </c>
      <c r="H45" s="109">
        <v>3419.4915254237289</v>
      </c>
      <c r="I45" s="109">
        <f t="shared" si="10"/>
        <v>589110</v>
      </c>
      <c r="J45" s="184">
        <v>72.22</v>
      </c>
      <c r="K45" s="109">
        <f t="shared" si="0"/>
        <v>291407.7</v>
      </c>
      <c r="L45" s="109">
        <f t="shared" si="1"/>
        <v>0</v>
      </c>
      <c r="M45" s="109">
        <f t="shared" si="2"/>
        <v>297702.3</v>
      </c>
      <c r="N45" s="130"/>
      <c r="O45" s="131">
        <f t="shared" si="3"/>
        <v>0</v>
      </c>
      <c r="P45" s="132"/>
      <c r="Q45" s="131">
        <f t="shared" si="4"/>
        <v>0</v>
      </c>
      <c r="R45" s="131">
        <f t="shared" si="11"/>
        <v>0</v>
      </c>
      <c r="S45" s="131">
        <f t="shared" si="12"/>
        <v>0</v>
      </c>
      <c r="T45" s="187">
        <f t="shared" si="5"/>
        <v>146</v>
      </c>
      <c r="U45" s="146">
        <f t="shared" si="6"/>
        <v>589110</v>
      </c>
      <c r="V45" s="147">
        <f t="shared" si="7"/>
        <v>72.22</v>
      </c>
      <c r="W45" s="148">
        <f t="shared" si="8"/>
        <v>291407.7</v>
      </c>
      <c r="X45" s="149">
        <v>146</v>
      </c>
      <c r="Y45" s="146"/>
      <c r="Z45" s="146" t="e">
        <f>#REF!</f>
        <v>#REF!</v>
      </c>
      <c r="AA45" s="151" t="e">
        <f t="shared" si="9"/>
        <v>#REF!</v>
      </c>
      <c r="AB45" s="152">
        <f t="shared" si="13"/>
        <v>0</v>
      </c>
      <c r="AC45" s="153">
        <f t="shared" si="14"/>
        <v>297702.3</v>
      </c>
      <c r="AD45" s="95"/>
    </row>
    <row r="46" spans="1:30" s="44" customFormat="1" ht="15.6">
      <c r="A46" s="6">
        <v>42</v>
      </c>
      <c r="B46" s="6">
        <v>36</v>
      </c>
      <c r="C46" s="6" t="s">
        <v>449</v>
      </c>
      <c r="D46" s="7" t="s">
        <v>53</v>
      </c>
      <c r="E46" s="167"/>
      <c r="F46" s="172">
        <v>3750</v>
      </c>
      <c r="G46" s="108">
        <v>61</v>
      </c>
      <c r="H46" s="109">
        <v>3177.9661016949153</v>
      </c>
      <c r="I46" s="109">
        <f t="shared" si="10"/>
        <v>228750</v>
      </c>
      <c r="J46" s="184">
        <v>61.32</v>
      </c>
      <c r="K46" s="109">
        <f t="shared" si="0"/>
        <v>229950</v>
      </c>
      <c r="L46" s="109">
        <f t="shared" si="1"/>
        <v>1200</v>
      </c>
      <c r="M46" s="109">
        <f t="shared" si="2"/>
        <v>0</v>
      </c>
      <c r="N46" s="130"/>
      <c r="O46" s="131">
        <f t="shared" si="3"/>
        <v>0</v>
      </c>
      <c r="P46" s="132"/>
      <c r="Q46" s="131">
        <f t="shared" si="4"/>
        <v>0</v>
      </c>
      <c r="R46" s="131">
        <f t="shared" si="11"/>
        <v>0</v>
      </c>
      <c r="S46" s="131">
        <f t="shared" si="12"/>
        <v>0</v>
      </c>
      <c r="T46" s="187">
        <f t="shared" si="5"/>
        <v>61</v>
      </c>
      <c r="U46" s="146">
        <f t="shared" si="6"/>
        <v>228750</v>
      </c>
      <c r="V46" s="147">
        <f t="shared" si="7"/>
        <v>61.32</v>
      </c>
      <c r="W46" s="148">
        <f t="shared" si="8"/>
        <v>229950</v>
      </c>
      <c r="X46" s="149">
        <v>61</v>
      </c>
      <c r="Y46" s="146"/>
      <c r="Z46" s="146" t="e">
        <f>#REF!</f>
        <v>#REF!</v>
      </c>
      <c r="AA46" s="151" t="e">
        <f t="shared" si="9"/>
        <v>#REF!</v>
      </c>
      <c r="AB46" s="152">
        <f t="shared" si="13"/>
        <v>1200</v>
      </c>
      <c r="AC46" s="153">
        <f t="shared" si="14"/>
        <v>0</v>
      </c>
      <c r="AD46" s="95"/>
    </row>
    <row r="47" spans="1:30" s="44" customFormat="1" ht="15.6">
      <c r="A47" s="6">
        <v>43</v>
      </c>
      <c r="B47" s="6">
        <v>37</v>
      </c>
      <c r="C47" s="6" t="s">
        <v>450</v>
      </c>
      <c r="D47" s="7" t="s">
        <v>17</v>
      </c>
      <c r="E47" s="167" t="s">
        <v>14</v>
      </c>
      <c r="F47" s="172">
        <v>395000</v>
      </c>
      <c r="G47" s="108">
        <v>3</v>
      </c>
      <c r="H47" s="109">
        <v>334745.76271186443</v>
      </c>
      <c r="I47" s="109">
        <f t="shared" si="10"/>
        <v>1185000</v>
      </c>
      <c r="J47" s="184">
        <v>3</v>
      </c>
      <c r="K47" s="109">
        <f t="shared" si="0"/>
        <v>1185000</v>
      </c>
      <c r="L47" s="109">
        <f t="shared" si="1"/>
        <v>0</v>
      </c>
      <c r="M47" s="109">
        <f t="shared" si="2"/>
        <v>0</v>
      </c>
      <c r="N47" s="130"/>
      <c r="O47" s="131">
        <f t="shared" si="3"/>
        <v>0</v>
      </c>
      <c r="P47" s="132"/>
      <c r="Q47" s="131">
        <f t="shared" si="4"/>
        <v>0</v>
      </c>
      <c r="R47" s="131">
        <f t="shared" si="11"/>
        <v>0</v>
      </c>
      <c r="S47" s="131">
        <f t="shared" si="12"/>
        <v>0</v>
      </c>
      <c r="T47" s="187">
        <f t="shared" si="5"/>
        <v>3</v>
      </c>
      <c r="U47" s="146">
        <f t="shared" si="6"/>
        <v>1185000</v>
      </c>
      <c r="V47" s="147">
        <f t="shared" si="7"/>
        <v>3</v>
      </c>
      <c r="W47" s="148">
        <f t="shared" si="8"/>
        <v>1185000</v>
      </c>
      <c r="X47" s="149">
        <v>3</v>
      </c>
      <c r="Y47" s="149" t="s">
        <v>14</v>
      </c>
      <c r="Z47" s="146" t="e">
        <f>#REF!</f>
        <v>#REF!</v>
      </c>
      <c r="AA47" s="151" t="e">
        <f t="shared" si="9"/>
        <v>#REF!</v>
      </c>
      <c r="AB47" s="152">
        <f t="shared" si="13"/>
        <v>0</v>
      </c>
      <c r="AC47" s="153">
        <f t="shared" si="14"/>
        <v>0</v>
      </c>
      <c r="AD47" s="95"/>
    </row>
    <row r="48" spans="1:30" s="44" customFormat="1" ht="15.6">
      <c r="A48" s="6">
        <v>44</v>
      </c>
      <c r="B48" s="6">
        <v>38</v>
      </c>
      <c r="C48" s="6" t="s">
        <v>451</v>
      </c>
      <c r="D48" s="7" t="s">
        <v>18</v>
      </c>
      <c r="E48" s="167" t="s">
        <v>14</v>
      </c>
      <c r="F48" s="172">
        <v>1495000</v>
      </c>
      <c r="G48" s="108">
        <v>2</v>
      </c>
      <c r="H48" s="109">
        <v>1266949.1525423729</v>
      </c>
      <c r="I48" s="109">
        <f t="shared" si="10"/>
        <v>2990000</v>
      </c>
      <c r="J48" s="184">
        <v>2</v>
      </c>
      <c r="K48" s="109">
        <f t="shared" si="0"/>
        <v>2990000</v>
      </c>
      <c r="L48" s="109">
        <f t="shared" si="1"/>
        <v>0</v>
      </c>
      <c r="M48" s="109">
        <f t="shared" si="2"/>
        <v>0</v>
      </c>
      <c r="N48" s="130"/>
      <c r="O48" s="131">
        <f t="shared" si="3"/>
        <v>0</v>
      </c>
      <c r="P48" s="132"/>
      <c r="Q48" s="131">
        <f t="shared" si="4"/>
        <v>0</v>
      </c>
      <c r="R48" s="131">
        <f t="shared" si="11"/>
        <v>0</v>
      </c>
      <c r="S48" s="131">
        <f t="shared" si="12"/>
        <v>0</v>
      </c>
      <c r="T48" s="187">
        <f t="shared" si="5"/>
        <v>2</v>
      </c>
      <c r="U48" s="146">
        <f t="shared" si="6"/>
        <v>2990000</v>
      </c>
      <c r="V48" s="147">
        <f t="shared" si="7"/>
        <v>2</v>
      </c>
      <c r="W48" s="148">
        <f t="shared" si="8"/>
        <v>2990000</v>
      </c>
      <c r="X48" s="149">
        <v>2</v>
      </c>
      <c r="Y48" s="149" t="s">
        <v>14</v>
      </c>
      <c r="Z48" s="146" t="e">
        <f>#REF!</f>
        <v>#REF!</v>
      </c>
      <c r="AA48" s="151" t="e">
        <f t="shared" si="9"/>
        <v>#REF!</v>
      </c>
      <c r="AB48" s="152">
        <f t="shared" si="13"/>
        <v>0</v>
      </c>
      <c r="AC48" s="153">
        <f t="shared" si="14"/>
        <v>0</v>
      </c>
      <c r="AD48" s="95"/>
    </row>
    <row r="49" spans="1:30" s="44" customFormat="1" ht="15.6">
      <c r="A49" s="6">
        <v>45</v>
      </c>
      <c r="B49" s="6">
        <v>39</v>
      </c>
      <c r="C49" s="6" t="s">
        <v>452</v>
      </c>
      <c r="D49" s="7" t="s">
        <v>54</v>
      </c>
      <c r="E49" s="167" t="s">
        <v>14</v>
      </c>
      <c r="F49" s="172">
        <v>1195000</v>
      </c>
      <c r="G49" s="108">
        <v>1</v>
      </c>
      <c r="H49" s="109">
        <v>1012711.8644067798</v>
      </c>
      <c r="I49" s="109">
        <f t="shared" si="10"/>
        <v>1195000</v>
      </c>
      <c r="J49" s="184">
        <v>1</v>
      </c>
      <c r="K49" s="109">
        <f t="shared" si="0"/>
        <v>1195000</v>
      </c>
      <c r="L49" s="109">
        <f t="shared" si="1"/>
        <v>0</v>
      </c>
      <c r="M49" s="109">
        <f t="shared" si="2"/>
        <v>0</v>
      </c>
      <c r="N49" s="130"/>
      <c r="O49" s="131">
        <f t="shared" si="3"/>
        <v>0</v>
      </c>
      <c r="P49" s="132"/>
      <c r="Q49" s="131">
        <f t="shared" si="4"/>
        <v>0</v>
      </c>
      <c r="R49" s="131">
        <f t="shared" si="11"/>
        <v>0</v>
      </c>
      <c r="S49" s="131">
        <f t="shared" si="12"/>
        <v>0</v>
      </c>
      <c r="T49" s="187">
        <f t="shared" si="5"/>
        <v>1</v>
      </c>
      <c r="U49" s="146">
        <f t="shared" si="6"/>
        <v>1195000</v>
      </c>
      <c r="V49" s="147">
        <f t="shared" si="7"/>
        <v>1</v>
      </c>
      <c r="W49" s="148">
        <f t="shared" si="8"/>
        <v>1195000</v>
      </c>
      <c r="X49" s="149">
        <v>1</v>
      </c>
      <c r="Y49" s="149" t="s">
        <v>14</v>
      </c>
      <c r="Z49" s="146" t="e">
        <f>#REF!</f>
        <v>#REF!</v>
      </c>
      <c r="AA49" s="151" t="e">
        <f t="shared" si="9"/>
        <v>#REF!</v>
      </c>
      <c r="AB49" s="152">
        <f t="shared" si="13"/>
        <v>0</v>
      </c>
      <c r="AC49" s="153">
        <f t="shared" si="14"/>
        <v>0</v>
      </c>
      <c r="AD49" s="95"/>
    </row>
    <row r="50" spans="1:30" s="44" customFormat="1" ht="15.6">
      <c r="A50" s="6">
        <v>46</v>
      </c>
      <c r="B50" s="6">
        <v>40</v>
      </c>
      <c r="C50" s="6" t="s">
        <v>453</v>
      </c>
      <c r="D50" s="7" t="s">
        <v>19</v>
      </c>
      <c r="E50" s="167" t="s">
        <v>14</v>
      </c>
      <c r="F50" s="172">
        <v>345000</v>
      </c>
      <c r="G50" s="108">
        <v>3</v>
      </c>
      <c r="H50" s="109">
        <v>292372.88135593222</v>
      </c>
      <c r="I50" s="109">
        <f t="shared" si="10"/>
        <v>1035000</v>
      </c>
      <c r="J50" s="184">
        <v>3</v>
      </c>
      <c r="K50" s="109">
        <f t="shared" si="0"/>
        <v>1035000</v>
      </c>
      <c r="L50" s="109">
        <f t="shared" si="1"/>
        <v>0</v>
      </c>
      <c r="M50" s="109">
        <f t="shared" si="2"/>
        <v>0</v>
      </c>
      <c r="N50" s="130"/>
      <c r="O50" s="131">
        <f t="shared" si="3"/>
        <v>0</v>
      </c>
      <c r="P50" s="132"/>
      <c r="Q50" s="131">
        <f t="shared" si="4"/>
        <v>0</v>
      </c>
      <c r="R50" s="131">
        <f t="shared" si="11"/>
        <v>0</v>
      </c>
      <c r="S50" s="131">
        <f t="shared" si="12"/>
        <v>0</v>
      </c>
      <c r="T50" s="187">
        <f t="shared" si="5"/>
        <v>3</v>
      </c>
      <c r="U50" s="146">
        <f t="shared" si="6"/>
        <v>1035000</v>
      </c>
      <c r="V50" s="147">
        <f t="shared" si="7"/>
        <v>3</v>
      </c>
      <c r="W50" s="148">
        <f t="shared" si="8"/>
        <v>1035000</v>
      </c>
      <c r="X50" s="149">
        <v>3</v>
      </c>
      <c r="Y50" s="149" t="s">
        <v>14</v>
      </c>
      <c r="Z50" s="146" t="e">
        <f>#REF!</f>
        <v>#REF!</v>
      </c>
      <c r="AA50" s="151" t="e">
        <f t="shared" si="9"/>
        <v>#REF!</v>
      </c>
      <c r="AB50" s="152">
        <f t="shared" si="13"/>
        <v>0</v>
      </c>
      <c r="AC50" s="153">
        <f t="shared" si="14"/>
        <v>0</v>
      </c>
      <c r="AD50" s="95"/>
    </row>
    <row r="51" spans="1:30" s="44" customFormat="1" ht="15.6">
      <c r="A51" s="6">
        <v>47</v>
      </c>
      <c r="B51" s="6">
        <v>41</v>
      </c>
      <c r="C51" s="6" t="s">
        <v>454</v>
      </c>
      <c r="D51" s="7" t="s">
        <v>20</v>
      </c>
      <c r="E51" s="167" t="s">
        <v>14</v>
      </c>
      <c r="F51" s="172">
        <v>22500</v>
      </c>
      <c r="G51" s="108">
        <v>3</v>
      </c>
      <c r="H51" s="109">
        <v>19067.796610169491</v>
      </c>
      <c r="I51" s="109">
        <f t="shared" si="10"/>
        <v>67500</v>
      </c>
      <c r="J51" s="184">
        <v>3</v>
      </c>
      <c r="K51" s="109">
        <f t="shared" si="0"/>
        <v>67500</v>
      </c>
      <c r="L51" s="109">
        <f t="shared" si="1"/>
        <v>0</v>
      </c>
      <c r="M51" s="109">
        <f t="shared" si="2"/>
        <v>0</v>
      </c>
      <c r="N51" s="130"/>
      <c r="O51" s="131">
        <f t="shared" si="3"/>
        <v>0</v>
      </c>
      <c r="P51" s="132"/>
      <c r="Q51" s="131">
        <f t="shared" si="4"/>
        <v>0</v>
      </c>
      <c r="R51" s="131">
        <f t="shared" si="11"/>
        <v>0</v>
      </c>
      <c r="S51" s="131">
        <f t="shared" si="12"/>
        <v>0</v>
      </c>
      <c r="T51" s="187">
        <f t="shared" si="5"/>
        <v>3</v>
      </c>
      <c r="U51" s="146">
        <f t="shared" si="6"/>
        <v>67500</v>
      </c>
      <c r="V51" s="147">
        <f t="shared" si="7"/>
        <v>3</v>
      </c>
      <c r="W51" s="148">
        <f t="shared" si="8"/>
        <v>67500</v>
      </c>
      <c r="X51" s="149">
        <v>3</v>
      </c>
      <c r="Y51" s="149" t="s">
        <v>14</v>
      </c>
      <c r="Z51" s="146" t="e">
        <f>#REF!</f>
        <v>#REF!</v>
      </c>
      <c r="AA51" s="151" t="e">
        <f t="shared" si="9"/>
        <v>#REF!</v>
      </c>
      <c r="AB51" s="152">
        <f t="shared" si="13"/>
        <v>0</v>
      </c>
      <c r="AC51" s="153">
        <f t="shared" si="14"/>
        <v>0</v>
      </c>
      <c r="AD51" s="95"/>
    </row>
    <row r="52" spans="1:30" s="44" customFormat="1" ht="15.6">
      <c r="A52" s="6">
        <v>48</v>
      </c>
      <c r="B52" s="6">
        <v>42</v>
      </c>
      <c r="C52" s="6" t="s">
        <v>456</v>
      </c>
      <c r="D52" s="7" t="s">
        <v>28</v>
      </c>
      <c r="E52" s="167" t="s">
        <v>14</v>
      </c>
      <c r="F52" s="172">
        <v>525000</v>
      </c>
      <c r="G52" s="108">
        <v>3</v>
      </c>
      <c r="H52" s="109">
        <v>444915.25423728814</v>
      </c>
      <c r="I52" s="109">
        <f t="shared" si="10"/>
        <v>1575000</v>
      </c>
      <c r="J52" s="184">
        <v>3</v>
      </c>
      <c r="K52" s="109">
        <f t="shared" si="0"/>
        <v>1575000</v>
      </c>
      <c r="L52" s="109">
        <f t="shared" si="1"/>
        <v>0</v>
      </c>
      <c r="M52" s="109">
        <f t="shared" si="2"/>
        <v>0</v>
      </c>
      <c r="N52" s="130"/>
      <c r="O52" s="131">
        <f t="shared" si="3"/>
        <v>0</v>
      </c>
      <c r="P52" s="132"/>
      <c r="Q52" s="131">
        <f t="shared" si="4"/>
        <v>0</v>
      </c>
      <c r="R52" s="131">
        <f t="shared" si="11"/>
        <v>0</v>
      </c>
      <c r="S52" s="131">
        <f t="shared" si="12"/>
        <v>0</v>
      </c>
      <c r="T52" s="187">
        <f t="shared" si="5"/>
        <v>3</v>
      </c>
      <c r="U52" s="146">
        <f t="shared" si="6"/>
        <v>1575000</v>
      </c>
      <c r="V52" s="147">
        <f t="shared" si="7"/>
        <v>3</v>
      </c>
      <c r="W52" s="148">
        <f t="shared" si="8"/>
        <v>1575000</v>
      </c>
      <c r="X52" s="149">
        <v>3</v>
      </c>
      <c r="Y52" s="149" t="s">
        <v>14</v>
      </c>
      <c r="Z52" s="146" t="e">
        <f>#REF!</f>
        <v>#REF!</v>
      </c>
      <c r="AA52" s="151" t="e">
        <f t="shared" si="9"/>
        <v>#REF!</v>
      </c>
      <c r="AB52" s="152">
        <f t="shared" si="13"/>
        <v>0</v>
      </c>
      <c r="AC52" s="153">
        <f t="shared" si="14"/>
        <v>0</v>
      </c>
      <c r="AD52" s="95"/>
    </row>
    <row r="53" spans="1:30" s="44" customFormat="1" ht="15.6">
      <c r="A53" s="6">
        <v>49</v>
      </c>
      <c r="B53" s="6">
        <v>43</v>
      </c>
      <c r="C53" s="6" t="s">
        <v>457</v>
      </c>
      <c r="D53" s="7" t="s">
        <v>55</v>
      </c>
      <c r="E53" s="167" t="s">
        <v>11</v>
      </c>
      <c r="F53" s="172">
        <v>650.00000000000011</v>
      </c>
      <c r="G53" s="108">
        <v>40</v>
      </c>
      <c r="H53" s="109">
        <v>550.84745762711873</v>
      </c>
      <c r="I53" s="109">
        <f t="shared" si="10"/>
        <v>26000.000000000004</v>
      </c>
      <c r="J53" s="184">
        <v>40</v>
      </c>
      <c r="K53" s="109">
        <f t="shared" si="0"/>
        <v>26000.000000000004</v>
      </c>
      <c r="L53" s="109">
        <f t="shared" si="1"/>
        <v>0</v>
      </c>
      <c r="M53" s="109">
        <f t="shared" si="2"/>
        <v>0</v>
      </c>
      <c r="N53" s="130"/>
      <c r="O53" s="131">
        <f t="shared" si="3"/>
        <v>0</v>
      </c>
      <c r="P53" s="132"/>
      <c r="Q53" s="131">
        <f t="shared" si="4"/>
        <v>0</v>
      </c>
      <c r="R53" s="131">
        <f t="shared" si="11"/>
        <v>0</v>
      </c>
      <c r="S53" s="131">
        <f t="shared" si="12"/>
        <v>0</v>
      </c>
      <c r="T53" s="187">
        <f t="shared" si="5"/>
        <v>40</v>
      </c>
      <c r="U53" s="146">
        <f t="shared" si="6"/>
        <v>26000.000000000004</v>
      </c>
      <c r="V53" s="147">
        <f t="shared" si="7"/>
        <v>40</v>
      </c>
      <c r="W53" s="148">
        <f t="shared" si="8"/>
        <v>26000.000000000004</v>
      </c>
      <c r="X53" s="149">
        <v>40</v>
      </c>
      <c r="Y53" s="149" t="s">
        <v>11</v>
      </c>
      <c r="Z53" s="146" t="e">
        <f>#REF!</f>
        <v>#REF!</v>
      </c>
      <c r="AA53" s="151" t="e">
        <f t="shared" si="9"/>
        <v>#REF!</v>
      </c>
      <c r="AB53" s="152">
        <f t="shared" si="13"/>
        <v>0</v>
      </c>
      <c r="AC53" s="153">
        <f t="shared" si="14"/>
        <v>0</v>
      </c>
      <c r="AD53" s="95"/>
    </row>
    <row r="54" spans="1:30" s="44" customFormat="1" ht="15.6">
      <c r="A54" s="6">
        <v>50</v>
      </c>
      <c r="B54" s="6">
        <v>44</v>
      </c>
      <c r="C54" s="6" t="s">
        <v>458</v>
      </c>
      <c r="D54" s="7" t="s">
        <v>56</v>
      </c>
      <c r="E54" s="167" t="s">
        <v>14</v>
      </c>
      <c r="F54" s="172">
        <v>165000</v>
      </c>
      <c r="G54" s="108">
        <v>3</v>
      </c>
      <c r="H54" s="109">
        <v>139830.50847457629</v>
      </c>
      <c r="I54" s="109">
        <f t="shared" si="10"/>
        <v>495000</v>
      </c>
      <c r="J54" s="184">
        <v>3</v>
      </c>
      <c r="K54" s="109">
        <f t="shared" si="0"/>
        <v>495000</v>
      </c>
      <c r="L54" s="109">
        <f t="shared" si="1"/>
        <v>0</v>
      </c>
      <c r="M54" s="109">
        <f t="shared" si="2"/>
        <v>0</v>
      </c>
      <c r="N54" s="130"/>
      <c r="O54" s="131">
        <f t="shared" si="3"/>
        <v>0</v>
      </c>
      <c r="P54" s="132"/>
      <c r="Q54" s="131">
        <f t="shared" si="4"/>
        <v>0</v>
      </c>
      <c r="R54" s="131">
        <f t="shared" si="11"/>
        <v>0</v>
      </c>
      <c r="S54" s="131">
        <f t="shared" si="12"/>
        <v>0</v>
      </c>
      <c r="T54" s="187">
        <f t="shared" si="5"/>
        <v>3</v>
      </c>
      <c r="U54" s="146">
        <f t="shared" si="6"/>
        <v>495000</v>
      </c>
      <c r="V54" s="147">
        <f t="shared" si="7"/>
        <v>3</v>
      </c>
      <c r="W54" s="148">
        <f t="shared" si="8"/>
        <v>495000</v>
      </c>
      <c r="X54" s="149">
        <v>3</v>
      </c>
      <c r="Y54" s="149" t="s">
        <v>14</v>
      </c>
      <c r="Z54" s="146" t="e">
        <f>#REF!</f>
        <v>#REF!</v>
      </c>
      <c r="AA54" s="151" t="e">
        <f t="shared" si="9"/>
        <v>#REF!</v>
      </c>
      <c r="AB54" s="152">
        <f t="shared" si="13"/>
        <v>0</v>
      </c>
      <c r="AC54" s="153">
        <f t="shared" si="14"/>
        <v>0</v>
      </c>
      <c r="AD54" s="95"/>
    </row>
    <row r="55" spans="1:30" s="44" customFormat="1" ht="15.6">
      <c r="A55" s="6">
        <v>51</v>
      </c>
      <c r="B55" s="6">
        <v>45</v>
      </c>
      <c r="C55" s="6" t="s">
        <v>459</v>
      </c>
      <c r="D55" s="7" t="s">
        <v>25</v>
      </c>
      <c r="E55" s="167" t="s">
        <v>14</v>
      </c>
      <c r="F55" s="172">
        <v>12000</v>
      </c>
      <c r="G55" s="108">
        <v>3</v>
      </c>
      <c r="H55" s="109">
        <v>10169.491525423729</v>
      </c>
      <c r="I55" s="109">
        <f t="shared" si="10"/>
        <v>36000</v>
      </c>
      <c r="J55" s="184">
        <v>3</v>
      </c>
      <c r="K55" s="109">
        <f t="shared" si="0"/>
        <v>36000</v>
      </c>
      <c r="L55" s="109">
        <f t="shared" si="1"/>
        <v>0</v>
      </c>
      <c r="M55" s="109">
        <f t="shared" si="2"/>
        <v>0</v>
      </c>
      <c r="N55" s="130"/>
      <c r="O55" s="131">
        <f t="shared" si="3"/>
        <v>0</v>
      </c>
      <c r="P55" s="132"/>
      <c r="Q55" s="131">
        <f t="shared" si="4"/>
        <v>0</v>
      </c>
      <c r="R55" s="131">
        <f t="shared" si="11"/>
        <v>0</v>
      </c>
      <c r="S55" s="131">
        <f t="shared" si="12"/>
        <v>0</v>
      </c>
      <c r="T55" s="187">
        <f t="shared" si="5"/>
        <v>3</v>
      </c>
      <c r="U55" s="146">
        <f t="shared" si="6"/>
        <v>36000</v>
      </c>
      <c r="V55" s="147">
        <f t="shared" si="7"/>
        <v>3</v>
      </c>
      <c r="W55" s="148">
        <f t="shared" si="8"/>
        <v>36000</v>
      </c>
      <c r="X55" s="149">
        <v>3</v>
      </c>
      <c r="Y55" s="149" t="s">
        <v>14</v>
      </c>
      <c r="Z55" s="146" t="e">
        <f>#REF!</f>
        <v>#REF!</v>
      </c>
      <c r="AA55" s="151" t="e">
        <f t="shared" si="9"/>
        <v>#REF!</v>
      </c>
      <c r="AB55" s="152">
        <f t="shared" si="13"/>
        <v>0</v>
      </c>
      <c r="AC55" s="153">
        <f t="shared" si="14"/>
        <v>0</v>
      </c>
      <c r="AD55" s="95"/>
    </row>
    <row r="56" spans="1:30" s="44" customFormat="1" ht="31.2">
      <c r="A56" s="6">
        <v>52</v>
      </c>
      <c r="B56" s="6">
        <v>46</v>
      </c>
      <c r="C56" s="6" t="s">
        <v>460</v>
      </c>
      <c r="D56" s="7" t="s">
        <v>57</v>
      </c>
      <c r="E56" s="167" t="s">
        <v>14</v>
      </c>
      <c r="F56" s="172">
        <v>49500</v>
      </c>
      <c r="G56" s="108">
        <v>3</v>
      </c>
      <c r="H56" s="109">
        <v>41949.152542372882</v>
      </c>
      <c r="I56" s="109">
        <f t="shared" si="10"/>
        <v>148500</v>
      </c>
      <c r="J56" s="184">
        <v>6</v>
      </c>
      <c r="K56" s="109">
        <f t="shared" si="0"/>
        <v>297000</v>
      </c>
      <c r="L56" s="109">
        <f t="shared" si="1"/>
        <v>148500</v>
      </c>
      <c r="M56" s="109">
        <f t="shared" si="2"/>
        <v>0</v>
      </c>
      <c r="N56" s="130"/>
      <c r="O56" s="131">
        <f t="shared" si="3"/>
        <v>0</v>
      </c>
      <c r="P56" s="132"/>
      <c r="Q56" s="131">
        <f t="shared" si="4"/>
        <v>0</v>
      </c>
      <c r="R56" s="131">
        <f t="shared" si="11"/>
        <v>0</v>
      </c>
      <c r="S56" s="131">
        <f t="shared" si="12"/>
        <v>0</v>
      </c>
      <c r="T56" s="187">
        <f t="shared" si="5"/>
        <v>3</v>
      </c>
      <c r="U56" s="146">
        <f t="shared" si="6"/>
        <v>148500</v>
      </c>
      <c r="V56" s="147">
        <f t="shared" si="7"/>
        <v>6</v>
      </c>
      <c r="W56" s="148">
        <f t="shared" si="8"/>
        <v>297000</v>
      </c>
      <c r="X56" s="149">
        <v>3</v>
      </c>
      <c r="Y56" s="149" t="s">
        <v>14</v>
      </c>
      <c r="Z56" s="146" t="e">
        <f>#REF!</f>
        <v>#REF!</v>
      </c>
      <c r="AA56" s="151" t="e">
        <f t="shared" si="9"/>
        <v>#REF!</v>
      </c>
      <c r="AB56" s="152">
        <f t="shared" si="13"/>
        <v>148500</v>
      </c>
      <c r="AC56" s="153">
        <f t="shared" si="14"/>
        <v>0</v>
      </c>
      <c r="AD56" s="95"/>
    </row>
    <row r="57" spans="1:30" s="44" customFormat="1" ht="31.2">
      <c r="A57" s="6">
        <v>5</v>
      </c>
      <c r="B57" s="6">
        <v>47</v>
      </c>
      <c r="C57" s="6" t="s">
        <v>461</v>
      </c>
      <c r="D57" s="7" t="s">
        <v>59</v>
      </c>
      <c r="E57" s="167" t="s">
        <v>14</v>
      </c>
      <c r="F57" s="172">
        <v>37500</v>
      </c>
      <c r="G57" s="108">
        <v>5</v>
      </c>
      <c r="H57" s="109">
        <v>31779.661016949154</v>
      </c>
      <c r="I57" s="109">
        <f t="shared" si="10"/>
        <v>187500</v>
      </c>
      <c r="J57" s="184">
        <v>5</v>
      </c>
      <c r="K57" s="109">
        <f t="shared" si="0"/>
        <v>187500</v>
      </c>
      <c r="L57" s="109">
        <f t="shared" si="1"/>
        <v>0</v>
      </c>
      <c r="M57" s="109">
        <f t="shared" si="2"/>
        <v>0</v>
      </c>
      <c r="N57" s="130"/>
      <c r="O57" s="131">
        <f t="shared" si="3"/>
        <v>0</v>
      </c>
      <c r="P57" s="132"/>
      <c r="Q57" s="131">
        <f t="shared" si="4"/>
        <v>0</v>
      </c>
      <c r="R57" s="131">
        <f t="shared" si="11"/>
        <v>0</v>
      </c>
      <c r="S57" s="131">
        <f t="shared" si="12"/>
        <v>0</v>
      </c>
      <c r="T57" s="187">
        <f t="shared" si="5"/>
        <v>5</v>
      </c>
      <c r="U57" s="146">
        <f t="shared" si="6"/>
        <v>187500</v>
      </c>
      <c r="V57" s="147">
        <f t="shared" si="7"/>
        <v>5</v>
      </c>
      <c r="W57" s="148">
        <f t="shared" si="8"/>
        <v>187500</v>
      </c>
      <c r="X57" s="149">
        <v>5</v>
      </c>
      <c r="Y57" s="149" t="s">
        <v>14</v>
      </c>
      <c r="Z57" s="146" t="e">
        <f>#REF!</f>
        <v>#REF!</v>
      </c>
      <c r="AA57" s="151" t="e">
        <f t="shared" si="9"/>
        <v>#REF!</v>
      </c>
      <c r="AB57" s="152">
        <f t="shared" si="13"/>
        <v>0</v>
      </c>
      <c r="AC57" s="153">
        <f t="shared" si="14"/>
        <v>0</v>
      </c>
      <c r="AD57" s="95"/>
    </row>
    <row r="58" spans="1:30" s="44" customFormat="1" ht="15.6">
      <c r="A58" s="6">
        <v>54</v>
      </c>
      <c r="B58" s="6">
        <v>48</v>
      </c>
      <c r="C58" s="6" t="s">
        <v>462</v>
      </c>
      <c r="D58" s="7" t="s">
        <v>60</v>
      </c>
      <c r="E58" s="167" t="s">
        <v>14</v>
      </c>
      <c r="F58" s="172">
        <v>18750</v>
      </c>
      <c r="G58" s="108">
        <v>5</v>
      </c>
      <c r="H58" s="109">
        <v>15889.830508474577</v>
      </c>
      <c r="I58" s="109">
        <f t="shared" si="10"/>
        <v>93750</v>
      </c>
      <c r="J58" s="184">
        <v>5</v>
      </c>
      <c r="K58" s="109">
        <f t="shared" si="0"/>
        <v>93750</v>
      </c>
      <c r="L58" s="109">
        <f t="shared" si="1"/>
        <v>0</v>
      </c>
      <c r="M58" s="109">
        <f t="shared" si="2"/>
        <v>0</v>
      </c>
      <c r="N58" s="130"/>
      <c r="O58" s="131">
        <f t="shared" si="3"/>
        <v>0</v>
      </c>
      <c r="P58" s="132"/>
      <c r="Q58" s="131">
        <f t="shared" si="4"/>
        <v>0</v>
      </c>
      <c r="R58" s="131">
        <f t="shared" si="11"/>
        <v>0</v>
      </c>
      <c r="S58" s="131">
        <f t="shared" si="12"/>
        <v>0</v>
      </c>
      <c r="T58" s="187">
        <f t="shared" si="5"/>
        <v>5</v>
      </c>
      <c r="U58" s="146">
        <f t="shared" si="6"/>
        <v>93750</v>
      </c>
      <c r="V58" s="147">
        <f t="shared" si="7"/>
        <v>5</v>
      </c>
      <c r="W58" s="148">
        <f t="shared" si="8"/>
        <v>93750</v>
      </c>
      <c r="X58" s="149">
        <v>5</v>
      </c>
      <c r="Y58" s="149" t="s">
        <v>14</v>
      </c>
      <c r="Z58" s="146" t="e">
        <f>#REF!</f>
        <v>#REF!</v>
      </c>
      <c r="AA58" s="151" t="e">
        <f t="shared" si="9"/>
        <v>#REF!</v>
      </c>
      <c r="AB58" s="152">
        <f t="shared" si="13"/>
        <v>0</v>
      </c>
      <c r="AC58" s="153">
        <f t="shared" si="14"/>
        <v>0</v>
      </c>
      <c r="AD58" s="95"/>
    </row>
    <row r="59" spans="1:30" s="44" customFormat="1" ht="15.6">
      <c r="A59" s="6">
        <v>55</v>
      </c>
      <c r="B59" s="6">
        <v>49</v>
      </c>
      <c r="C59" s="6" t="s">
        <v>463</v>
      </c>
      <c r="D59" s="7" t="s">
        <v>61</v>
      </c>
      <c r="E59" s="167" t="s">
        <v>14</v>
      </c>
      <c r="F59" s="172">
        <v>9500</v>
      </c>
      <c r="G59" s="108">
        <v>10</v>
      </c>
      <c r="H59" s="109">
        <v>8050.8474576271192</v>
      </c>
      <c r="I59" s="109">
        <f t="shared" si="10"/>
        <v>95000</v>
      </c>
      <c r="J59" s="184">
        <v>10</v>
      </c>
      <c r="K59" s="109">
        <f t="shared" si="0"/>
        <v>95000</v>
      </c>
      <c r="L59" s="109">
        <f t="shared" si="1"/>
        <v>0</v>
      </c>
      <c r="M59" s="109">
        <f t="shared" si="2"/>
        <v>0</v>
      </c>
      <c r="N59" s="130"/>
      <c r="O59" s="131">
        <f t="shared" si="3"/>
        <v>0</v>
      </c>
      <c r="P59" s="132"/>
      <c r="Q59" s="131">
        <f t="shared" si="4"/>
        <v>0</v>
      </c>
      <c r="R59" s="131">
        <f t="shared" si="11"/>
        <v>0</v>
      </c>
      <c r="S59" s="131">
        <f t="shared" si="12"/>
        <v>0</v>
      </c>
      <c r="T59" s="187">
        <f t="shared" si="5"/>
        <v>10</v>
      </c>
      <c r="U59" s="146">
        <f t="shared" si="6"/>
        <v>95000</v>
      </c>
      <c r="V59" s="147">
        <f t="shared" si="7"/>
        <v>10</v>
      </c>
      <c r="W59" s="148">
        <f t="shared" si="8"/>
        <v>95000</v>
      </c>
      <c r="X59" s="150">
        <v>10</v>
      </c>
      <c r="Y59" s="149" t="s">
        <v>14</v>
      </c>
      <c r="Z59" s="146" t="e">
        <f>#REF!</f>
        <v>#REF!</v>
      </c>
      <c r="AA59" s="151" t="e">
        <f t="shared" si="9"/>
        <v>#REF!</v>
      </c>
      <c r="AB59" s="152">
        <f t="shared" si="13"/>
        <v>0</v>
      </c>
      <c r="AC59" s="153">
        <f t="shared" si="14"/>
        <v>0</v>
      </c>
      <c r="AD59" s="95"/>
    </row>
    <row r="60" spans="1:30" s="44" customFormat="1" ht="15.6">
      <c r="A60" s="6">
        <v>56</v>
      </c>
      <c r="B60" s="6">
        <v>50</v>
      </c>
      <c r="C60" s="6" t="s">
        <v>464</v>
      </c>
      <c r="D60" s="14" t="s">
        <v>362</v>
      </c>
      <c r="E60" s="169" t="s">
        <v>64</v>
      </c>
      <c r="F60" s="173">
        <v>110</v>
      </c>
      <c r="G60" s="111">
        <v>10000</v>
      </c>
      <c r="H60" s="112">
        <v>93.220338983050851</v>
      </c>
      <c r="I60" s="109">
        <f t="shared" si="10"/>
        <v>1100000</v>
      </c>
      <c r="J60" s="184">
        <f>G60</f>
        <v>10000</v>
      </c>
      <c r="K60" s="109">
        <f t="shared" si="0"/>
        <v>1100000</v>
      </c>
      <c r="L60" s="109">
        <f t="shared" si="1"/>
        <v>0</v>
      </c>
      <c r="M60" s="109">
        <f t="shared" si="2"/>
        <v>0</v>
      </c>
      <c r="N60" s="130"/>
      <c r="O60" s="131">
        <f t="shared" si="3"/>
        <v>0</v>
      </c>
      <c r="P60" s="132"/>
      <c r="Q60" s="131">
        <f t="shared" si="4"/>
        <v>0</v>
      </c>
      <c r="R60" s="131">
        <f t="shared" si="11"/>
        <v>0</v>
      </c>
      <c r="S60" s="131">
        <f t="shared" si="12"/>
        <v>0</v>
      </c>
      <c r="T60" s="187">
        <f t="shared" si="5"/>
        <v>10000</v>
      </c>
      <c r="U60" s="146">
        <f t="shared" si="6"/>
        <v>1100000</v>
      </c>
      <c r="V60" s="147">
        <f t="shared" si="7"/>
        <v>10000</v>
      </c>
      <c r="W60" s="148">
        <f t="shared" si="8"/>
        <v>1100000</v>
      </c>
      <c r="X60" s="155">
        <f t="shared" ref="X60:X103" si="15">T60</f>
        <v>10000</v>
      </c>
      <c r="Y60" s="156" t="s">
        <v>64</v>
      </c>
      <c r="Z60" s="146" t="e">
        <f>#REF!</f>
        <v>#REF!</v>
      </c>
      <c r="AA60" s="151" t="e">
        <f t="shared" si="9"/>
        <v>#REF!</v>
      </c>
      <c r="AB60" s="152">
        <f t="shared" si="13"/>
        <v>0</v>
      </c>
      <c r="AC60" s="153">
        <f t="shared" si="14"/>
        <v>0</v>
      </c>
      <c r="AD60" s="95"/>
    </row>
    <row r="61" spans="1:30" s="44" customFormat="1" ht="31.2">
      <c r="A61" s="6">
        <v>57</v>
      </c>
      <c r="B61" s="6">
        <v>51</v>
      </c>
      <c r="C61" s="6" t="s">
        <v>465</v>
      </c>
      <c r="D61" s="14" t="s">
        <v>361</v>
      </c>
      <c r="E61" s="169" t="s">
        <v>64</v>
      </c>
      <c r="F61" s="173">
        <v>115</v>
      </c>
      <c r="G61" s="111">
        <v>4000</v>
      </c>
      <c r="H61" s="112">
        <v>97.457627118644069</v>
      </c>
      <c r="I61" s="109">
        <f t="shared" si="10"/>
        <v>460000</v>
      </c>
      <c r="J61" s="184">
        <f>G61</f>
        <v>4000</v>
      </c>
      <c r="K61" s="109">
        <f t="shared" si="0"/>
        <v>460000</v>
      </c>
      <c r="L61" s="109">
        <f t="shared" si="1"/>
        <v>0</v>
      </c>
      <c r="M61" s="109">
        <f t="shared" si="2"/>
        <v>0</v>
      </c>
      <c r="N61" s="130"/>
      <c r="O61" s="131">
        <f t="shared" si="3"/>
        <v>0</v>
      </c>
      <c r="P61" s="132"/>
      <c r="Q61" s="131">
        <f t="shared" si="4"/>
        <v>0</v>
      </c>
      <c r="R61" s="131">
        <f t="shared" si="11"/>
        <v>0</v>
      </c>
      <c r="S61" s="131">
        <f t="shared" si="12"/>
        <v>0</v>
      </c>
      <c r="T61" s="187">
        <f t="shared" si="5"/>
        <v>4000</v>
      </c>
      <c r="U61" s="146">
        <f t="shared" si="6"/>
        <v>460000</v>
      </c>
      <c r="V61" s="147">
        <f t="shared" si="7"/>
        <v>4000</v>
      </c>
      <c r="W61" s="148">
        <f t="shared" si="8"/>
        <v>460000</v>
      </c>
      <c r="X61" s="155">
        <f t="shared" si="15"/>
        <v>4000</v>
      </c>
      <c r="Y61" s="156" t="s">
        <v>64</v>
      </c>
      <c r="Z61" s="146" t="e">
        <f>#REF!</f>
        <v>#REF!</v>
      </c>
      <c r="AA61" s="151" t="e">
        <f t="shared" si="9"/>
        <v>#REF!</v>
      </c>
      <c r="AB61" s="152">
        <f t="shared" si="13"/>
        <v>0</v>
      </c>
      <c r="AC61" s="153">
        <f t="shared" si="14"/>
        <v>0</v>
      </c>
      <c r="AD61" s="95"/>
    </row>
    <row r="62" spans="1:30" s="44" customFormat="1" ht="46.8">
      <c r="A62" s="6">
        <v>58</v>
      </c>
      <c r="B62" s="6">
        <v>52</v>
      </c>
      <c r="C62" s="6" t="s">
        <v>466</v>
      </c>
      <c r="D62" s="16" t="s">
        <v>118</v>
      </c>
      <c r="E62" s="169" t="s">
        <v>119</v>
      </c>
      <c r="F62" s="173">
        <v>1525</v>
      </c>
      <c r="G62" s="111">
        <v>570</v>
      </c>
      <c r="H62" s="112">
        <v>1292.3728813559323</v>
      </c>
      <c r="I62" s="109">
        <f t="shared" si="10"/>
        <v>869250</v>
      </c>
      <c r="J62" s="184">
        <f t="shared" ref="J62:J124" si="16">G62</f>
        <v>570</v>
      </c>
      <c r="K62" s="109">
        <f t="shared" si="0"/>
        <v>869250</v>
      </c>
      <c r="L62" s="109">
        <f t="shared" si="1"/>
        <v>0</v>
      </c>
      <c r="M62" s="109">
        <f t="shared" si="2"/>
        <v>0</v>
      </c>
      <c r="N62" s="130"/>
      <c r="O62" s="131">
        <f t="shared" si="3"/>
        <v>0</v>
      </c>
      <c r="P62" s="132"/>
      <c r="Q62" s="131">
        <f t="shared" si="4"/>
        <v>0</v>
      </c>
      <c r="R62" s="131">
        <f t="shared" si="11"/>
        <v>0</v>
      </c>
      <c r="S62" s="131">
        <f t="shared" si="12"/>
        <v>0</v>
      </c>
      <c r="T62" s="187">
        <f t="shared" si="5"/>
        <v>570</v>
      </c>
      <c r="U62" s="146">
        <f t="shared" si="6"/>
        <v>869250</v>
      </c>
      <c r="V62" s="147">
        <f t="shared" si="7"/>
        <v>570</v>
      </c>
      <c r="W62" s="148">
        <f t="shared" si="8"/>
        <v>869250</v>
      </c>
      <c r="X62" s="155">
        <f t="shared" si="15"/>
        <v>570</v>
      </c>
      <c r="Y62" s="156" t="s">
        <v>119</v>
      </c>
      <c r="Z62" s="146" t="e">
        <f>#REF!</f>
        <v>#REF!</v>
      </c>
      <c r="AA62" s="151" t="e">
        <f t="shared" si="9"/>
        <v>#REF!</v>
      </c>
      <c r="AB62" s="152">
        <f t="shared" si="13"/>
        <v>0</v>
      </c>
      <c r="AC62" s="153">
        <f t="shared" si="14"/>
        <v>0</v>
      </c>
      <c r="AD62" s="95"/>
    </row>
    <row r="63" spans="1:30" s="44" customFormat="1" ht="46.8">
      <c r="A63" s="6">
        <v>59</v>
      </c>
      <c r="B63" s="6">
        <v>53</v>
      </c>
      <c r="C63" s="6" t="s">
        <v>467</v>
      </c>
      <c r="D63" s="16" t="s">
        <v>121</v>
      </c>
      <c r="E63" s="169" t="s">
        <v>119</v>
      </c>
      <c r="F63" s="173">
        <v>1100</v>
      </c>
      <c r="G63" s="111">
        <v>10</v>
      </c>
      <c r="H63" s="112">
        <v>932.20338983050851</v>
      </c>
      <c r="I63" s="109">
        <f t="shared" si="10"/>
        <v>11000</v>
      </c>
      <c r="J63" s="184">
        <f t="shared" si="16"/>
        <v>10</v>
      </c>
      <c r="K63" s="109">
        <f t="shared" si="0"/>
        <v>11000</v>
      </c>
      <c r="L63" s="109">
        <f t="shared" si="1"/>
        <v>0</v>
      </c>
      <c r="M63" s="109">
        <f t="shared" si="2"/>
        <v>0</v>
      </c>
      <c r="N63" s="130"/>
      <c r="O63" s="131">
        <f t="shared" si="3"/>
        <v>0</v>
      </c>
      <c r="P63" s="132"/>
      <c r="Q63" s="131">
        <f t="shared" si="4"/>
        <v>0</v>
      </c>
      <c r="R63" s="131">
        <f t="shared" si="11"/>
        <v>0</v>
      </c>
      <c r="S63" s="131">
        <f t="shared" si="12"/>
        <v>0</v>
      </c>
      <c r="T63" s="187">
        <f t="shared" si="5"/>
        <v>10</v>
      </c>
      <c r="U63" s="146">
        <f t="shared" si="6"/>
        <v>11000</v>
      </c>
      <c r="V63" s="147">
        <f t="shared" si="7"/>
        <v>10</v>
      </c>
      <c r="W63" s="148">
        <f t="shared" si="8"/>
        <v>11000</v>
      </c>
      <c r="X63" s="155">
        <f t="shared" si="15"/>
        <v>10</v>
      </c>
      <c r="Y63" s="156" t="s">
        <v>119</v>
      </c>
      <c r="Z63" s="146" t="e">
        <f>#REF!</f>
        <v>#REF!</v>
      </c>
      <c r="AA63" s="151" t="e">
        <f t="shared" si="9"/>
        <v>#REF!</v>
      </c>
      <c r="AB63" s="152">
        <f t="shared" si="13"/>
        <v>0</v>
      </c>
      <c r="AC63" s="153">
        <f t="shared" si="14"/>
        <v>0</v>
      </c>
      <c r="AD63" s="95"/>
    </row>
    <row r="64" spans="1:30" s="44" customFormat="1" ht="31.2">
      <c r="A64" s="6">
        <v>60</v>
      </c>
      <c r="B64" s="6">
        <v>54</v>
      </c>
      <c r="C64" s="6" t="s">
        <v>468</v>
      </c>
      <c r="D64" s="14" t="s">
        <v>123</v>
      </c>
      <c r="E64" s="169" t="s">
        <v>119</v>
      </c>
      <c r="F64" s="173">
        <v>900</v>
      </c>
      <c r="G64" s="111">
        <v>25</v>
      </c>
      <c r="H64" s="112">
        <v>762.71186440677968</v>
      </c>
      <c r="I64" s="109">
        <f t="shared" si="10"/>
        <v>22500</v>
      </c>
      <c r="J64" s="184">
        <f t="shared" si="16"/>
        <v>25</v>
      </c>
      <c r="K64" s="109">
        <f t="shared" si="0"/>
        <v>22500</v>
      </c>
      <c r="L64" s="109">
        <f t="shared" si="1"/>
        <v>0</v>
      </c>
      <c r="M64" s="109">
        <f t="shared" si="2"/>
        <v>0</v>
      </c>
      <c r="N64" s="130"/>
      <c r="O64" s="131">
        <f t="shared" si="3"/>
        <v>0</v>
      </c>
      <c r="P64" s="132"/>
      <c r="Q64" s="131">
        <f t="shared" si="4"/>
        <v>0</v>
      </c>
      <c r="R64" s="131">
        <f t="shared" si="11"/>
        <v>0</v>
      </c>
      <c r="S64" s="131">
        <f t="shared" si="12"/>
        <v>0</v>
      </c>
      <c r="T64" s="187">
        <f t="shared" si="5"/>
        <v>25</v>
      </c>
      <c r="U64" s="146">
        <f t="shared" si="6"/>
        <v>22500</v>
      </c>
      <c r="V64" s="147">
        <f t="shared" si="7"/>
        <v>25</v>
      </c>
      <c r="W64" s="148">
        <f t="shared" si="8"/>
        <v>22500</v>
      </c>
      <c r="X64" s="155">
        <f t="shared" si="15"/>
        <v>25</v>
      </c>
      <c r="Y64" s="156" t="s">
        <v>119</v>
      </c>
      <c r="Z64" s="146" t="e">
        <f>#REF!</f>
        <v>#REF!</v>
      </c>
      <c r="AA64" s="151" t="e">
        <f t="shared" si="9"/>
        <v>#REF!</v>
      </c>
      <c r="AB64" s="152">
        <f t="shared" si="13"/>
        <v>0</v>
      </c>
      <c r="AC64" s="153">
        <f t="shared" si="14"/>
        <v>0</v>
      </c>
      <c r="AD64" s="95"/>
    </row>
    <row r="65" spans="1:30" s="44" customFormat="1" ht="46.8">
      <c r="A65" s="6">
        <v>61</v>
      </c>
      <c r="B65" s="6">
        <v>55</v>
      </c>
      <c r="C65" s="6" t="s">
        <v>469</v>
      </c>
      <c r="D65" s="14" t="s">
        <v>125</v>
      </c>
      <c r="E65" s="169" t="s">
        <v>119</v>
      </c>
      <c r="F65" s="173">
        <v>2800</v>
      </c>
      <c r="G65" s="111">
        <v>50</v>
      </c>
      <c r="H65" s="112">
        <v>2372.8813559322034</v>
      </c>
      <c r="I65" s="109">
        <f t="shared" si="10"/>
        <v>140000</v>
      </c>
      <c r="J65" s="184">
        <f t="shared" si="16"/>
        <v>50</v>
      </c>
      <c r="K65" s="109">
        <f t="shared" si="0"/>
        <v>140000</v>
      </c>
      <c r="L65" s="109">
        <f t="shared" si="1"/>
        <v>0</v>
      </c>
      <c r="M65" s="109">
        <f t="shared" si="2"/>
        <v>0</v>
      </c>
      <c r="N65" s="130"/>
      <c r="O65" s="131">
        <f t="shared" si="3"/>
        <v>0</v>
      </c>
      <c r="P65" s="132"/>
      <c r="Q65" s="131">
        <f t="shared" si="4"/>
        <v>0</v>
      </c>
      <c r="R65" s="131">
        <f t="shared" si="11"/>
        <v>0</v>
      </c>
      <c r="S65" s="131">
        <f t="shared" si="12"/>
        <v>0</v>
      </c>
      <c r="T65" s="187">
        <f t="shared" si="5"/>
        <v>50</v>
      </c>
      <c r="U65" s="146">
        <f t="shared" si="6"/>
        <v>140000</v>
      </c>
      <c r="V65" s="147">
        <f t="shared" si="7"/>
        <v>50</v>
      </c>
      <c r="W65" s="148">
        <f t="shared" si="8"/>
        <v>140000</v>
      </c>
      <c r="X65" s="155">
        <f t="shared" si="15"/>
        <v>50</v>
      </c>
      <c r="Y65" s="156" t="s">
        <v>119</v>
      </c>
      <c r="Z65" s="146" t="e">
        <f>#REF!</f>
        <v>#REF!</v>
      </c>
      <c r="AA65" s="151" t="e">
        <f t="shared" si="9"/>
        <v>#REF!</v>
      </c>
      <c r="AB65" s="152">
        <f t="shared" si="13"/>
        <v>0</v>
      </c>
      <c r="AC65" s="153">
        <f t="shared" si="14"/>
        <v>0</v>
      </c>
      <c r="AD65" s="95"/>
    </row>
    <row r="66" spans="1:30" s="44" customFormat="1" ht="31.2">
      <c r="A66" s="6">
        <v>62</v>
      </c>
      <c r="B66" s="6">
        <v>56</v>
      </c>
      <c r="C66" s="6" t="s">
        <v>470</v>
      </c>
      <c r="D66" s="14" t="s">
        <v>127</v>
      </c>
      <c r="E66" s="169" t="s">
        <v>119</v>
      </c>
      <c r="F66" s="173">
        <v>1400</v>
      </c>
      <c r="G66" s="111">
        <v>200</v>
      </c>
      <c r="H66" s="112">
        <v>1186.4406779661017</v>
      </c>
      <c r="I66" s="109">
        <f t="shared" si="10"/>
        <v>280000</v>
      </c>
      <c r="J66" s="184">
        <f t="shared" si="16"/>
        <v>200</v>
      </c>
      <c r="K66" s="109">
        <f t="shared" si="0"/>
        <v>280000</v>
      </c>
      <c r="L66" s="109">
        <f t="shared" si="1"/>
        <v>0</v>
      </c>
      <c r="M66" s="109">
        <f t="shared" si="2"/>
        <v>0</v>
      </c>
      <c r="N66" s="130"/>
      <c r="O66" s="131">
        <f t="shared" si="3"/>
        <v>0</v>
      </c>
      <c r="P66" s="132"/>
      <c r="Q66" s="131">
        <f t="shared" si="4"/>
        <v>0</v>
      </c>
      <c r="R66" s="131">
        <f t="shared" si="11"/>
        <v>0</v>
      </c>
      <c r="S66" s="131">
        <f t="shared" si="12"/>
        <v>0</v>
      </c>
      <c r="T66" s="187">
        <f t="shared" si="5"/>
        <v>200</v>
      </c>
      <c r="U66" s="146">
        <f t="shared" si="6"/>
        <v>280000</v>
      </c>
      <c r="V66" s="147">
        <f t="shared" si="7"/>
        <v>200</v>
      </c>
      <c r="W66" s="148">
        <f t="shared" si="8"/>
        <v>280000</v>
      </c>
      <c r="X66" s="155">
        <f t="shared" si="15"/>
        <v>200</v>
      </c>
      <c r="Y66" s="156" t="s">
        <v>119</v>
      </c>
      <c r="Z66" s="146" t="e">
        <f>#REF!</f>
        <v>#REF!</v>
      </c>
      <c r="AA66" s="151" t="e">
        <f t="shared" si="9"/>
        <v>#REF!</v>
      </c>
      <c r="AB66" s="152">
        <f t="shared" si="13"/>
        <v>0</v>
      </c>
      <c r="AC66" s="153">
        <f t="shared" si="14"/>
        <v>0</v>
      </c>
      <c r="AD66" s="95"/>
    </row>
    <row r="67" spans="1:30" s="44" customFormat="1" ht="31.2">
      <c r="A67" s="6">
        <v>63</v>
      </c>
      <c r="B67" s="6">
        <v>203</v>
      </c>
      <c r="C67" s="6" t="s">
        <v>471</v>
      </c>
      <c r="D67" s="14" t="s">
        <v>129</v>
      </c>
      <c r="E67" s="167" t="s">
        <v>14</v>
      </c>
      <c r="F67" s="172">
        <v>900</v>
      </c>
      <c r="G67" s="111">
        <v>200</v>
      </c>
      <c r="H67" s="112">
        <v>762.71186440677968</v>
      </c>
      <c r="I67" s="109">
        <f t="shared" si="10"/>
        <v>180000</v>
      </c>
      <c r="J67" s="184">
        <f t="shared" si="16"/>
        <v>200</v>
      </c>
      <c r="K67" s="109">
        <f t="shared" si="0"/>
        <v>180000</v>
      </c>
      <c r="L67" s="109">
        <f t="shared" si="1"/>
        <v>0</v>
      </c>
      <c r="M67" s="109">
        <f t="shared" si="2"/>
        <v>0</v>
      </c>
      <c r="N67" s="130"/>
      <c r="O67" s="131">
        <f t="shared" si="3"/>
        <v>0</v>
      </c>
      <c r="P67" s="132"/>
      <c r="Q67" s="131">
        <f t="shared" si="4"/>
        <v>0</v>
      </c>
      <c r="R67" s="131">
        <f t="shared" si="11"/>
        <v>0</v>
      </c>
      <c r="S67" s="131">
        <f t="shared" si="12"/>
        <v>0</v>
      </c>
      <c r="T67" s="187">
        <f t="shared" si="5"/>
        <v>200</v>
      </c>
      <c r="U67" s="146">
        <f t="shared" si="6"/>
        <v>180000</v>
      </c>
      <c r="V67" s="147">
        <f t="shared" si="7"/>
        <v>200</v>
      </c>
      <c r="W67" s="148">
        <f t="shared" si="8"/>
        <v>180000</v>
      </c>
      <c r="X67" s="155">
        <f t="shared" si="15"/>
        <v>200</v>
      </c>
      <c r="Y67" s="149" t="s">
        <v>14</v>
      </c>
      <c r="Z67" s="146" t="e">
        <f>#REF!</f>
        <v>#REF!</v>
      </c>
      <c r="AA67" s="151" t="e">
        <f t="shared" si="9"/>
        <v>#REF!</v>
      </c>
      <c r="AB67" s="152">
        <f t="shared" si="13"/>
        <v>0</v>
      </c>
      <c r="AC67" s="153">
        <f t="shared" si="14"/>
        <v>0</v>
      </c>
      <c r="AD67" s="95"/>
    </row>
    <row r="68" spans="1:30" s="44" customFormat="1" ht="15.6">
      <c r="A68" s="6">
        <v>64</v>
      </c>
      <c r="B68" s="6">
        <v>204</v>
      </c>
      <c r="C68" s="6" t="s">
        <v>472</v>
      </c>
      <c r="D68" s="14" t="s">
        <v>131</v>
      </c>
      <c r="E68" s="167" t="s">
        <v>14</v>
      </c>
      <c r="F68" s="172">
        <v>1600</v>
      </c>
      <c r="G68" s="111">
        <v>18</v>
      </c>
      <c r="H68" s="112">
        <v>1355.9322033898306</v>
      </c>
      <c r="I68" s="109">
        <f t="shared" si="10"/>
        <v>28800</v>
      </c>
      <c r="J68" s="184">
        <f t="shared" si="16"/>
        <v>18</v>
      </c>
      <c r="K68" s="109">
        <f t="shared" si="0"/>
        <v>28800</v>
      </c>
      <c r="L68" s="109">
        <f t="shared" si="1"/>
        <v>0</v>
      </c>
      <c r="M68" s="109">
        <f t="shared" si="2"/>
        <v>0</v>
      </c>
      <c r="N68" s="130"/>
      <c r="O68" s="131">
        <f t="shared" si="3"/>
        <v>0</v>
      </c>
      <c r="P68" s="132"/>
      <c r="Q68" s="131">
        <f t="shared" si="4"/>
        <v>0</v>
      </c>
      <c r="R68" s="131">
        <f t="shared" si="11"/>
        <v>0</v>
      </c>
      <c r="S68" s="131">
        <f t="shared" si="12"/>
        <v>0</v>
      </c>
      <c r="T68" s="187">
        <f t="shared" si="5"/>
        <v>18</v>
      </c>
      <c r="U68" s="146">
        <f t="shared" si="6"/>
        <v>28800</v>
      </c>
      <c r="V68" s="147">
        <f t="shared" si="7"/>
        <v>18</v>
      </c>
      <c r="W68" s="148">
        <f t="shared" si="8"/>
        <v>28800</v>
      </c>
      <c r="X68" s="155">
        <f t="shared" si="15"/>
        <v>18</v>
      </c>
      <c r="Y68" s="149" t="s">
        <v>14</v>
      </c>
      <c r="Z68" s="146" t="e">
        <f>#REF!</f>
        <v>#REF!</v>
      </c>
      <c r="AA68" s="151" t="e">
        <f t="shared" si="9"/>
        <v>#REF!</v>
      </c>
      <c r="AB68" s="152">
        <f t="shared" si="13"/>
        <v>0</v>
      </c>
      <c r="AC68" s="153">
        <f t="shared" si="14"/>
        <v>0</v>
      </c>
      <c r="AD68" s="95"/>
    </row>
    <row r="69" spans="1:30" s="44" customFormat="1" ht="31.2">
      <c r="A69" s="6">
        <v>65</v>
      </c>
      <c r="B69" s="6">
        <v>205</v>
      </c>
      <c r="C69" s="6" t="s">
        <v>473</v>
      </c>
      <c r="D69" s="14" t="s">
        <v>133</v>
      </c>
      <c r="E69" s="167" t="s">
        <v>14</v>
      </c>
      <c r="F69" s="172">
        <v>18000</v>
      </c>
      <c r="G69" s="111">
        <v>4</v>
      </c>
      <c r="H69" s="112">
        <v>15254.237288135593</v>
      </c>
      <c r="I69" s="109">
        <f t="shared" si="10"/>
        <v>72000</v>
      </c>
      <c r="J69" s="184">
        <f t="shared" si="16"/>
        <v>4</v>
      </c>
      <c r="K69" s="109">
        <f t="shared" ref="K69:K132" si="17">J69*F69</f>
        <v>72000</v>
      </c>
      <c r="L69" s="109">
        <f t="shared" ref="L69:L132" si="18">IF(K69&gt;I69,K69-I69,0)</f>
        <v>0</v>
      </c>
      <c r="M69" s="109">
        <f t="shared" ref="M69:M132" si="19">IF(I69&gt;K69,I69-K69,0)</f>
        <v>0</v>
      </c>
      <c r="N69" s="130"/>
      <c r="O69" s="131">
        <f t="shared" ref="O69:O132" si="20">N69*F69</f>
        <v>0</v>
      </c>
      <c r="P69" s="132"/>
      <c r="Q69" s="131">
        <f t="shared" ref="Q69:Q132" si="21">P69*F69</f>
        <v>0</v>
      </c>
      <c r="R69" s="131">
        <f t="shared" si="11"/>
        <v>0</v>
      </c>
      <c r="S69" s="131">
        <f t="shared" si="12"/>
        <v>0</v>
      </c>
      <c r="T69" s="187">
        <f t="shared" ref="T69:T132" si="22">G69+N69</f>
        <v>4</v>
      </c>
      <c r="U69" s="146">
        <f t="shared" ref="U69:U132" si="23">T69*F69</f>
        <v>72000</v>
      </c>
      <c r="V69" s="147">
        <f t="shared" ref="V69:V132" si="24">J69+P69</f>
        <v>4</v>
      </c>
      <c r="W69" s="148">
        <f t="shared" ref="W69:W132" si="25">V69*F69</f>
        <v>72000</v>
      </c>
      <c r="X69" s="155">
        <f t="shared" si="15"/>
        <v>4</v>
      </c>
      <c r="Y69" s="149" t="s">
        <v>14</v>
      </c>
      <c r="Z69" s="146" t="e">
        <f>#REF!</f>
        <v>#REF!</v>
      </c>
      <c r="AA69" s="151" t="e">
        <f t="shared" ref="AA69:AA132" si="26">X69*Z69</f>
        <v>#REF!</v>
      </c>
      <c r="AB69" s="152">
        <f t="shared" si="13"/>
        <v>0</v>
      </c>
      <c r="AC69" s="153">
        <f t="shared" si="14"/>
        <v>0</v>
      </c>
      <c r="AD69" s="95"/>
    </row>
    <row r="70" spans="1:30" s="44" customFormat="1" ht="46.8">
      <c r="A70" s="6">
        <v>66</v>
      </c>
      <c r="B70" s="6">
        <v>57</v>
      </c>
      <c r="C70" s="6" t="s">
        <v>474</v>
      </c>
      <c r="D70" s="14" t="s">
        <v>135</v>
      </c>
      <c r="E70" s="169" t="s">
        <v>64</v>
      </c>
      <c r="F70" s="173">
        <v>36</v>
      </c>
      <c r="G70" s="111">
        <v>2000</v>
      </c>
      <c r="H70" s="112">
        <v>30.508474576271187</v>
      </c>
      <c r="I70" s="109">
        <f t="shared" ref="I70:I133" si="27">F70*G70</f>
        <v>72000</v>
      </c>
      <c r="J70" s="184">
        <f t="shared" si="16"/>
        <v>2000</v>
      </c>
      <c r="K70" s="109">
        <f t="shared" si="17"/>
        <v>72000</v>
      </c>
      <c r="L70" s="109">
        <f t="shared" si="18"/>
        <v>0</v>
      </c>
      <c r="M70" s="109">
        <f t="shared" si="19"/>
        <v>0</v>
      </c>
      <c r="N70" s="130"/>
      <c r="O70" s="131">
        <f t="shared" si="20"/>
        <v>0</v>
      </c>
      <c r="P70" s="132"/>
      <c r="Q70" s="131">
        <f t="shared" si="21"/>
        <v>0</v>
      </c>
      <c r="R70" s="131">
        <f t="shared" ref="R70:R133" si="28">IF(Q70&gt;O70,Q70-O70,0)</f>
        <v>0</v>
      </c>
      <c r="S70" s="131">
        <f t="shared" ref="S70:S133" si="29">IF(O70&gt;Q70,O70-Q70,0)</f>
        <v>0</v>
      </c>
      <c r="T70" s="187">
        <f t="shared" si="22"/>
        <v>2000</v>
      </c>
      <c r="U70" s="146">
        <f t="shared" si="23"/>
        <v>72000</v>
      </c>
      <c r="V70" s="147">
        <f t="shared" si="24"/>
        <v>2000</v>
      </c>
      <c r="W70" s="148">
        <f t="shared" si="25"/>
        <v>72000</v>
      </c>
      <c r="X70" s="155">
        <f t="shared" si="15"/>
        <v>2000</v>
      </c>
      <c r="Y70" s="156" t="s">
        <v>64</v>
      </c>
      <c r="Z70" s="146" t="e">
        <f>#REF!</f>
        <v>#REF!</v>
      </c>
      <c r="AA70" s="151" t="e">
        <f t="shared" si="26"/>
        <v>#REF!</v>
      </c>
      <c r="AB70" s="152">
        <f t="shared" ref="AB70:AB133" si="30">IF(W70&gt;U70,W70-U70,0)</f>
        <v>0</v>
      </c>
      <c r="AC70" s="153">
        <f t="shared" ref="AC70:AC133" si="31">IF(U70&gt;W70,U70-W70,0)</f>
        <v>0</v>
      </c>
      <c r="AD70" s="95"/>
    </row>
    <row r="71" spans="1:30" s="44" customFormat="1" ht="46.8">
      <c r="A71" s="6">
        <v>67</v>
      </c>
      <c r="B71" s="6">
        <v>58</v>
      </c>
      <c r="C71" s="6" t="s">
        <v>475</v>
      </c>
      <c r="D71" s="14" t="s">
        <v>137</v>
      </c>
      <c r="E71" s="169" t="s">
        <v>64</v>
      </c>
      <c r="F71" s="173">
        <v>100</v>
      </c>
      <c r="G71" s="111">
        <v>2000</v>
      </c>
      <c r="H71" s="112">
        <v>84.745762711864415</v>
      </c>
      <c r="I71" s="109">
        <f t="shared" si="27"/>
        <v>200000</v>
      </c>
      <c r="J71" s="184">
        <f t="shared" si="16"/>
        <v>2000</v>
      </c>
      <c r="K71" s="109">
        <f t="shared" si="17"/>
        <v>200000</v>
      </c>
      <c r="L71" s="109">
        <f t="shared" si="18"/>
        <v>0</v>
      </c>
      <c r="M71" s="109">
        <f t="shared" si="19"/>
        <v>0</v>
      </c>
      <c r="N71" s="130"/>
      <c r="O71" s="131">
        <f t="shared" si="20"/>
        <v>0</v>
      </c>
      <c r="P71" s="132"/>
      <c r="Q71" s="131">
        <f t="shared" si="21"/>
        <v>0</v>
      </c>
      <c r="R71" s="131">
        <f t="shared" si="28"/>
        <v>0</v>
      </c>
      <c r="S71" s="131">
        <f t="shared" si="29"/>
        <v>0</v>
      </c>
      <c r="T71" s="187">
        <f t="shared" si="22"/>
        <v>2000</v>
      </c>
      <c r="U71" s="146">
        <f t="shared" si="23"/>
        <v>200000</v>
      </c>
      <c r="V71" s="147">
        <f t="shared" si="24"/>
        <v>2000</v>
      </c>
      <c r="W71" s="148">
        <f t="shared" si="25"/>
        <v>200000</v>
      </c>
      <c r="X71" s="155">
        <f t="shared" si="15"/>
        <v>2000</v>
      </c>
      <c r="Y71" s="156" t="s">
        <v>64</v>
      </c>
      <c r="Z71" s="146" t="e">
        <f>#REF!</f>
        <v>#REF!</v>
      </c>
      <c r="AA71" s="151" t="e">
        <f t="shared" si="26"/>
        <v>#REF!</v>
      </c>
      <c r="AB71" s="152">
        <f t="shared" si="30"/>
        <v>0</v>
      </c>
      <c r="AC71" s="153">
        <f t="shared" si="31"/>
        <v>0</v>
      </c>
      <c r="AD71" s="95"/>
    </row>
    <row r="72" spans="1:30" s="44" customFormat="1" ht="46.8">
      <c r="A72" s="6">
        <v>68</v>
      </c>
      <c r="B72" s="6">
        <v>59</v>
      </c>
      <c r="C72" s="6" t="s">
        <v>476</v>
      </c>
      <c r="D72" s="14" t="s">
        <v>139</v>
      </c>
      <c r="E72" s="169" t="s">
        <v>64</v>
      </c>
      <c r="F72" s="173">
        <v>145</v>
      </c>
      <c r="G72" s="111">
        <v>8000</v>
      </c>
      <c r="H72" s="112">
        <v>122.88135593220339</v>
      </c>
      <c r="I72" s="109">
        <f t="shared" si="27"/>
        <v>1160000</v>
      </c>
      <c r="J72" s="184">
        <f t="shared" si="16"/>
        <v>8000</v>
      </c>
      <c r="K72" s="109">
        <f t="shared" si="17"/>
        <v>1160000</v>
      </c>
      <c r="L72" s="109">
        <f t="shared" si="18"/>
        <v>0</v>
      </c>
      <c r="M72" s="109">
        <f t="shared" si="19"/>
        <v>0</v>
      </c>
      <c r="N72" s="130"/>
      <c r="O72" s="131">
        <f t="shared" si="20"/>
        <v>0</v>
      </c>
      <c r="P72" s="132"/>
      <c r="Q72" s="131">
        <f t="shared" si="21"/>
        <v>0</v>
      </c>
      <c r="R72" s="131">
        <f t="shared" si="28"/>
        <v>0</v>
      </c>
      <c r="S72" s="131">
        <f t="shared" si="29"/>
        <v>0</v>
      </c>
      <c r="T72" s="187">
        <f t="shared" si="22"/>
        <v>8000</v>
      </c>
      <c r="U72" s="146">
        <f t="shared" si="23"/>
        <v>1160000</v>
      </c>
      <c r="V72" s="147">
        <f t="shared" si="24"/>
        <v>8000</v>
      </c>
      <c r="W72" s="148">
        <f t="shared" si="25"/>
        <v>1160000</v>
      </c>
      <c r="X72" s="155">
        <f t="shared" si="15"/>
        <v>8000</v>
      </c>
      <c r="Y72" s="156" t="s">
        <v>64</v>
      </c>
      <c r="Z72" s="146" t="e">
        <f>#REF!</f>
        <v>#REF!</v>
      </c>
      <c r="AA72" s="151" t="e">
        <f t="shared" si="26"/>
        <v>#REF!</v>
      </c>
      <c r="AB72" s="152">
        <f t="shared" si="30"/>
        <v>0</v>
      </c>
      <c r="AC72" s="153">
        <f t="shared" si="31"/>
        <v>0</v>
      </c>
      <c r="AD72" s="95"/>
    </row>
    <row r="73" spans="1:30" s="44" customFormat="1" ht="46.8">
      <c r="A73" s="6">
        <v>69</v>
      </c>
      <c r="B73" s="6">
        <v>60</v>
      </c>
      <c r="C73" s="6" t="s">
        <v>477</v>
      </c>
      <c r="D73" s="14" t="s">
        <v>141</v>
      </c>
      <c r="E73" s="169" t="s">
        <v>64</v>
      </c>
      <c r="F73" s="173">
        <v>230</v>
      </c>
      <c r="G73" s="111">
        <v>5000</v>
      </c>
      <c r="H73" s="112">
        <v>194.91525423728814</v>
      </c>
      <c r="I73" s="109">
        <f t="shared" si="27"/>
        <v>1150000</v>
      </c>
      <c r="J73" s="184">
        <f t="shared" si="16"/>
        <v>5000</v>
      </c>
      <c r="K73" s="109">
        <f t="shared" si="17"/>
        <v>1150000</v>
      </c>
      <c r="L73" s="109">
        <f t="shared" si="18"/>
        <v>0</v>
      </c>
      <c r="M73" s="109">
        <f t="shared" si="19"/>
        <v>0</v>
      </c>
      <c r="N73" s="130"/>
      <c r="O73" s="131">
        <f t="shared" si="20"/>
        <v>0</v>
      </c>
      <c r="P73" s="132"/>
      <c r="Q73" s="131">
        <f t="shared" si="21"/>
        <v>0</v>
      </c>
      <c r="R73" s="131">
        <f t="shared" si="28"/>
        <v>0</v>
      </c>
      <c r="S73" s="131">
        <f t="shared" si="29"/>
        <v>0</v>
      </c>
      <c r="T73" s="187">
        <f t="shared" si="22"/>
        <v>5000</v>
      </c>
      <c r="U73" s="146">
        <f t="shared" si="23"/>
        <v>1150000</v>
      </c>
      <c r="V73" s="147">
        <f t="shared" si="24"/>
        <v>5000</v>
      </c>
      <c r="W73" s="148">
        <f t="shared" si="25"/>
        <v>1150000</v>
      </c>
      <c r="X73" s="155">
        <f t="shared" si="15"/>
        <v>5000</v>
      </c>
      <c r="Y73" s="156" t="s">
        <v>64</v>
      </c>
      <c r="Z73" s="146" t="e">
        <f>#REF!</f>
        <v>#REF!</v>
      </c>
      <c r="AA73" s="151" t="e">
        <f t="shared" si="26"/>
        <v>#REF!</v>
      </c>
      <c r="AB73" s="152">
        <f t="shared" si="30"/>
        <v>0</v>
      </c>
      <c r="AC73" s="153">
        <f t="shared" si="31"/>
        <v>0</v>
      </c>
      <c r="AD73" s="95"/>
    </row>
    <row r="74" spans="1:30" s="44" customFormat="1" ht="46.8">
      <c r="A74" s="6">
        <v>70</v>
      </c>
      <c r="B74" s="6">
        <v>61</v>
      </c>
      <c r="C74" s="6" t="s">
        <v>478</v>
      </c>
      <c r="D74" s="14" t="s">
        <v>143</v>
      </c>
      <c r="E74" s="169" t="s">
        <v>64</v>
      </c>
      <c r="F74" s="173">
        <v>325.00000000000006</v>
      </c>
      <c r="G74" s="111">
        <v>300</v>
      </c>
      <c r="H74" s="112">
        <v>275.42372881355936</v>
      </c>
      <c r="I74" s="109">
        <f t="shared" si="27"/>
        <v>97500.000000000015</v>
      </c>
      <c r="J74" s="184">
        <f t="shared" si="16"/>
        <v>300</v>
      </c>
      <c r="K74" s="109">
        <f t="shared" si="17"/>
        <v>97500.000000000015</v>
      </c>
      <c r="L74" s="109">
        <f t="shared" si="18"/>
        <v>0</v>
      </c>
      <c r="M74" s="109">
        <f t="shared" si="19"/>
        <v>0</v>
      </c>
      <c r="N74" s="130"/>
      <c r="O74" s="131">
        <f t="shared" si="20"/>
        <v>0</v>
      </c>
      <c r="P74" s="132"/>
      <c r="Q74" s="131">
        <f t="shared" si="21"/>
        <v>0</v>
      </c>
      <c r="R74" s="131">
        <f t="shared" si="28"/>
        <v>0</v>
      </c>
      <c r="S74" s="131">
        <f t="shared" si="29"/>
        <v>0</v>
      </c>
      <c r="T74" s="187">
        <f t="shared" si="22"/>
        <v>300</v>
      </c>
      <c r="U74" s="146">
        <f t="shared" si="23"/>
        <v>97500.000000000015</v>
      </c>
      <c r="V74" s="147">
        <f t="shared" si="24"/>
        <v>300</v>
      </c>
      <c r="W74" s="148">
        <f t="shared" si="25"/>
        <v>97500.000000000015</v>
      </c>
      <c r="X74" s="155">
        <f t="shared" si="15"/>
        <v>300</v>
      </c>
      <c r="Y74" s="156" t="s">
        <v>64</v>
      </c>
      <c r="Z74" s="146" t="e">
        <f>#REF!</f>
        <v>#REF!</v>
      </c>
      <c r="AA74" s="151" t="e">
        <f t="shared" si="26"/>
        <v>#REF!</v>
      </c>
      <c r="AB74" s="152">
        <f t="shared" si="30"/>
        <v>0</v>
      </c>
      <c r="AC74" s="153">
        <f t="shared" si="31"/>
        <v>0</v>
      </c>
      <c r="AD74" s="95"/>
    </row>
    <row r="75" spans="1:30" s="44" customFormat="1" ht="46.8">
      <c r="A75" s="6">
        <v>71</v>
      </c>
      <c r="B75" s="6">
        <v>62</v>
      </c>
      <c r="C75" s="6" t="s">
        <v>479</v>
      </c>
      <c r="D75" s="14" t="s">
        <v>145</v>
      </c>
      <c r="E75" s="169" t="s">
        <v>64</v>
      </c>
      <c r="F75" s="173">
        <v>545</v>
      </c>
      <c r="G75" s="111">
        <v>300</v>
      </c>
      <c r="H75" s="112">
        <v>461.86440677966107</v>
      </c>
      <c r="I75" s="109">
        <f t="shared" si="27"/>
        <v>163500</v>
      </c>
      <c r="J75" s="184">
        <f t="shared" si="16"/>
        <v>300</v>
      </c>
      <c r="K75" s="109">
        <f t="shared" si="17"/>
        <v>163500</v>
      </c>
      <c r="L75" s="109">
        <f t="shared" si="18"/>
        <v>0</v>
      </c>
      <c r="M75" s="109">
        <f t="shared" si="19"/>
        <v>0</v>
      </c>
      <c r="N75" s="130"/>
      <c r="O75" s="131">
        <f t="shared" si="20"/>
        <v>0</v>
      </c>
      <c r="P75" s="132"/>
      <c r="Q75" s="131">
        <f t="shared" si="21"/>
        <v>0</v>
      </c>
      <c r="R75" s="131">
        <f t="shared" si="28"/>
        <v>0</v>
      </c>
      <c r="S75" s="131">
        <f t="shared" si="29"/>
        <v>0</v>
      </c>
      <c r="T75" s="187">
        <f t="shared" si="22"/>
        <v>300</v>
      </c>
      <c r="U75" s="146">
        <f t="shared" si="23"/>
        <v>163500</v>
      </c>
      <c r="V75" s="147">
        <f t="shared" si="24"/>
        <v>300</v>
      </c>
      <c r="W75" s="148">
        <f t="shared" si="25"/>
        <v>163500</v>
      </c>
      <c r="X75" s="155">
        <f t="shared" si="15"/>
        <v>300</v>
      </c>
      <c r="Y75" s="156" t="s">
        <v>64</v>
      </c>
      <c r="Z75" s="146" t="e">
        <f>#REF!</f>
        <v>#REF!</v>
      </c>
      <c r="AA75" s="151" t="e">
        <f t="shared" si="26"/>
        <v>#REF!</v>
      </c>
      <c r="AB75" s="152">
        <f t="shared" si="30"/>
        <v>0</v>
      </c>
      <c r="AC75" s="153">
        <f t="shared" si="31"/>
        <v>0</v>
      </c>
      <c r="AD75" s="95"/>
    </row>
    <row r="76" spans="1:30" s="44" customFormat="1" ht="46.8">
      <c r="A76" s="6">
        <v>72</v>
      </c>
      <c r="B76" s="6">
        <v>63</v>
      </c>
      <c r="C76" s="6" t="s">
        <v>480</v>
      </c>
      <c r="D76" s="14" t="s">
        <v>147</v>
      </c>
      <c r="E76" s="169" t="s">
        <v>64</v>
      </c>
      <c r="F76" s="173">
        <v>849.99999999999989</v>
      </c>
      <c r="G76" s="111">
        <v>500</v>
      </c>
      <c r="H76" s="112">
        <v>720.33898305084745</v>
      </c>
      <c r="I76" s="109">
        <f t="shared" si="27"/>
        <v>424999.99999999994</v>
      </c>
      <c r="J76" s="184">
        <f t="shared" si="16"/>
        <v>500</v>
      </c>
      <c r="K76" s="109">
        <f t="shared" si="17"/>
        <v>424999.99999999994</v>
      </c>
      <c r="L76" s="109">
        <f t="shared" si="18"/>
        <v>0</v>
      </c>
      <c r="M76" s="109">
        <f t="shared" si="19"/>
        <v>0</v>
      </c>
      <c r="N76" s="130"/>
      <c r="O76" s="131">
        <f t="shared" si="20"/>
        <v>0</v>
      </c>
      <c r="P76" s="132"/>
      <c r="Q76" s="131">
        <f t="shared" si="21"/>
        <v>0</v>
      </c>
      <c r="R76" s="131">
        <f t="shared" si="28"/>
        <v>0</v>
      </c>
      <c r="S76" s="131">
        <f t="shared" si="29"/>
        <v>0</v>
      </c>
      <c r="T76" s="187">
        <f t="shared" si="22"/>
        <v>500</v>
      </c>
      <c r="U76" s="146">
        <f t="shared" si="23"/>
        <v>424999.99999999994</v>
      </c>
      <c r="V76" s="147">
        <f t="shared" si="24"/>
        <v>500</v>
      </c>
      <c r="W76" s="148">
        <f t="shared" si="25"/>
        <v>424999.99999999994</v>
      </c>
      <c r="X76" s="155">
        <f t="shared" si="15"/>
        <v>500</v>
      </c>
      <c r="Y76" s="156" t="s">
        <v>64</v>
      </c>
      <c r="Z76" s="146" t="e">
        <f>#REF!</f>
        <v>#REF!</v>
      </c>
      <c r="AA76" s="151" t="e">
        <f t="shared" si="26"/>
        <v>#REF!</v>
      </c>
      <c r="AB76" s="152">
        <f t="shared" si="30"/>
        <v>0</v>
      </c>
      <c r="AC76" s="153">
        <f t="shared" si="31"/>
        <v>0</v>
      </c>
      <c r="AD76" s="95"/>
    </row>
    <row r="77" spans="1:30" s="44" customFormat="1" ht="31.2">
      <c r="A77" s="6">
        <v>73</v>
      </c>
      <c r="B77" s="6">
        <v>64</v>
      </c>
      <c r="C77" s="6" t="s">
        <v>481</v>
      </c>
      <c r="D77" s="14" t="s">
        <v>149</v>
      </c>
      <c r="E77" s="167" t="s">
        <v>14</v>
      </c>
      <c r="F77" s="172">
        <v>1800</v>
      </c>
      <c r="G77" s="111">
        <v>8</v>
      </c>
      <c r="H77" s="112">
        <v>1525.4237288135594</v>
      </c>
      <c r="I77" s="109">
        <f t="shared" si="27"/>
        <v>14400</v>
      </c>
      <c r="J77" s="184">
        <f t="shared" si="16"/>
        <v>8</v>
      </c>
      <c r="K77" s="109">
        <f t="shared" si="17"/>
        <v>14400</v>
      </c>
      <c r="L77" s="109">
        <f t="shared" si="18"/>
        <v>0</v>
      </c>
      <c r="M77" s="109">
        <f t="shared" si="19"/>
        <v>0</v>
      </c>
      <c r="N77" s="130"/>
      <c r="O77" s="131">
        <f t="shared" si="20"/>
        <v>0</v>
      </c>
      <c r="P77" s="132"/>
      <c r="Q77" s="131">
        <f t="shared" si="21"/>
        <v>0</v>
      </c>
      <c r="R77" s="131">
        <f t="shared" si="28"/>
        <v>0</v>
      </c>
      <c r="S77" s="131">
        <f t="shared" si="29"/>
        <v>0</v>
      </c>
      <c r="T77" s="187">
        <f t="shared" si="22"/>
        <v>8</v>
      </c>
      <c r="U77" s="146">
        <f t="shared" si="23"/>
        <v>14400</v>
      </c>
      <c r="V77" s="147">
        <f t="shared" si="24"/>
        <v>8</v>
      </c>
      <c r="W77" s="148">
        <f t="shared" si="25"/>
        <v>14400</v>
      </c>
      <c r="X77" s="155">
        <f t="shared" si="15"/>
        <v>8</v>
      </c>
      <c r="Y77" s="149" t="s">
        <v>14</v>
      </c>
      <c r="Z77" s="146" t="e">
        <f>#REF!</f>
        <v>#REF!</v>
      </c>
      <c r="AA77" s="151" t="e">
        <f t="shared" si="26"/>
        <v>#REF!</v>
      </c>
      <c r="AB77" s="152">
        <f t="shared" si="30"/>
        <v>0</v>
      </c>
      <c r="AC77" s="153">
        <f t="shared" si="31"/>
        <v>0</v>
      </c>
      <c r="AD77" s="95"/>
    </row>
    <row r="78" spans="1:30" s="44" customFormat="1" ht="46.8">
      <c r="A78" s="6">
        <v>74</v>
      </c>
      <c r="B78" s="6">
        <v>65</v>
      </c>
      <c r="C78" s="6" t="s">
        <v>482</v>
      </c>
      <c r="D78" s="14" t="s">
        <v>151</v>
      </c>
      <c r="E78" s="167" t="s">
        <v>14</v>
      </c>
      <c r="F78" s="172">
        <v>13000</v>
      </c>
      <c r="G78" s="108">
        <v>10</v>
      </c>
      <c r="H78" s="112">
        <v>11016.949152542373</v>
      </c>
      <c r="I78" s="109">
        <f t="shared" si="27"/>
        <v>130000</v>
      </c>
      <c r="J78" s="184">
        <f t="shared" si="16"/>
        <v>10</v>
      </c>
      <c r="K78" s="109">
        <f t="shared" si="17"/>
        <v>130000</v>
      </c>
      <c r="L78" s="109">
        <f t="shared" si="18"/>
        <v>0</v>
      </c>
      <c r="M78" s="109">
        <f t="shared" si="19"/>
        <v>0</v>
      </c>
      <c r="N78" s="130"/>
      <c r="O78" s="131">
        <f t="shared" si="20"/>
        <v>0</v>
      </c>
      <c r="P78" s="132"/>
      <c r="Q78" s="131">
        <f t="shared" si="21"/>
        <v>0</v>
      </c>
      <c r="R78" s="131">
        <f t="shared" si="28"/>
        <v>0</v>
      </c>
      <c r="S78" s="131">
        <f t="shared" si="29"/>
        <v>0</v>
      </c>
      <c r="T78" s="187">
        <f t="shared" si="22"/>
        <v>10</v>
      </c>
      <c r="U78" s="146">
        <f t="shared" si="23"/>
        <v>130000</v>
      </c>
      <c r="V78" s="147">
        <f t="shared" si="24"/>
        <v>10</v>
      </c>
      <c r="W78" s="148">
        <f t="shared" si="25"/>
        <v>130000</v>
      </c>
      <c r="X78" s="155">
        <f t="shared" si="15"/>
        <v>10</v>
      </c>
      <c r="Y78" s="149" t="s">
        <v>14</v>
      </c>
      <c r="Z78" s="146" t="e">
        <f>#REF!</f>
        <v>#REF!</v>
      </c>
      <c r="AA78" s="151" t="e">
        <f t="shared" si="26"/>
        <v>#REF!</v>
      </c>
      <c r="AB78" s="152">
        <f t="shared" si="30"/>
        <v>0</v>
      </c>
      <c r="AC78" s="153">
        <f t="shared" si="31"/>
        <v>0</v>
      </c>
      <c r="AD78" s="95"/>
    </row>
    <row r="79" spans="1:30" s="44" customFormat="1" ht="46.8">
      <c r="A79" s="6">
        <v>75</v>
      </c>
      <c r="B79" s="6">
        <v>230</v>
      </c>
      <c r="C79" s="6" t="s">
        <v>483</v>
      </c>
      <c r="D79" s="14" t="s">
        <v>153</v>
      </c>
      <c r="E79" s="167" t="s">
        <v>14</v>
      </c>
      <c r="F79" s="172">
        <v>13000</v>
      </c>
      <c r="G79" s="108">
        <v>14</v>
      </c>
      <c r="H79" s="112">
        <v>11016.949152542373</v>
      </c>
      <c r="I79" s="109">
        <f t="shared" si="27"/>
        <v>182000</v>
      </c>
      <c r="J79" s="184">
        <f t="shared" si="16"/>
        <v>14</v>
      </c>
      <c r="K79" s="109">
        <f t="shared" si="17"/>
        <v>182000</v>
      </c>
      <c r="L79" s="109">
        <f t="shared" si="18"/>
        <v>0</v>
      </c>
      <c r="M79" s="109">
        <f t="shared" si="19"/>
        <v>0</v>
      </c>
      <c r="N79" s="130"/>
      <c r="O79" s="131">
        <f t="shared" si="20"/>
        <v>0</v>
      </c>
      <c r="P79" s="132"/>
      <c r="Q79" s="131">
        <f t="shared" si="21"/>
        <v>0</v>
      </c>
      <c r="R79" s="131">
        <f t="shared" si="28"/>
        <v>0</v>
      </c>
      <c r="S79" s="131">
        <f t="shared" si="29"/>
        <v>0</v>
      </c>
      <c r="T79" s="187">
        <f t="shared" si="22"/>
        <v>14</v>
      </c>
      <c r="U79" s="146">
        <f t="shared" si="23"/>
        <v>182000</v>
      </c>
      <c r="V79" s="147">
        <f t="shared" si="24"/>
        <v>14</v>
      </c>
      <c r="W79" s="148">
        <f t="shared" si="25"/>
        <v>182000</v>
      </c>
      <c r="X79" s="155">
        <f t="shared" si="15"/>
        <v>14</v>
      </c>
      <c r="Y79" s="149" t="s">
        <v>14</v>
      </c>
      <c r="Z79" s="146" t="e">
        <f>#REF!</f>
        <v>#REF!</v>
      </c>
      <c r="AA79" s="151" t="e">
        <f t="shared" si="26"/>
        <v>#REF!</v>
      </c>
      <c r="AB79" s="152">
        <f t="shared" si="30"/>
        <v>0</v>
      </c>
      <c r="AC79" s="153">
        <f t="shared" si="31"/>
        <v>0</v>
      </c>
      <c r="AD79" s="95"/>
    </row>
    <row r="80" spans="1:30" s="44" customFormat="1" ht="31.2">
      <c r="A80" s="6">
        <v>76</v>
      </c>
      <c r="B80" s="6">
        <v>66</v>
      </c>
      <c r="C80" s="6" t="s">
        <v>484</v>
      </c>
      <c r="D80" s="14" t="s">
        <v>155</v>
      </c>
      <c r="E80" s="167" t="s">
        <v>14</v>
      </c>
      <c r="F80" s="172">
        <v>50000</v>
      </c>
      <c r="G80" s="108">
        <v>5</v>
      </c>
      <c r="H80" s="112">
        <v>42372.881355932208</v>
      </c>
      <c r="I80" s="109">
        <f t="shared" si="27"/>
        <v>250000</v>
      </c>
      <c r="J80" s="184">
        <f t="shared" si="16"/>
        <v>5</v>
      </c>
      <c r="K80" s="109">
        <f t="shared" si="17"/>
        <v>250000</v>
      </c>
      <c r="L80" s="109">
        <f t="shared" si="18"/>
        <v>0</v>
      </c>
      <c r="M80" s="109">
        <f t="shared" si="19"/>
        <v>0</v>
      </c>
      <c r="N80" s="130"/>
      <c r="O80" s="131">
        <f t="shared" si="20"/>
        <v>0</v>
      </c>
      <c r="P80" s="132"/>
      <c r="Q80" s="131">
        <f t="shared" si="21"/>
        <v>0</v>
      </c>
      <c r="R80" s="131">
        <f t="shared" si="28"/>
        <v>0</v>
      </c>
      <c r="S80" s="131">
        <f t="shared" si="29"/>
        <v>0</v>
      </c>
      <c r="T80" s="187">
        <f t="shared" si="22"/>
        <v>5</v>
      </c>
      <c r="U80" s="146">
        <f t="shared" si="23"/>
        <v>250000</v>
      </c>
      <c r="V80" s="147">
        <f t="shared" si="24"/>
        <v>5</v>
      </c>
      <c r="W80" s="148">
        <f t="shared" si="25"/>
        <v>250000</v>
      </c>
      <c r="X80" s="155">
        <f t="shared" si="15"/>
        <v>5</v>
      </c>
      <c r="Y80" s="149" t="s">
        <v>14</v>
      </c>
      <c r="Z80" s="146" t="e">
        <f>#REF!</f>
        <v>#REF!</v>
      </c>
      <c r="AA80" s="151" t="e">
        <f t="shared" si="26"/>
        <v>#REF!</v>
      </c>
      <c r="AB80" s="152">
        <f t="shared" si="30"/>
        <v>0</v>
      </c>
      <c r="AC80" s="153">
        <f t="shared" si="31"/>
        <v>0</v>
      </c>
      <c r="AD80" s="95"/>
    </row>
    <row r="81" spans="1:30" s="44" customFormat="1" ht="46.8">
      <c r="A81" s="6">
        <v>77</v>
      </c>
      <c r="B81" s="6">
        <v>67</v>
      </c>
      <c r="C81" s="6" t="s">
        <v>485</v>
      </c>
      <c r="D81" s="14" t="s">
        <v>157</v>
      </c>
      <c r="E81" s="167" t="s">
        <v>14</v>
      </c>
      <c r="F81" s="172">
        <v>6000</v>
      </c>
      <c r="G81" s="108">
        <v>10</v>
      </c>
      <c r="H81" s="112">
        <v>5084.7457627118647</v>
      </c>
      <c r="I81" s="109">
        <f t="shared" si="27"/>
        <v>60000</v>
      </c>
      <c r="J81" s="184">
        <f t="shared" si="16"/>
        <v>10</v>
      </c>
      <c r="K81" s="109">
        <f t="shared" si="17"/>
        <v>60000</v>
      </c>
      <c r="L81" s="109">
        <f t="shared" si="18"/>
        <v>0</v>
      </c>
      <c r="M81" s="109">
        <f t="shared" si="19"/>
        <v>0</v>
      </c>
      <c r="N81" s="130"/>
      <c r="O81" s="131">
        <f t="shared" si="20"/>
        <v>0</v>
      </c>
      <c r="P81" s="132"/>
      <c r="Q81" s="131">
        <f t="shared" si="21"/>
        <v>0</v>
      </c>
      <c r="R81" s="131">
        <f t="shared" si="28"/>
        <v>0</v>
      </c>
      <c r="S81" s="131">
        <f t="shared" si="29"/>
        <v>0</v>
      </c>
      <c r="T81" s="187">
        <f t="shared" si="22"/>
        <v>10</v>
      </c>
      <c r="U81" s="146">
        <f t="shared" si="23"/>
        <v>60000</v>
      </c>
      <c r="V81" s="147">
        <f t="shared" si="24"/>
        <v>10</v>
      </c>
      <c r="W81" s="148">
        <f t="shared" si="25"/>
        <v>60000</v>
      </c>
      <c r="X81" s="155">
        <f t="shared" si="15"/>
        <v>10</v>
      </c>
      <c r="Y81" s="149" t="s">
        <v>14</v>
      </c>
      <c r="Z81" s="146" t="e">
        <f>#REF!</f>
        <v>#REF!</v>
      </c>
      <c r="AA81" s="151" t="e">
        <f t="shared" si="26"/>
        <v>#REF!</v>
      </c>
      <c r="AB81" s="152">
        <f t="shared" si="30"/>
        <v>0</v>
      </c>
      <c r="AC81" s="153">
        <f t="shared" si="31"/>
        <v>0</v>
      </c>
      <c r="AD81" s="95"/>
    </row>
    <row r="82" spans="1:30" s="44" customFormat="1" ht="31.2">
      <c r="A82" s="6">
        <v>78</v>
      </c>
      <c r="B82" s="6">
        <v>206</v>
      </c>
      <c r="C82" s="6" t="s">
        <v>486</v>
      </c>
      <c r="D82" s="14" t="s">
        <v>159</v>
      </c>
      <c r="E82" s="167" t="s">
        <v>14</v>
      </c>
      <c r="F82" s="172">
        <v>22500</v>
      </c>
      <c r="G82" s="111">
        <v>18</v>
      </c>
      <c r="H82" s="112">
        <v>19067.796610169491</v>
      </c>
      <c r="I82" s="109">
        <f t="shared" si="27"/>
        <v>405000</v>
      </c>
      <c r="J82" s="184">
        <f t="shared" si="16"/>
        <v>18</v>
      </c>
      <c r="K82" s="109">
        <f t="shared" si="17"/>
        <v>405000</v>
      </c>
      <c r="L82" s="109">
        <f t="shared" si="18"/>
        <v>0</v>
      </c>
      <c r="M82" s="109">
        <f t="shared" si="19"/>
        <v>0</v>
      </c>
      <c r="N82" s="130"/>
      <c r="O82" s="131">
        <f t="shared" si="20"/>
        <v>0</v>
      </c>
      <c r="P82" s="132"/>
      <c r="Q82" s="131">
        <f t="shared" si="21"/>
        <v>0</v>
      </c>
      <c r="R82" s="131">
        <f t="shared" si="28"/>
        <v>0</v>
      </c>
      <c r="S82" s="131">
        <f t="shared" si="29"/>
        <v>0</v>
      </c>
      <c r="T82" s="187">
        <f t="shared" si="22"/>
        <v>18</v>
      </c>
      <c r="U82" s="146">
        <f t="shared" si="23"/>
        <v>405000</v>
      </c>
      <c r="V82" s="147">
        <f t="shared" si="24"/>
        <v>18</v>
      </c>
      <c r="W82" s="148">
        <f t="shared" si="25"/>
        <v>405000</v>
      </c>
      <c r="X82" s="155">
        <f t="shared" si="15"/>
        <v>18</v>
      </c>
      <c r="Y82" s="149" t="s">
        <v>14</v>
      </c>
      <c r="Z82" s="146" t="e">
        <f>#REF!</f>
        <v>#REF!</v>
      </c>
      <c r="AA82" s="151" t="e">
        <f t="shared" si="26"/>
        <v>#REF!</v>
      </c>
      <c r="AB82" s="152">
        <f t="shared" si="30"/>
        <v>0</v>
      </c>
      <c r="AC82" s="153">
        <f t="shared" si="31"/>
        <v>0</v>
      </c>
      <c r="AD82" s="95"/>
    </row>
    <row r="83" spans="1:30" s="44" customFormat="1" ht="46.8">
      <c r="A83" s="6">
        <v>79</v>
      </c>
      <c r="B83" s="6">
        <v>68</v>
      </c>
      <c r="C83" s="6" t="s">
        <v>487</v>
      </c>
      <c r="D83" s="14" t="s">
        <v>161</v>
      </c>
      <c r="E83" s="167" t="s">
        <v>14</v>
      </c>
      <c r="F83" s="172">
        <v>54000</v>
      </c>
      <c r="G83" s="111">
        <v>18</v>
      </c>
      <c r="H83" s="112">
        <v>45762.711864406781</v>
      </c>
      <c r="I83" s="109">
        <f t="shared" si="27"/>
        <v>972000</v>
      </c>
      <c r="J83" s="184">
        <f t="shared" si="16"/>
        <v>18</v>
      </c>
      <c r="K83" s="109">
        <f t="shared" si="17"/>
        <v>972000</v>
      </c>
      <c r="L83" s="109">
        <f t="shared" si="18"/>
        <v>0</v>
      </c>
      <c r="M83" s="109">
        <f t="shared" si="19"/>
        <v>0</v>
      </c>
      <c r="N83" s="130"/>
      <c r="O83" s="131">
        <f t="shared" si="20"/>
        <v>0</v>
      </c>
      <c r="P83" s="132"/>
      <c r="Q83" s="131">
        <f t="shared" si="21"/>
        <v>0</v>
      </c>
      <c r="R83" s="131">
        <f t="shared" si="28"/>
        <v>0</v>
      </c>
      <c r="S83" s="131">
        <f t="shared" si="29"/>
        <v>0</v>
      </c>
      <c r="T83" s="187">
        <f t="shared" si="22"/>
        <v>18</v>
      </c>
      <c r="U83" s="146">
        <f t="shared" si="23"/>
        <v>972000</v>
      </c>
      <c r="V83" s="147">
        <f t="shared" si="24"/>
        <v>18</v>
      </c>
      <c r="W83" s="148">
        <f t="shared" si="25"/>
        <v>972000</v>
      </c>
      <c r="X83" s="155">
        <f t="shared" si="15"/>
        <v>18</v>
      </c>
      <c r="Y83" s="149" t="s">
        <v>14</v>
      </c>
      <c r="Z83" s="146" t="e">
        <f>#REF!</f>
        <v>#REF!</v>
      </c>
      <c r="AA83" s="151" t="e">
        <f t="shared" si="26"/>
        <v>#REF!</v>
      </c>
      <c r="AB83" s="152">
        <f t="shared" si="30"/>
        <v>0</v>
      </c>
      <c r="AC83" s="153">
        <f t="shared" si="31"/>
        <v>0</v>
      </c>
      <c r="AD83" s="95"/>
    </row>
    <row r="84" spans="1:30" s="44" customFormat="1" ht="31.2">
      <c r="A84" s="6">
        <v>80</v>
      </c>
      <c r="B84" s="6">
        <v>69</v>
      </c>
      <c r="C84" s="6" t="s">
        <v>488</v>
      </c>
      <c r="D84" s="14" t="s">
        <v>163</v>
      </c>
      <c r="E84" s="167" t="s">
        <v>14</v>
      </c>
      <c r="F84" s="172">
        <v>25000</v>
      </c>
      <c r="G84" s="111">
        <v>6</v>
      </c>
      <c r="H84" s="112">
        <v>21186.440677966104</v>
      </c>
      <c r="I84" s="109">
        <f t="shared" si="27"/>
        <v>150000</v>
      </c>
      <c r="J84" s="184">
        <f t="shared" si="16"/>
        <v>6</v>
      </c>
      <c r="K84" s="109">
        <f t="shared" si="17"/>
        <v>150000</v>
      </c>
      <c r="L84" s="109">
        <f t="shared" si="18"/>
        <v>0</v>
      </c>
      <c r="M84" s="109">
        <f t="shared" si="19"/>
        <v>0</v>
      </c>
      <c r="N84" s="130"/>
      <c r="O84" s="131">
        <f t="shared" si="20"/>
        <v>0</v>
      </c>
      <c r="P84" s="132"/>
      <c r="Q84" s="131">
        <f t="shared" si="21"/>
        <v>0</v>
      </c>
      <c r="R84" s="131">
        <f t="shared" si="28"/>
        <v>0</v>
      </c>
      <c r="S84" s="131">
        <f t="shared" si="29"/>
        <v>0</v>
      </c>
      <c r="T84" s="187">
        <f t="shared" si="22"/>
        <v>6</v>
      </c>
      <c r="U84" s="146">
        <f t="shared" si="23"/>
        <v>150000</v>
      </c>
      <c r="V84" s="147">
        <f t="shared" si="24"/>
        <v>6</v>
      </c>
      <c r="W84" s="148">
        <f t="shared" si="25"/>
        <v>150000</v>
      </c>
      <c r="X84" s="155">
        <f t="shared" si="15"/>
        <v>6</v>
      </c>
      <c r="Y84" s="149" t="s">
        <v>14</v>
      </c>
      <c r="Z84" s="146" t="e">
        <f>#REF!</f>
        <v>#REF!</v>
      </c>
      <c r="AA84" s="151" t="e">
        <f t="shared" si="26"/>
        <v>#REF!</v>
      </c>
      <c r="AB84" s="152">
        <f t="shared" si="30"/>
        <v>0</v>
      </c>
      <c r="AC84" s="153">
        <f t="shared" si="31"/>
        <v>0</v>
      </c>
      <c r="AD84" s="95"/>
    </row>
    <row r="85" spans="1:30" s="44" customFormat="1" ht="15.6">
      <c r="A85" s="6">
        <v>81</v>
      </c>
      <c r="B85" s="6">
        <v>70</v>
      </c>
      <c r="C85" s="6" t="s">
        <v>489</v>
      </c>
      <c r="D85" s="14" t="s">
        <v>165</v>
      </c>
      <c r="E85" s="169" t="s">
        <v>64</v>
      </c>
      <c r="F85" s="173">
        <v>450</v>
      </c>
      <c r="G85" s="108">
        <v>400</v>
      </c>
      <c r="H85" s="112">
        <v>381.35593220338984</v>
      </c>
      <c r="I85" s="109">
        <f t="shared" si="27"/>
        <v>180000</v>
      </c>
      <c r="J85" s="184">
        <f t="shared" si="16"/>
        <v>400</v>
      </c>
      <c r="K85" s="109">
        <f t="shared" si="17"/>
        <v>180000</v>
      </c>
      <c r="L85" s="109">
        <f t="shared" si="18"/>
        <v>0</v>
      </c>
      <c r="M85" s="109">
        <f t="shared" si="19"/>
        <v>0</v>
      </c>
      <c r="N85" s="130"/>
      <c r="O85" s="131">
        <f t="shared" si="20"/>
        <v>0</v>
      </c>
      <c r="P85" s="132"/>
      <c r="Q85" s="131">
        <f t="shared" si="21"/>
        <v>0</v>
      </c>
      <c r="R85" s="131">
        <f t="shared" si="28"/>
        <v>0</v>
      </c>
      <c r="S85" s="131">
        <f t="shared" si="29"/>
        <v>0</v>
      </c>
      <c r="T85" s="187">
        <f t="shared" si="22"/>
        <v>400</v>
      </c>
      <c r="U85" s="146">
        <f t="shared" si="23"/>
        <v>180000</v>
      </c>
      <c r="V85" s="147">
        <f t="shared" si="24"/>
        <v>400</v>
      </c>
      <c r="W85" s="148">
        <f t="shared" si="25"/>
        <v>180000</v>
      </c>
      <c r="X85" s="155">
        <f t="shared" si="15"/>
        <v>400</v>
      </c>
      <c r="Y85" s="156" t="s">
        <v>64</v>
      </c>
      <c r="Z85" s="146" t="e">
        <f>#REF!</f>
        <v>#REF!</v>
      </c>
      <c r="AA85" s="151" t="e">
        <f t="shared" si="26"/>
        <v>#REF!</v>
      </c>
      <c r="AB85" s="152">
        <f t="shared" si="30"/>
        <v>0</v>
      </c>
      <c r="AC85" s="153">
        <f t="shared" si="31"/>
        <v>0</v>
      </c>
      <c r="AD85" s="95"/>
    </row>
    <row r="86" spans="1:30" s="44" customFormat="1" ht="15.6">
      <c r="A86" s="6">
        <v>82</v>
      </c>
      <c r="B86" s="6">
        <v>71</v>
      </c>
      <c r="C86" s="6" t="s">
        <v>490</v>
      </c>
      <c r="D86" s="14" t="s">
        <v>167</v>
      </c>
      <c r="E86" s="169" t="s">
        <v>64</v>
      </c>
      <c r="F86" s="173">
        <v>300</v>
      </c>
      <c r="G86" s="108">
        <v>400</v>
      </c>
      <c r="H86" s="112">
        <v>254.23728813559325</v>
      </c>
      <c r="I86" s="109">
        <f t="shared" si="27"/>
        <v>120000</v>
      </c>
      <c r="J86" s="184">
        <f t="shared" si="16"/>
        <v>400</v>
      </c>
      <c r="K86" s="109">
        <f t="shared" si="17"/>
        <v>120000</v>
      </c>
      <c r="L86" s="109">
        <f t="shared" si="18"/>
        <v>0</v>
      </c>
      <c r="M86" s="109">
        <f t="shared" si="19"/>
        <v>0</v>
      </c>
      <c r="N86" s="130"/>
      <c r="O86" s="131">
        <f t="shared" si="20"/>
        <v>0</v>
      </c>
      <c r="P86" s="132"/>
      <c r="Q86" s="131">
        <f t="shared" si="21"/>
        <v>0</v>
      </c>
      <c r="R86" s="131">
        <f t="shared" si="28"/>
        <v>0</v>
      </c>
      <c r="S86" s="131">
        <f t="shared" si="29"/>
        <v>0</v>
      </c>
      <c r="T86" s="187">
        <f t="shared" si="22"/>
        <v>400</v>
      </c>
      <c r="U86" s="146">
        <f t="shared" si="23"/>
        <v>120000</v>
      </c>
      <c r="V86" s="147">
        <f t="shared" si="24"/>
        <v>400</v>
      </c>
      <c r="W86" s="148">
        <f t="shared" si="25"/>
        <v>120000</v>
      </c>
      <c r="X86" s="155">
        <f t="shared" si="15"/>
        <v>400</v>
      </c>
      <c r="Y86" s="156" t="s">
        <v>64</v>
      </c>
      <c r="Z86" s="146" t="e">
        <f>#REF!</f>
        <v>#REF!</v>
      </c>
      <c r="AA86" s="151" t="e">
        <f t="shared" si="26"/>
        <v>#REF!</v>
      </c>
      <c r="AB86" s="152">
        <f t="shared" si="30"/>
        <v>0</v>
      </c>
      <c r="AC86" s="153">
        <f t="shared" si="31"/>
        <v>0</v>
      </c>
      <c r="AD86" s="95"/>
    </row>
    <row r="87" spans="1:30" s="44" customFormat="1" ht="31.2">
      <c r="A87" s="6">
        <v>83</v>
      </c>
      <c r="B87" s="6">
        <v>207</v>
      </c>
      <c r="C87" s="6" t="s">
        <v>491</v>
      </c>
      <c r="D87" s="14" t="s">
        <v>169</v>
      </c>
      <c r="E87" s="167" t="s">
        <v>14</v>
      </c>
      <c r="F87" s="172">
        <v>4800</v>
      </c>
      <c r="G87" s="111">
        <v>20</v>
      </c>
      <c r="H87" s="112">
        <v>4067.7966101694919</v>
      </c>
      <c r="I87" s="109">
        <f t="shared" si="27"/>
        <v>96000</v>
      </c>
      <c r="J87" s="184">
        <f t="shared" si="16"/>
        <v>20</v>
      </c>
      <c r="K87" s="109">
        <f t="shared" si="17"/>
        <v>96000</v>
      </c>
      <c r="L87" s="109">
        <f t="shared" si="18"/>
        <v>0</v>
      </c>
      <c r="M87" s="109">
        <f t="shared" si="19"/>
        <v>0</v>
      </c>
      <c r="N87" s="130"/>
      <c r="O87" s="131">
        <f t="shared" si="20"/>
        <v>0</v>
      </c>
      <c r="P87" s="132"/>
      <c r="Q87" s="131">
        <f t="shared" si="21"/>
        <v>0</v>
      </c>
      <c r="R87" s="131">
        <f t="shared" si="28"/>
        <v>0</v>
      </c>
      <c r="S87" s="131">
        <f t="shared" si="29"/>
        <v>0</v>
      </c>
      <c r="T87" s="187">
        <f t="shared" si="22"/>
        <v>20</v>
      </c>
      <c r="U87" s="146">
        <f t="shared" si="23"/>
        <v>96000</v>
      </c>
      <c r="V87" s="147">
        <f t="shared" si="24"/>
        <v>20</v>
      </c>
      <c r="W87" s="148">
        <f t="shared" si="25"/>
        <v>96000</v>
      </c>
      <c r="X87" s="155">
        <f t="shared" si="15"/>
        <v>20</v>
      </c>
      <c r="Y87" s="149" t="s">
        <v>14</v>
      </c>
      <c r="Z87" s="146" t="e">
        <f>#REF!</f>
        <v>#REF!</v>
      </c>
      <c r="AA87" s="151" t="e">
        <f t="shared" si="26"/>
        <v>#REF!</v>
      </c>
      <c r="AB87" s="152">
        <f t="shared" si="30"/>
        <v>0</v>
      </c>
      <c r="AC87" s="153">
        <f t="shared" si="31"/>
        <v>0</v>
      </c>
      <c r="AD87" s="95"/>
    </row>
    <row r="88" spans="1:30" s="44" customFormat="1" ht="31.2">
      <c r="A88" s="6">
        <v>84</v>
      </c>
      <c r="B88" s="6">
        <v>208</v>
      </c>
      <c r="C88" s="6" t="s">
        <v>492</v>
      </c>
      <c r="D88" s="14" t="s">
        <v>171</v>
      </c>
      <c r="E88" s="167" t="s">
        <v>14</v>
      </c>
      <c r="F88" s="172">
        <v>4000</v>
      </c>
      <c r="G88" s="111">
        <v>60</v>
      </c>
      <c r="H88" s="112">
        <v>3389.8305084745766</v>
      </c>
      <c r="I88" s="109">
        <f t="shared" si="27"/>
        <v>240000</v>
      </c>
      <c r="J88" s="184">
        <f t="shared" si="16"/>
        <v>60</v>
      </c>
      <c r="K88" s="109">
        <f t="shared" si="17"/>
        <v>240000</v>
      </c>
      <c r="L88" s="109">
        <f t="shared" si="18"/>
        <v>0</v>
      </c>
      <c r="M88" s="109">
        <f t="shared" si="19"/>
        <v>0</v>
      </c>
      <c r="N88" s="130"/>
      <c r="O88" s="131">
        <f t="shared" si="20"/>
        <v>0</v>
      </c>
      <c r="P88" s="132"/>
      <c r="Q88" s="131">
        <f t="shared" si="21"/>
        <v>0</v>
      </c>
      <c r="R88" s="131">
        <f t="shared" si="28"/>
        <v>0</v>
      </c>
      <c r="S88" s="131">
        <f t="shared" si="29"/>
        <v>0</v>
      </c>
      <c r="T88" s="187">
        <f t="shared" si="22"/>
        <v>60</v>
      </c>
      <c r="U88" s="146">
        <f t="shared" si="23"/>
        <v>240000</v>
      </c>
      <c r="V88" s="147">
        <f t="shared" si="24"/>
        <v>60</v>
      </c>
      <c r="W88" s="148">
        <f t="shared" si="25"/>
        <v>240000</v>
      </c>
      <c r="X88" s="155">
        <f t="shared" si="15"/>
        <v>60</v>
      </c>
      <c r="Y88" s="149" t="s">
        <v>14</v>
      </c>
      <c r="Z88" s="146" t="e">
        <f>#REF!</f>
        <v>#REF!</v>
      </c>
      <c r="AA88" s="151" t="e">
        <f t="shared" si="26"/>
        <v>#REF!</v>
      </c>
      <c r="AB88" s="152">
        <f t="shared" si="30"/>
        <v>0</v>
      </c>
      <c r="AC88" s="153">
        <f t="shared" si="31"/>
        <v>0</v>
      </c>
      <c r="AD88" s="95"/>
    </row>
    <row r="89" spans="1:30" s="44" customFormat="1" ht="46.8">
      <c r="A89" s="6">
        <v>85</v>
      </c>
      <c r="B89" s="6">
        <v>209</v>
      </c>
      <c r="C89" s="6" t="s">
        <v>493</v>
      </c>
      <c r="D89" s="14" t="s">
        <v>173</v>
      </c>
      <c r="E89" s="167" t="s">
        <v>14</v>
      </c>
      <c r="F89" s="172">
        <v>1400</v>
      </c>
      <c r="G89" s="111">
        <v>215</v>
      </c>
      <c r="H89" s="112">
        <v>1186.4406779661017</v>
      </c>
      <c r="I89" s="109">
        <f t="shared" si="27"/>
        <v>301000</v>
      </c>
      <c r="J89" s="184">
        <f t="shared" si="16"/>
        <v>215</v>
      </c>
      <c r="K89" s="109">
        <f t="shared" si="17"/>
        <v>301000</v>
      </c>
      <c r="L89" s="109">
        <f t="shared" si="18"/>
        <v>0</v>
      </c>
      <c r="M89" s="109">
        <f t="shared" si="19"/>
        <v>0</v>
      </c>
      <c r="N89" s="130"/>
      <c r="O89" s="131">
        <f t="shared" si="20"/>
        <v>0</v>
      </c>
      <c r="P89" s="132"/>
      <c r="Q89" s="131">
        <f t="shared" si="21"/>
        <v>0</v>
      </c>
      <c r="R89" s="131">
        <f t="shared" si="28"/>
        <v>0</v>
      </c>
      <c r="S89" s="131">
        <f t="shared" si="29"/>
        <v>0</v>
      </c>
      <c r="T89" s="187">
        <f t="shared" si="22"/>
        <v>215</v>
      </c>
      <c r="U89" s="146">
        <f t="shared" si="23"/>
        <v>301000</v>
      </c>
      <c r="V89" s="147">
        <f t="shared" si="24"/>
        <v>215</v>
      </c>
      <c r="W89" s="148">
        <f t="shared" si="25"/>
        <v>301000</v>
      </c>
      <c r="X89" s="155">
        <f t="shared" si="15"/>
        <v>215</v>
      </c>
      <c r="Y89" s="149" t="s">
        <v>14</v>
      </c>
      <c r="Z89" s="146" t="e">
        <f>#REF!</f>
        <v>#REF!</v>
      </c>
      <c r="AA89" s="151" t="e">
        <f t="shared" si="26"/>
        <v>#REF!</v>
      </c>
      <c r="AB89" s="152">
        <f t="shared" si="30"/>
        <v>0</v>
      </c>
      <c r="AC89" s="153">
        <f t="shared" si="31"/>
        <v>0</v>
      </c>
      <c r="AD89" s="95"/>
    </row>
    <row r="90" spans="1:30" s="44" customFormat="1" ht="31.2">
      <c r="A90" s="6">
        <v>86</v>
      </c>
      <c r="B90" s="6">
        <v>210</v>
      </c>
      <c r="C90" s="6" t="s">
        <v>494</v>
      </c>
      <c r="D90" s="14" t="s">
        <v>175</v>
      </c>
      <c r="E90" s="167" t="s">
        <v>14</v>
      </c>
      <c r="F90" s="172">
        <v>1800</v>
      </c>
      <c r="G90" s="111">
        <v>95</v>
      </c>
      <c r="H90" s="112">
        <v>1525.4237288135594</v>
      </c>
      <c r="I90" s="109">
        <f t="shared" si="27"/>
        <v>171000</v>
      </c>
      <c r="J90" s="184">
        <f t="shared" si="16"/>
        <v>95</v>
      </c>
      <c r="K90" s="109">
        <f t="shared" si="17"/>
        <v>171000</v>
      </c>
      <c r="L90" s="109">
        <f t="shared" si="18"/>
        <v>0</v>
      </c>
      <c r="M90" s="109">
        <f t="shared" si="19"/>
        <v>0</v>
      </c>
      <c r="N90" s="130"/>
      <c r="O90" s="131">
        <f t="shared" si="20"/>
        <v>0</v>
      </c>
      <c r="P90" s="132"/>
      <c r="Q90" s="131">
        <f t="shared" si="21"/>
        <v>0</v>
      </c>
      <c r="R90" s="131">
        <f t="shared" si="28"/>
        <v>0</v>
      </c>
      <c r="S90" s="131">
        <f t="shared" si="29"/>
        <v>0</v>
      </c>
      <c r="T90" s="187">
        <f t="shared" si="22"/>
        <v>95</v>
      </c>
      <c r="U90" s="146">
        <f t="shared" si="23"/>
        <v>171000</v>
      </c>
      <c r="V90" s="147">
        <f t="shared" si="24"/>
        <v>95</v>
      </c>
      <c r="W90" s="148">
        <f t="shared" si="25"/>
        <v>171000</v>
      </c>
      <c r="X90" s="155">
        <f t="shared" si="15"/>
        <v>95</v>
      </c>
      <c r="Y90" s="149" t="s">
        <v>14</v>
      </c>
      <c r="Z90" s="146" t="e">
        <f>#REF!</f>
        <v>#REF!</v>
      </c>
      <c r="AA90" s="151" t="e">
        <f t="shared" si="26"/>
        <v>#REF!</v>
      </c>
      <c r="AB90" s="152">
        <f t="shared" si="30"/>
        <v>0</v>
      </c>
      <c r="AC90" s="153">
        <f t="shared" si="31"/>
        <v>0</v>
      </c>
      <c r="AD90" s="95"/>
    </row>
    <row r="91" spans="1:30" s="44" customFormat="1" ht="31.2">
      <c r="A91" s="6">
        <v>87</v>
      </c>
      <c r="B91" s="6">
        <v>72</v>
      </c>
      <c r="C91" s="6" t="s">
        <v>495</v>
      </c>
      <c r="D91" s="14" t="s">
        <v>177</v>
      </c>
      <c r="E91" s="167" t="s">
        <v>14</v>
      </c>
      <c r="F91" s="172">
        <v>160</v>
      </c>
      <c r="G91" s="111">
        <v>8</v>
      </c>
      <c r="H91" s="112">
        <v>135.59322033898306</v>
      </c>
      <c r="I91" s="109">
        <f t="shared" si="27"/>
        <v>1280</v>
      </c>
      <c r="J91" s="184">
        <f t="shared" si="16"/>
        <v>8</v>
      </c>
      <c r="K91" s="109">
        <f t="shared" si="17"/>
        <v>1280</v>
      </c>
      <c r="L91" s="109">
        <f t="shared" si="18"/>
        <v>0</v>
      </c>
      <c r="M91" s="109">
        <f t="shared" si="19"/>
        <v>0</v>
      </c>
      <c r="N91" s="130"/>
      <c r="O91" s="131">
        <f t="shared" si="20"/>
        <v>0</v>
      </c>
      <c r="P91" s="132"/>
      <c r="Q91" s="131">
        <f t="shared" si="21"/>
        <v>0</v>
      </c>
      <c r="R91" s="131">
        <f t="shared" si="28"/>
        <v>0</v>
      </c>
      <c r="S91" s="131">
        <f t="shared" si="29"/>
        <v>0</v>
      </c>
      <c r="T91" s="187">
        <f t="shared" si="22"/>
        <v>8</v>
      </c>
      <c r="U91" s="146">
        <f t="shared" si="23"/>
        <v>1280</v>
      </c>
      <c r="V91" s="147">
        <f t="shared" si="24"/>
        <v>8</v>
      </c>
      <c r="W91" s="148">
        <f t="shared" si="25"/>
        <v>1280</v>
      </c>
      <c r="X91" s="155">
        <f t="shared" si="15"/>
        <v>8</v>
      </c>
      <c r="Y91" s="149" t="s">
        <v>14</v>
      </c>
      <c r="Z91" s="146" t="e">
        <f>#REF!</f>
        <v>#REF!</v>
      </c>
      <c r="AA91" s="151" t="e">
        <f t="shared" si="26"/>
        <v>#REF!</v>
      </c>
      <c r="AB91" s="152">
        <f t="shared" si="30"/>
        <v>0</v>
      </c>
      <c r="AC91" s="153">
        <f t="shared" si="31"/>
        <v>0</v>
      </c>
      <c r="AD91" s="95"/>
    </row>
    <row r="92" spans="1:30" s="44" customFormat="1" ht="46.8">
      <c r="A92" s="6">
        <v>88</v>
      </c>
      <c r="B92" s="6">
        <v>231</v>
      </c>
      <c r="C92" s="6" t="s">
        <v>496</v>
      </c>
      <c r="D92" s="14" t="s">
        <v>179</v>
      </c>
      <c r="E92" s="167" t="s">
        <v>14</v>
      </c>
      <c r="F92" s="172">
        <v>3700.0000000000005</v>
      </c>
      <c r="G92" s="111">
        <v>40</v>
      </c>
      <c r="H92" s="112">
        <v>3135.5932203389834</v>
      </c>
      <c r="I92" s="109">
        <f t="shared" si="27"/>
        <v>148000.00000000003</v>
      </c>
      <c r="J92" s="184">
        <f t="shared" si="16"/>
        <v>40</v>
      </c>
      <c r="K92" s="109">
        <f t="shared" si="17"/>
        <v>148000.00000000003</v>
      </c>
      <c r="L92" s="109">
        <f t="shared" si="18"/>
        <v>0</v>
      </c>
      <c r="M92" s="109">
        <f t="shared" si="19"/>
        <v>0</v>
      </c>
      <c r="N92" s="130"/>
      <c r="O92" s="131">
        <f t="shared" si="20"/>
        <v>0</v>
      </c>
      <c r="P92" s="132"/>
      <c r="Q92" s="131">
        <f t="shared" si="21"/>
        <v>0</v>
      </c>
      <c r="R92" s="131">
        <f t="shared" si="28"/>
        <v>0</v>
      </c>
      <c r="S92" s="131">
        <f t="shared" si="29"/>
        <v>0</v>
      </c>
      <c r="T92" s="187">
        <f t="shared" si="22"/>
        <v>40</v>
      </c>
      <c r="U92" s="146">
        <f t="shared" si="23"/>
        <v>148000.00000000003</v>
      </c>
      <c r="V92" s="147">
        <f t="shared" si="24"/>
        <v>40</v>
      </c>
      <c r="W92" s="148">
        <f t="shared" si="25"/>
        <v>148000.00000000003</v>
      </c>
      <c r="X92" s="155">
        <f t="shared" si="15"/>
        <v>40</v>
      </c>
      <c r="Y92" s="149" t="s">
        <v>14</v>
      </c>
      <c r="Z92" s="146" t="e">
        <f>#REF!</f>
        <v>#REF!</v>
      </c>
      <c r="AA92" s="151" t="e">
        <f t="shared" si="26"/>
        <v>#REF!</v>
      </c>
      <c r="AB92" s="152">
        <f t="shared" si="30"/>
        <v>0</v>
      </c>
      <c r="AC92" s="153">
        <f t="shared" si="31"/>
        <v>0</v>
      </c>
      <c r="AD92" s="95"/>
    </row>
    <row r="93" spans="1:30" s="44" customFormat="1" ht="31.2">
      <c r="A93" s="6">
        <v>89</v>
      </c>
      <c r="B93" s="6">
        <v>73</v>
      </c>
      <c r="C93" s="6" t="s">
        <v>497</v>
      </c>
      <c r="D93" s="14" t="s">
        <v>181</v>
      </c>
      <c r="E93" s="167" t="s">
        <v>14</v>
      </c>
      <c r="F93" s="172">
        <v>1000</v>
      </c>
      <c r="G93" s="111">
        <v>40</v>
      </c>
      <c r="H93" s="112">
        <v>847.45762711864415</v>
      </c>
      <c r="I93" s="109">
        <f t="shared" si="27"/>
        <v>40000</v>
      </c>
      <c r="J93" s="184">
        <f t="shared" si="16"/>
        <v>40</v>
      </c>
      <c r="K93" s="109">
        <f t="shared" si="17"/>
        <v>40000</v>
      </c>
      <c r="L93" s="109">
        <f t="shared" si="18"/>
        <v>0</v>
      </c>
      <c r="M93" s="109">
        <f t="shared" si="19"/>
        <v>0</v>
      </c>
      <c r="N93" s="130"/>
      <c r="O93" s="131">
        <f t="shared" si="20"/>
        <v>0</v>
      </c>
      <c r="P93" s="132"/>
      <c r="Q93" s="131">
        <f t="shared" si="21"/>
        <v>0</v>
      </c>
      <c r="R93" s="131">
        <f t="shared" si="28"/>
        <v>0</v>
      </c>
      <c r="S93" s="131">
        <f t="shared" si="29"/>
        <v>0</v>
      </c>
      <c r="T93" s="187">
        <f t="shared" si="22"/>
        <v>40</v>
      </c>
      <c r="U93" s="146">
        <f t="shared" si="23"/>
        <v>40000</v>
      </c>
      <c r="V93" s="147">
        <f t="shared" si="24"/>
        <v>40</v>
      </c>
      <c r="W93" s="148">
        <f t="shared" si="25"/>
        <v>40000</v>
      </c>
      <c r="X93" s="155">
        <f t="shared" si="15"/>
        <v>40</v>
      </c>
      <c r="Y93" s="149" t="s">
        <v>14</v>
      </c>
      <c r="Z93" s="146" t="e">
        <f>#REF!</f>
        <v>#REF!</v>
      </c>
      <c r="AA93" s="151" t="e">
        <f t="shared" si="26"/>
        <v>#REF!</v>
      </c>
      <c r="AB93" s="152">
        <f t="shared" si="30"/>
        <v>0</v>
      </c>
      <c r="AC93" s="153">
        <f t="shared" si="31"/>
        <v>0</v>
      </c>
      <c r="AD93" s="95"/>
    </row>
    <row r="94" spans="1:30" s="44" customFormat="1" ht="15.6">
      <c r="A94" s="6">
        <v>90</v>
      </c>
      <c r="B94" s="6">
        <v>74</v>
      </c>
      <c r="C94" s="6" t="s">
        <v>498</v>
      </c>
      <c r="D94" s="14" t="s">
        <v>183</v>
      </c>
      <c r="E94" s="167" t="s">
        <v>14</v>
      </c>
      <c r="F94" s="172">
        <v>210</v>
      </c>
      <c r="G94" s="111">
        <v>40</v>
      </c>
      <c r="H94" s="112">
        <v>177.96610169491527</v>
      </c>
      <c r="I94" s="109">
        <f t="shared" si="27"/>
        <v>8400</v>
      </c>
      <c r="J94" s="184">
        <f t="shared" si="16"/>
        <v>40</v>
      </c>
      <c r="K94" s="109">
        <f t="shared" si="17"/>
        <v>8400</v>
      </c>
      <c r="L94" s="109">
        <f t="shared" si="18"/>
        <v>0</v>
      </c>
      <c r="M94" s="109">
        <f t="shared" si="19"/>
        <v>0</v>
      </c>
      <c r="N94" s="130"/>
      <c r="O94" s="131">
        <f t="shared" si="20"/>
        <v>0</v>
      </c>
      <c r="P94" s="132"/>
      <c r="Q94" s="131">
        <f t="shared" si="21"/>
        <v>0</v>
      </c>
      <c r="R94" s="131">
        <f t="shared" si="28"/>
        <v>0</v>
      </c>
      <c r="S94" s="131">
        <f t="shared" si="29"/>
        <v>0</v>
      </c>
      <c r="T94" s="187">
        <f t="shared" si="22"/>
        <v>40</v>
      </c>
      <c r="U94" s="146">
        <f t="shared" si="23"/>
        <v>8400</v>
      </c>
      <c r="V94" s="147">
        <f t="shared" si="24"/>
        <v>40</v>
      </c>
      <c r="W94" s="148">
        <f t="shared" si="25"/>
        <v>8400</v>
      </c>
      <c r="X94" s="155">
        <f t="shared" si="15"/>
        <v>40</v>
      </c>
      <c r="Y94" s="149" t="s">
        <v>14</v>
      </c>
      <c r="Z94" s="146" t="e">
        <f>#REF!</f>
        <v>#REF!</v>
      </c>
      <c r="AA94" s="151" t="e">
        <f t="shared" si="26"/>
        <v>#REF!</v>
      </c>
      <c r="AB94" s="152">
        <f t="shared" si="30"/>
        <v>0</v>
      </c>
      <c r="AC94" s="153">
        <f t="shared" si="31"/>
        <v>0</v>
      </c>
      <c r="AD94" s="95"/>
    </row>
    <row r="95" spans="1:30" s="44" customFormat="1" ht="31.2">
      <c r="A95" s="6">
        <v>91</v>
      </c>
      <c r="B95" s="6">
        <v>75</v>
      </c>
      <c r="C95" s="6" t="s">
        <v>499</v>
      </c>
      <c r="D95" s="14" t="s">
        <v>185</v>
      </c>
      <c r="E95" s="167" t="s">
        <v>14</v>
      </c>
      <c r="F95" s="172">
        <v>600</v>
      </c>
      <c r="G95" s="111">
        <v>40</v>
      </c>
      <c r="H95" s="112">
        <v>508.47457627118649</v>
      </c>
      <c r="I95" s="109">
        <f t="shared" si="27"/>
        <v>24000</v>
      </c>
      <c r="J95" s="184">
        <f t="shared" si="16"/>
        <v>40</v>
      </c>
      <c r="K95" s="109">
        <f t="shared" si="17"/>
        <v>24000</v>
      </c>
      <c r="L95" s="109">
        <f t="shared" si="18"/>
        <v>0</v>
      </c>
      <c r="M95" s="109">
        <f t="shared" si="19"/>
        <v>0</v>
      </c>
      <c r="N95" s="130"/>
      <c r="O95" s="131">
        <f t="shared" si="20"/>
        <v>0</v>
      </c>
      <c r="P95" s="132"/>
      <c r="Q95" s="131">
        <f t="shared" si="21"/>
        <v>0</v>
      </c>
      <c r="R95" s="131">
        <f t="shared" si="28"/>
        <v>0</v>
      </c>
      <c r="S95" s="131">
        <f t="shared" si="29"/>
        <v>0</v>
      </c>
      <c r="T95" s="187">
        <f t="shared" si="22"/>
        <v>40</v>
      </c>
      <c r="U95" s="146">
        <f t="shared" si="23"/>
        <v>24000</v>
      </c>
      <c r="V95" s="147">
        <f t="shared" si="24"/>
        <v>40</v>
      </c>
      <c r="W95" s="148">
        <f t="shared" si="25"/>
        <v>24000</v>
      </c>
      <c r="X95" s="155">
        <f t="shared" si="15"/>
        <v>40</v>
      </c>
      <c r="Y95" s="149" t="s">
        <v>14</v>
      </c>
      <c r="Z95" s="146" t="e">
        <f>#REF!</f>
        <v>#REF!</v>
      </c>
      <c r="AA95" s="151" t="e">
        <f t="shared" si="26"/>
        <v>#REF!</v>
      </c>
      <c r="AB95" s="152">
        <f t="shared" si="30"/>
        <v>0</v>
      </c>
      <c r="AC95" s="153">
        <f t="shared" si="31"/>
        <v>0</v>
      </c>
      <c r="AD95" s="95"/>
    </row>
    <row r="96" spans="1:30" s="44" customFormat="1" ht="15.6">
      <c r="A96" s="6">
        <v>92</v>
      </c>
      <c r="B96" s="6">
        <v>211</v>
      </c>
      <c r="C96" s="6" t="s">
        <v>500</v>
      </c>
      <c r="D96" s="14" t="s">
        <v>187</v>
      </c>
      <c r="E96" s="167" t="s">
        <v>14</v>
      </c>
      <c r="F96" s="172">
        <v>3000</v>
      </c>
      <c r="G96" s="111">
        <v>5</v>
      </c>
      <c r="H96" s="112">
        <v>2542.3728813559323</v>
      </c>
      <c r="I96" s="109">
        <f t="shared" si="27"/>
        <v>15000</v>
      </c>
      <c r="J96" s="184">
        <f t="shared" si="16"/>
        <v>5</v>
      </c>
      <c r="K96" s="109">
        <f t="shared" si="17"/>
        <v>15000</v>
      </c>
      <c r="L96" s="109">
        <f t="shared" si="18"/>
        <v>0</v>
      </c>
      <c r="M96" s="109">
        <f t="shared" si="19"/>
        <v>0</v>
      </c>
      <c r="N96" s="130"/>
      <c r="O96" s="131">
        <f t="shared" si="20"/>
        <v>0</v>
      </c>
      <c r="P96" s="132"/>
      <c r="Q96" s="131">
        <f t="shared" si="21"/>
        <v>0</v>
      </c>
      <c r="R96" s="131">
        <f t="shared" si="28"/>
        <v>0</v>
      </c>
      <c r="S96" s="131">
        <f t="shared" si="29"/>
        <v>0</v>
      </c>
      <c r="T96" s="187">
        <f t="shared" si="22"/>
        <v>5</v>
      </c>
      <c r="U96" s="146">
        <f t="shared" si="23"/>
        <v>15000</v>
      </c>
      <c r="V96" s="147">
        <f t="shared" si="24"/>
        <v>5</v>
      </c>
      <c r="W96" s="148">
        <f t="shared" si="25"/>
        <v>15000</v>
      </c>
      <c r="X96" s="155">
        <f t="shared" si="15"/>
        <v>5</v>
      </c>
      <c r="Y96" s="149" t="s">
        <v>14</v>
      </c>
      <c r="Z96" s="146" t="e">
        <f>#REF!</f>
        <v>#REF!</v>
      </c>
      <c r="AA96" s="151" t="e">
        <f t="shared" si="26"/>
        <v>#REF!</v>
      </c>
      <c r="AB96" s="152">
        <f t="shared" si="30"/>
        <v>0</v>
      </c>
      <c r="AC96" s="153">
        <f t="shared" si="31"/>
        <v>0</v>
      </c>
      <c r="AD96" s="95"/>
    </row>
    <row r="97" spans="1:30" s="44" customFormat="1" ht="31.2">
      <c r="A97" s="6">
        <v>93</v>
      </c>
      <c r="B97" s="6">
        <v>212</v>
      </c>
      <c r="C97" s="6" t="s">
        <v>501</v>
      </c>
      <c r="D97" s="14" t="s">
        <v>189</v>
      </c>
      <c r="E97" s="167" t="s">
        <v>14</v>
      </c>
      <c r="F97" s="172">
        <v>4899.9999999999991</v>
      </c>
      <c r="G97" s="111">
        <v>10</v>
      </c>
      <c r="H97" s="112">
        <v>4152.5423728813557</v>
      </c>
      <c r="I97" s="109">
        <f t="shared" si="27"/>
        <v>48999.999999999993</v>
      </c>
      <c r="J97" s="184">
        <f t="shared" si="16"/>
        <v>10</v>
      </c>
      <c r="K97" s="109">
        <f t="shared" si="17"/>
        <v>48999.999999999993</v>
      </c>
      <c r="L97" s="109">
        <f t="shared" si="18"/>
        <v>0</v>
      </c>
      <c r="M97" s="109">
        <f t="shared" si="19"/>
        <v>0</v>
      </c>
      <c r="N97" s="130"/>
      <c r="O97" s="131">
        <f t="shared" si="20"/>
        <v>0</v>
      </c>
      <c r="P97" s="132"/>
      <c r="Q97" s="131">
        <f t="shared" si="21"/>
        <v>0</v>
      </c>
      <c r="R97" s="131">
        <f t="shared" si="28"/>
        <v>0</v>
      </c>
      <c r="S97" s="131">
        <f t="shared" si="29"/>
        <v>0</v>
      </c>
      <c r="T97" s="187">
        <f t="shared" si="22"/>
        <v>10</v>
      </c>
      <c r="U97" s="146">
        <f t="shared" si="23"/>
        <v>48999.999999999993</v>
      </c>
      <c r="V97" s="147">
        <f t="shared" si="24"/>
        <v>10</v>
      </c>
      <c r="W97" s="148">
        <f t="shared" si="25"/>
        <v>48999.999999999993</v>
      </c>
      <c r="X97" s="155">
        <f t="shared" si="15"/>
        <v>10</v>
      </c>
      <c r="Y97" s="149" t="s">
        <v>14</v>
      </c>
      <c r="Z97" s="146" t="e">
        <f>#REF!</f>
        <v>#REF!</v>
      </c>
      <c r="AA97" s="151" t="e">
        <f t="shared" si="26"/>
        <v>#REF!</v>
      </c>
      <c r="AB97" s="152">
        <f t="shared" si="30"/>
        <v>0</v>
      </c>
      <c r="AC97" s="153">
        <f t="shared" si="31"/>
        <v>0</v>
      </c>
      <c r="AD97" s="95"/>
    </row>
    <row r="98" spans="1:30" s="44" customFormat="1" ht="31.2">
      <c r="A98" s="6">
        <v>94</v>
      </c>
      <c r="B98" s="6">
        <v>76</v>
      </c>
      <c r="C98" s="6" t="s">
        <v>502</v>
      </c>
      <c r="D98" s="14" t="s">
        <v>191</v>
      </c>
      <c r="E98" s="167" t="s">
        <v>14</v>
      </c>
      <c r="F98" s="172">
        <v>900</v>
      </c>
      <c r="G98" s="111">
        <v>15</v>
      </c>
      <c r="H98" s="112">
        <v>762.71186440677968</v>
      </c>
      <c r="I98" s="109">
        <f t="shared" si="27"/>
        <v>13500</v>
      </c>
      <c r="J98" s="184">
        <f t="shared" si="16"/>
        <v>15</v>
      </c>
      <c r="K98" s="109">
        <f t="shared" si="17"/>
        <v>13500</v>
      </c>
      <c r="L98" s="109">
        <f t="shared" si="18"/>
        <v>0</v>
      </c>
      <c r="M98" s="109">
        <f t="shared" si="19"/>
        <v>0</v>
      </c>
      <c r="N98" s="130"/>
      <c r="O98" s="131">
        <f t="shared" si="20"/>
        <v>0</v>
      </c>
      <c r="P98" s="132"/>
      <c r="Q98" s="131">
        <f t="shared" si="21"/>
        <v>0</v>
      </c>
      <c r="R98" s="131">
        <f t="shared" si="28"/>
        <v>0</v>
      </c>
      <c r="S98" s="131">
        <f t="shared" si="29"/>
        <v>0</v>
      </c>
      <c r="T98" s="187">
        <f t="shared" si="22"/>
        <v>15</v>
      </c>
      <c r="U98" s="146">
        <f t="shared" si="23"/>
        <v>13500</v>
      </c>
      <c r="V98" s="147">
        <f t="shared" si="24"/>
        <v>15</v>
      </c>
      <c r="W98" s="148">
        <f t="shared" si="25"/>
        <v>13500</v>
      </c>
      <c r="X98" s="155">
        <f t="shared" si="15"/>
        <v>15</v>
      </c>
      <c r="Y98" s="149" t="s">
        <v>14</v>
      </c>
      <c r="Z98" s="146" t="e">
        <f>#REF!</f>
        <v>#REF!</v>
      </c>
      <c r="AA98" s="151" t="e">
        <f t="shared" si="26"/>
        <v>#REF!</v>
      </c>
      <c r="AB98" s="152">
        <f t="shared" si="30"/>
        <v>0</v>
      </c>
      <c r="AC98" s="153">
        <f t="shared" si="31"/>
        <v>0</v>
      </c>
      <c r="AD98" s="95"/>
    </row>
    <row r="99" spans="1:30" s="44" customFormat="1" ht="15.6">
      <c r="A99" s="6">
        <v>95</v>
      </c>
      <c r="B99" s="6">
        <v>77</v>
      </c>
      <c r="C99" s="6" t="s">
        <v>503</v>
      </c>
      <c r="D99" s="14" t="s">
        <v>193</v>
      </c>
      <c r="E99" s="167" t="s">
        <v>14</v>
      </c>
      <c r="F99" s="172">
        <v>3200</v>
      </c>
      <c r="G99" s="111">
        <v>15</v>
      </c>
      <c r="H99" s="112">
        <v>2711.8644067796613</v>
      </c>
      <c r="I99" s="109">
        <f t="shared" si="27"/>
        <v>48000</v>
      </c>
      <c r="J99" s="184">
        <f t="shared" si="16"/>
        <v>15</v>
      </c>
      <c r="K99" s="109">
        <f t="shared" si="17"/>
        <v>48000</v>
      </c>
      <c r="L99" s="109">
        <f t="shared" si="18"/>
        <v>0</v>
      </c>
      <c r="M99" s="109">
        <f t="shared" si="19"/>
        <v>0</v>
      </c>
      <c r="N99" s="130"/>
      <c r="O99" s="131">
        <f t="shared" si="20"/>
        <v>0</v>
      </c>
      <c r="P99" s="132"/>
      <c r="Q99" s="131">
        <f t="shared" si="21"/>
        <v>0</v>
      </c>
      <c r="R99" s="131">
        <f t="shared" si="28"/>
        <v>0</v>
      </c>
      <c r="S99" s="131">
        <f t="shared" si="29"/>
        <v>0</v>
      </c>
      <c r="T99" s="187">
        <f t="shared" si="22"/>
        <v>15</v>
      </c>
      <c r="U99" s="146">
        <f t="shared" si="23"/>
        <v>48000</v>
      </c>
      <c r="V99" s="147">
        <f t="shared" si="24"/>
        <v>15</v>
      </c>
      <c r="W99" s="148">
        <f t="shared" si="25"/>
        <v>48000</v>
      </c>
      <c r="X99" s="155">
        <f t="shared" si="15"/>
        <v>15</v>
      </c>
      <c r="Y99" s="149" t="s">
        <v>14</v>
      </c>
      <c r="Z99" s="146" t="e">
        <f>#REF!</f>
        <v>#REF!</v>
      </c>
      <c r="AA99" s="151" t="e">
        <f t="shared" si="26"/>
        <v>#REF!</v>
      </c>
      <c r="AB99" s="152">
        <f t="shared" si="30"/>
        <v>0</v>
      </c>
      <c r="AC99" s="153">
        <f t="shared" si="31"/>
        <v>0</v>
      </c>
      <c r="AD99" s="95"/>
    </row>
    <row r="100" spans="1:30" s="44" customFormat="1" ht="62.4">
      <c r="A100" s="6">
        <v>96</v>
      </c>
      <c r="B100" s="6">
        <v>213</v>
      </c>
      <c r="C100" s="6" t="s">
        <v>504</v>
      </c>
      <c r="D100" s="14" t="s">
        <v>195</v>
      </c>
      <c r="E100" s="167" t="s">
        <v>14</v>
      </c>
      <c r="F100" s="172">
        <v>1315000</v>
      </c>
      <c r="G100" s="111">
        <v>1</v>
      </c>
      <c r="H100" s="112">
        <v>1114406.779661017</v>
      </c>
      <c r="I100" s="109">
        <f t="shared" si="27"/>
        <v>1315000</v>
      </c>
      <c r="J100" s="184">
        <f t="shared" si="16"/>
        <v>1</v>
      </c>
      <c r="K100" s="109">
        <f t="shared" si="17"/>
        <v>1315000</v>
      </c>
      <c r="L100" s="109">
        <f t="shared" si="18"/>
        <v>0</v>
      </c>
      <c r="M100" s="109">
        <f t="shared" si="19"/>
        <v>0</v>
      </c>
      <c r="N100" s="130"/>
      <c r="O100" s="131">
        <f t="shared" si="20"/>
        <v>0</v>
      </c>
      <c r="P100" s="132"/>
      <c r="Q100" s="131">
        <f t="shared" si="21"/>
        <v>0</v>
      </c>
      <c r="R100" s="131">
        <f t="shared" si="28"/>
        <v>0</v>
      </c>
      <c r="S100" s="131">
        <f t="shared" si="29"/>
        <v>0</v>
      </c>
      <c r="T100" s="187">
        <f t="shared" si="22"/>
        <v>1</v>
      </c>
      <c r="U100" s="146">
        <f t="shared" si="23"/>
        <v>1315000</v>
      </c>
      <c r="V100" s="147">
        <f t="shared" si="24"/>
        <v>1</v>
      </c>
      <c r="W100" s="148">
        <f t="shared" si="25"/>
        <v>1315000</v>
      </c>
      <c r="X100" s="155">
        <f t="shared" si="15"/>
        <v>1</v>
      </c>
      <c r="Y100" s="149" t="s">
        <v>14</v>
      </c>
      <c r="Z100" s="146" t="e">
        <f>#REF!</f>
        <v>#REF!</v>
      </c>
      <c r="AA100" s="151" t="e">
        <f t="shared" si="26"/>
        <v>#REF!</v>
      </c>
      <c r="AB100" s="152">
        <f t="shared" si="30"/>
        <v>0</v>
      </c>
      <c r="AC100" s="153">
        <f t="shared" si="31"/>
        <v>0</v>
      </c>
      <c r="AD100" s="95"/>
    </row>
    <row r="101" spans="1:30" s="44" customFormat="1" ht="62.4">
      <c r="A101" s="6">
        <v>97</v>
      </c>
      <c r="B101" s="6">
        <v>214</v>
      </c>
      <c r="C101" s="6" t="s">
        <v>505</v>
      </c>
      <c r="D101" s="14" t="s">
        <v>197</v>
      </c>
      <c r="E101" s="167" t="s">
        <v>14</v>
      </c>
      <c r="F101" s="172">
        <v>875000.00000000012</v>
      </c>
      <c r="G101" s="111">
        <v>1</v>
      </c>
      <c r="H101" s="112">
        <v>741525.42372881365</v>
      </c>
      <c r="I101" s="109">
        <f t="shared" si="27"/>
        <v>875000.00000000012</v>
      </c>
      <c r="J101" s="184">
        <f t="shared" si="16"/>
        <v>1</v>
      </c>
      <c r="K101" s="109">
        <f t="shared" si="17"/>
        <v>875000.00000000012</v>
      </c>
      <c r="L101" s="109">
        <f t="shared" si="18"/>
        <v>0</v>
      </c>
      <c r="M101" s="109">
        <f t="shared" si="19"/>
        <v>0</v>
      </c>
      <c r="N101" s="130"/>
      <c r="O101" s="131">
        <f t="shared" si="20"/>
        <v>0</v>
      </c>
      <c r="P101" s="132"/>
      <c r="Q101" s="131">
        <f t="shared" si="21"/>
        <v>0</v>
      </c>
      <c r="R101" s="131">
        <f t="shared" si="28"/>
        <v>0</v>
      </c>
      <c r="S101" s="131">
        <f t="shared" si="29"/>
        <v>0</v>
      </c>
      <c r="T101" s="187">
        <f t="shared" si="22"/>
        <v>1</v>
      </c>
      <c r="U101" s="146">
        <f t="shared" si="23"/>
        <v>875000.00000000012</v>
      </c>
      <c r="V101" s="147">
        <f t="shared" si="24"/>
        <v>1</v>
      </c>
      <c r="W101" s="148">
        <f t="shared" si="25"/>
        <v>875000.00000000012</v>
      </c>
      <c r="X101" s="155">
        <f t="shared" si="15"/>
        <v>1</v>
      </c>
      <c r="Y101" s="149" t="s">
        <v>14</v>
      </c>
      <c r="Z101" s="146" t="e">
        <f>#REF!</f>
        <v>#REF!</v>
      </c>
      <c r="AA101" s="151" t="e">
        <f t="shared" si="26"/>
        <v>#REF!</v>
      </c>
      <c r="AB101" s="152">
        <f t="shared" si="30"/>
        <v>0</v>
      </c>
      <c r="AC101" s="153">
        <f t="shared" si="31"/>
        <v>0</v>
      </c>
      <c r="AD101" s="95"/>
    </row>
    <row r="102" spans="1:30" s="44" customFormat="1" ht="62.4">
      <c r="A102" s="6">
        <v>98</v>
      </c>
      <c r="B102" s="6">
        <v>215</v>
      </c>
      <c r="C102" s="6" t="s">
        <v>506</v>
      </c>
      <c r="D102" s="14" t="s">
        <v>199</v>
      </c>
      <c r="E102" s="167" t="s">
        <v>14</v>
      </c>
      <c r="F102" s="172">
        <v>370000</v>
      </c>
      <c r="G102" s="113">
        <v>2</v>
      </c>
      <c r="H102" s="112">
        <v>313559.32203389832</v>
      </c>
      <c r="I102" s="109">
        <f t="shared" si="27"/>
        <v>740000</v>
      </c>
      <c r="J102" s="184">
        <f t="shared" si="16"/>
        <v>2</v>
      </c>
      <c r="K102" s="109">
        <f t="shared" si="17"/>
        <v>740000</v>
      </c>
      <c r="L102" s="109">
        <f t="shared" si="18"/>
        <v>0</v>
      </c>
      <c r="M102" s="109">
        <f t="shared" si="19"/>
        <v>0</v>
      </c>
      <c r="N102" s="130"/>
      <c r="O102" s="131">
        <f t="shared" si="20"/>
        <v>0</v>
      </c>
      <c r="P102" s="132"/>
      <c r="Q102" s="131">
        <f t="shared" si="21"/>
        <v>0</v>
      </c>
      <c r="R102" s="131">
        <f t="shared" si="28"/>
        <v>0</v>
      </c>
      <c r="S102" s="131">
        <f t="shared" si="29"/>
        <v>0</v>
      </c>
      <c r="T102" s="187">
        <f t="shared" si="22"/>
        <v>2</v>
      </c>
      <c r="U102" s="146">
        <f t="shared" si="23"/>
        <v>740000</v>
      </c>
      <c r="V102" s="147">
        <f t="shared" si="24"/>
        <v>2</v>
      </c>
      <c r="W102" s="148">
        <f t="shared" si="25"/>
        <v>740000</v>
      </c>
      <c r="X102" s="155">
        <f t="shared" si="15"/>
        <v>2</v>
      </c>
      <c r="Y102" s="149" t="s">
        <v>14</v>
      </c>
      <c r="Z102" s="146" t="e">
        <f>#REF!</f>
        <v>#REF!</v>
      </c>
      <c r="AA102" s="151" t="e">
        <f t="shared" si="26"/>
        <v>#REF!</v>
      </c>
      <c r="AB102" s="152">
        <f t="shared" si="30"/>
        <v>0</v>
      </c>
      <c r="AC102" s="153">
        <f t="shared" si="31"/>
        <v>0</v>
      </c>
      <c r="AD102" s="95"/>
    </row>
    <row r="103" spans="1:30" s="44" customFormat="1" ht="78">
      <c r="A103" s="6">
        <v>99</v>
      </c>
      <c r="B103" s="6">
        <v>78</v>
      </c>
      <c r="C103" s="6" t="s">
        <v>507</v>
      </c>
      <c r="D103" s="14" t="s">
        <v>201</v>
      </c>
      <c r="E103" s="167" t="s">
        <v>14</v>
      </c>
      <c r="F103" s="172">
        <v>450000.00000000006</v>
      </c>
      <c r="G103" s="113">
        <v>1</v>
      </c>
      <c r="H103" s="112">
        <v>381355.93220338988</v>
      </c>
      <c r="I103" s="109">
        <f t="shared" si="27"/>
        <v>450000.00000000006</v>
      </c>
      <c r="J103" s="184">
        <f t="shared" si="16"/>
        <v>1</v>
      </c>
      <c r="K103" s="109">
        <f t="shared" si="17"/>
        <v>450000.00000000006</v>
      </c>
      <c r="L103" s="109">
        <f t="shared" si="18"/>
        <v>0</v>
      </c>
      <c r="M103" s="109">
        <f t="shared" si="19"/>
        <v>0</v>
      </c>
      <c r="N103" s="130"/>
      <c r="O103" s="131">
        <f t="shared" si="20"/>
        <v>0</v>
      </c>
      <c r="P103" s="132"/>
      <c r="Q103" s="131">
        <f t="shared" si="21"/>
        <v>0</v>
      </c>
      <c r="R103" s="131">
        <f t="shared" si="28"/>
        <v>0</v>
      </c>
      <c r="S103" s="131">
        <f t="shared" si="29"/>
        <v>0</v>
      </c>
      <c r="T103" s="187">
        <f t="shared" si="22"/>
        <v>1</v>
      </c>
      <c r="U103" s="146">
        <f t="shared" si="23"/>
        <v>450000.00000000006</v>
      </c>
      <c r="V103" s="147">
        <f t="shared" si="24"/>
        <v>1</v>
      </c>
      <c r="W103" s="148">
        <f t="shared" si="25"/>
        <v>450000.00000000006</v>
      </c>
      <c r="X103" s="155">
        <f t="shared" si="15"/>
        <v>1</v>
      </c>
      <c r="Y103" s="149" t="s">
        <v>14</v>
      </c>
      <c r="Z103" s="146" t="e">
        <f>#REF!</f>
        <v>#REF!</v>
      </c>
      <c r="AA103" s="151" t="e">
        <f t="shared" si="26"/>
        <v>#REF!</v>
      </c>
      <c r="AB103" s="152">
        <f t="shared" si="30"/>
        <v>0</v>
      </c>
      <c r="AC103" s="153">
        <f t="shared" si="31"/>
        <v>0</v>
      </c>
      <c r="AD103" s="95"/>
    </row>
    <row r="104" spans="1:30" s="44" customFormat="1" ht="156">
      <c r="A104" s="6">
        <v>100</v>
      </c>
      <c r="B104" s="6">
        <v>232</v>
      </c>
      <c r="C104" s="6" t="s">
        <v>508</v>
      </c>
      <c r="D104" s="7" t="s">
        <v>203</v>
      </c>
      <c r="E104" s="167" t="s">
        <v>14</v>
      </c>
      <c r="F104" s="172">
        <v>4000000</v>
      </c>
      <c r="G104" s="108">
        <v>1</v>
      </c>
      <c r="H104" s="112">
        <v>3389830.5084745763</v>
      </c>
      <c r="I104" s="109">
        <f t="shared" si="27"/>
        <v>4000000</v>
      </c>
      <c r="J104" s="184">
        <v>0</v>
      </c>
      <c r="K104" s="109">
        <f t="shared" si="17"/>
        <v>0</v>
      </c>
      <c r="L104" s="109">
        <f t="shared" si="18"/>
        <v>0</v>
      </c>
      <c r="M104" s="109">
        <f t="shared" si="19"/>
        <v>4000000</v>
      </c>
      <c r="N104" s="130"/>
      <c r="O104" s="131">
        <f t="shared" si="20"/>
        <v>0</v>
      </c>
      <c r="P104" s="132"/>
      <c r="Q104" s="131">
        <f t="shared" si="21"/>
        <v>0</v>
      </c>
      <c r="R104" s="131">
        <f t="shared" si="28"/>
        <v>0</v>
      </c>
      <c r="S104" s="131">
        <f t="shared" si="29"/>
        <v>0</v>
      </c>
      <c r="T104" s="187">
        <f t="shared" si="22"/>
        <v>1</v>
      </c>
      <c r="U104" s="146">
        <f t="shared" si="23"/>
        <v>4000000</v>
      </c>
      <c r="V104" s="147">
        <f t="shared" si="24"/>
        <v>0</v>
      </c>
      <c r="W104" s="148">
        <f t="shared" si="25"/>
        <v>0</v>
      </c>
      <c r="X104" s="155">
        <v>0</v>
      </c>
      <c r="Y104" s="149" t="s">
        <v>14</v>
      </c>
      <c r="Z104" s="146" t="e">
        <f>#REF!</f>
        <v>#REF!</v>
      </c>
      <c r="AA104" s="151" t="e">
        <f t="shared" si="26"/>
        <v>#REF!</v>
      </c>
      <c r="AB104" s="152">
        <f t="shared" si="30"/>
        <v>0</v>
      </c>
      <c r="AC104" s="153">
        <f t="shared" si="31"/>
        <v>4000000</v>
      </c>
      <c r="AD104" s="95"/>
    </row>
    <row r="105" spans="1:30" s="44" customFormat="1" ht="15.6">
      <c r="A105" s="6">
        <v>101</v>
      </c>
      <c r="B105" s="6">
        <v>79</v>
      </c>
      <c r="C105" s="6" t="s">
        <v>509</v>
      </c>
      <c r="D105" s="14" t="s">
        <v>205</v>
      </c>
      <c r="E105" s="169" t="s">
        <v>64</v>
      </c>
      <c r="F105" s="173">
        <v>300</v>
      </c>
      <c r="G105" s="111">
        <v>200</v>
      </c>
      <c r="H105" s="112">
        <v>254.23728813559325</v>
      </c>
      <c r="I105" s="109">
        <f t="shared" si="27"/>
        <v>60000</v>
      </c>
      <c r="J105" s="184">
        <f t="shared" si="16"/>
        <v>200</v>
      </c>
      <c r="K105" s="109">
        <f t="shared" si="17"/>
        <v>60000</v>
      </c>
      <c r="L105" s="109">
        <f t="shared" si="18"/>
        <v>0</v>
      </c>
      <c r="M105" s="109">
        <f t="shared" si="19"/>
        <v>0</v>
      </c>
      <c r="N105" s="130"/>
      <c r="O105" s="131">
        <f t="shared" si="20"/>
        <v>0</v>
      </c>
      <c r="P105" s="132"/>
      <c r="Q105" s="131">
        <f t="shared" si="21"/>
        <v>0</v>
      </c>
      <c r="R105" s="131">
        <f t="shared" si="28"/>
        <v>0</v>
      </c>
      <c r="S105" s="131">
        <f t="shared" si="29"/>
        <v>0</v>
      </c>
      <c r="T105" s="187">
        <f t="shared" si="22"/>
        <v>200</v>
      </c>
      <c r="U105" s="146">
        <f t="shared" si="23"/>
        <v>60000</v>
      </c>
      <c r="V105" s="147">
        <f t="shared" si="24"/>
        <v>200</v>
      </c>
      <c r="W105" s="148">
        <f t="shared" si="25"/>
        <v>60000</v>
      </c>
      <c r="X105" s="155">
        <f t="shared" ref="X105:X124" si="32">T105</f>
        <v>200</v>
      </c>
      <c r="Y105" s="156" t="s">
        <v>64</v>
      </c>
      <c r="Z105" s="146" t="e">
        <f>#REF!</f>
        <v>#REF!</v>
      </c>
      <c r="AA105" s="151" t="e">
        <f t="shared" si="26"/>
        <v>#REF!</v>
      </c>
      <c r="AB105" s="152">
        <f t="shared" si="30"/>
        <v>0</v>
      </c>
      <c r="AC105" s="153">
        <f t="shared" si="31"/>
        <v>0</v>
      </c>
      <c r="AD105" s="95"/>
    </row>
    <row r="106" spans="1:30" s="44" customFormat="1" ht="15.6">
      <c r="A106" s="6">
        <v>102</v>
      </c>
      <c r="B106" s="6">
        <v>80</v>
      </c>
      <c r="C106" s="6" t="s">
        <v>510</v>
      </c>
      <c r="D106" s="14" t="s">
        <v>207</v>
      </c>
      <c r="E106" s="169" t="s">
        <v>64</v>
      </c>
      <c r="F106" s="173">
        <v>560</v>
      </c>
      <c r="G106" s="111">
        <v>200</v>
      </c>
      <c r="H106" s="112">
        <v>474.57627118644069</v>
      </c>
      <c r="I106" s="109">
        <f t="shared" si="27"/>
        <v>112000</v>
      </c>
      <c r="J106" s="184">
        <f t="shared" si="16"/>
        <v>200</v>
      </c>
      <c r="K106" s="109">
        <f t="shared" si="17"/>
        <v>112000</v>
      </c>
      <c r="L106" s="109">
        <f t="shared" si="18"/>
        <v>0</v>
      </c>
      <c r="M106" s="109">
        <f t="shared" si="19"/>
        <v>0</v>
      </c>
      <c r="N106" s="130"/>
      <c r="O106" s="131">
        <f t="shared" si="20"/>
        <v>0</v>
      </c>
      <c r="P106" s="132"/>
      <c r="Q106" s="131">
        <f t="shared" si="21"/>
        <v>0</v>
      </c>
      <c r="R106" s="131">
        <f t="shared" si="28"/>
        <v>0</v>
      </c>
      <c r="S106" s="131">
        <f t="shared" si="29"/>
        <v>0</v>
      </c>
      <c r="T106" s="187">
        <f t="shared" si="22"/>
        <v>200</v>
      </c>
      <c r="U106" s="146">
        <f t="shared" si="23"/>
        <v>112000</v>
      </c>
      <c r="V106" s="147">
        <f t="shared" si="24"/>
        <v>200</v>
      </c>
      <c r="W106" s="148">
        <f t="shared" si="25"/>
        <v>112000</v>
      </c>
      <c r="X106" s="155">
        <f t="shared" si="32"/>
        <v>200</v>
      </c>
      <c r="Y106" s="156" t="s">
        <v>64</v>
      </c>
      <c r="Z106" s="146" t="e">
        <f>#REF!</f>
        <v>#REF!</v>
      </c>
      <c r="AA106" s="151" t="e">
        <f t="shared" si="26"/>
        <v>#REF!</v>
      </c>
      <c r="AB106" s="152">
        <f t="shared" si="30"/>
        <v>0</v>
      </c>
      <c r="AC106" s="153">
        <f t="shared" si="31"/>
        <v>0</v>
      </c>
      <c r="AD106" s="95"/>
    </row>
    <row r="107" spans="1:30" s="44" customFormat="1" ht="15.6">
      <c r="A107" s="6">
        <v>103</v>
      </c>
      <c r="B107" s="6">
        <v>81</v>
      </c>
      <c r="C107" s="6" t="s">
        <v>511</v>
      </c>
      <c r="D107" s="14" t="s">
        <v>209</v>
      </c>
      <c r="E107" s="169" t="s">
        <v>64</v>
      </c>
      <c r="F107" s="173">
        <v>750</v>
      </c>
      <c r="G107" s="111">
        <v>75</v>
      </c>
      <c r="H107" s="112">
        <v>635.59322033898309</v>
      </c>
      <c r="I107" s="109">
        <f t="shared" si="27"/>
        <v>56250</v>
      </c>
      <c r="J107" s="184">
        <f t="shared" si="16"/>
        <v>75</v>
      </c>
      <c r="K107" s="109">
        <f t="shared" si="17"/>
        <v>56250</v>
      </c>
      <c r="L107" s="109">
        <f t="shared" si="18"/>
        <v>0</v>
      </c>
      <c r="M107" s="109">
        <f t="shared" si="19"/>
        <v>0</v>
      </c>
      <c r="N107" s="130"/>
      <c r="O107" s="131">
        <f t="shared" si="20"/>
        <v>0</v>
      </c>
      <c r="P107" s="132"/>
      <c r="Q107" s="131">
        <f t="shared" si="21"/>
        <v>0</v>
      </c>
      <c r="R107" s="131">
        <f t="shared" si="28"/>
        <v>0</v>
      </c>
      <c r="S107" s="131">
        <f t="shared" si="29"/>
        <v>0</v>
      </c>
      <c r="T107" s="187">
        <f t="shared" si="22"/>
        <v>75</v>
      </c>
      <c r="U107" s="146">
        <f t="shared" si="23"/>
        <v>56250</v>
      </c>
      <c r="V107" s="147">
        <f t="shared" si="24"/>
        <v>75</v>
      </c>
      <c r="W107" s="148">
        <f t="shared" si="25"/>
        <v>56250</v>
      </c>
      <c r="X107" s="155">
        <f t="shared" si="32"/>
        <v>75</v>
      </c>
      <c r="Y107" s="156" t="s">
        <v>64</v>
      </c>
      <c r="Z107" s="146" t="e">
        <f>#REF!</f>
        <v>#REF!</v>
      </c>
      <c r="AA107" s="151" t="e">
        <f t="shared" si="26"/>
        <v>#REF!</v>
      </c>
      <c r="AB107" s="152">
        <f t="shared" si="30"/>
        <v>0</v>
      </c>
      <c r="AC107" s="153">
        <f t="shared" si="31"/>
        <v>0</v>
      </c>
      <c r="AD107" s="95"/>
    </row>
    <row r="108" spans="1:30" s="44" customFormat="1" ht="15.6">
      <c r="A108" s="6">
        <v>104</v>
      </c>
      <c r="B108" s="6">
        <v>82</v>
      </c>
      <c r="C108" s="6" t="s">
        <v>512</v>
      </c>
      <c r="D108" s="14" t="s">
        <v>211</v>
      </c>
      <c r="E108" s="169" t="s">
        <v>64</v>
      </c>
      <c r="F108" s="173">
        <v>1050</v>
      </c>
      <c r="G108" s="111">
        <v>50</v>
      </c>
      <c r="H108" s="112">
        <v>889.83050847457628</v>
      </c>
      <c r="I108" s="109">
        <f t="shared" si="27"/>
        <v>52500</v>
      </c>
      <c r="J108" s="184">
        <f t="shared" si="16"/>
        <v>50</v>
      </c>
      <c r="K108" s="109">
        <f t="shared" si="17"/>
        <v>52500</v>
      </c>
      <c r="L108" s="109">
        <f t="shared" si="18"/>
        <v>0</v>
      </c>
      <c r="M108" s="109">
        <f t="shared" si="19"/>
        <v>0</v>
      </c>
      <c r="N108" s="130"/>
      <c r="O108" s="131">
        <f t="shared" si="20"/>
        <v>0</v>
      </c>
      <c r="P108" s="132"/>
      <c r="Q108" s="131">
        <f t="shared" si="21"/>
        <v>0</v>
      </c>
      <c r="R108" s="131">
        <f t="shared" si="28"/>
        <v>0</v>
      </c>
      <c r="S108" s="131">
        <f t="shared" si="29"/>
        <v>0</v>
      </c>
      <c r="T108" s="187">
        <f t="shared" si="22"/>
        <v>50</v>
      </c>
      <c r="U108" s="146">
        <f t="shared" si="23"/>
        <v>52500</v>
      </c>
      <c r="V108" s="147">
        <f t="shared" si="24"/>
        <v>50</v>
      </c>
      <c r="W108" s="148">
        <f t="shared" si="25"/>
        <v>52500</v>
      </c>
      <c r="X108" s="155">
        <f t="shared" si="32"/>
        <v>50</v>
      </c>
      <c r="Y108" s="156" t="s">
        <v>64</v>
      </c>
      <c r="Z108" s="146" t="e">
        <f>#REF!</f>
        <v>#REF!</v>
      </c>
      <c r="AA108" s="151" t="e">
        <f t="shared" si="26"/>
        <v>#REF!</v>
      </c>
      <c r="AB108" s="152">
        <f t="shared" si="30"/>
        <v>0</v>
      </c>
      <c r="AC108" s="153">
        <f t="shared" si="31"/>
        <v>0</v>
      </c>
      <c r="AD108" s="95"/>
    </row>
    <row r="109" spans="1:30" s="44" customFormat="1" ht="15.6">
      <c r="A109" s="6">
        <v>105</v>
      </c>
      <c r="B109" s="6">
        <v>83</v>
      </c>
      <c r="C109" s="6" t="s">
        <v>513</v>
      </c>
      <c r="D109" s="14" t="s">
        <v>213</v>
      </c>
      <c r="E109" s="169" t="s">
        <v>64</v>
      </c>
      <c r="F109" s="173">
        <v>1500</v>
      </c>
      <c r="G109" s="111">
        <v>50</v>
      </c>
      <c r="H109" s="112">
        <v>1271.1864406779662</v>
      </c>
      <c r="I109" s="109">
        <f t="shared" si="27"/>
        <v>75000</v>
      </c>
      <c r="J109" s="184">
        <f t="shared" si="16"/>
        <v>50</v>
      </c>
      <c r="K109" s="109">
        <f t="shared" si="17"/>
        <v>75000</v>
      </c>
      <c r="L109" s="109">
        <f t="shared" si="18"/>
        <v>0</v>
      </c>
      <c r="M109" s="109">
        <f t="shared" si="19"/>
        <v>0</v>
      </c>
      <c r="N109" s="130"/>
      <c r="O109" s="131">
        <f t="shared" si="20"/>
        <v>0</v>
      </c>
      <c r="P109" s="132"/>
      <c r="Q109" s="131">
        <f t="shared" si="21"/>
        <v>0</v>
      </c>
      <c r="R109" s="131">
        <f t="shared" si="28"/>
        <v>0</v>
      </c>
      <c r="S109" s="131">
        <f t="shared" si="29"/>
        <v>0</v>
      </c>
      <c r="T109" s="187">
        <f t="shared" si="22"/>
        <v>50</v>
      </c>
      <c r="U109" s="146">
        <f t="shared" si="23"/>
        <v>75000</v>
      </c>
      <c r="V109" s="147">
        <f t="shared" si="24"/>
        <v>50</v>
      </c>
      <c r="W109" s="148">
        <f t="shared" si="25"/>
        <v>75000</v>
      </c>
      <c r="X109" s="155">
        <f t="shared" si="32"/>
        <v>50</v>
      </c>
      <c r="Y109" s="156" t="s">
        <v>64</v>
      </c>
      <c r="Z109" s="146" t="e">
        <f>#REF!</f>
        <v>#REF!</v>
      </c>
      <c r="AA109" s="151" t="e">
        <f t="shared" si="26"/>
        <v>#REF!</v>
      </c>
      <c r="AB109" s="152">
        <f t="shared" si="30"/>
        <v>0</v>
      </c>
      <c r="AC109" s="153">
        <f t="shared" si="31"/>
        <v>0</v>
      </c>
      <c r="AD109" s="95"/>
    </row>
    <row r="110" spans="1:30" s="44" customFormat="1" ht="15.6">
      <c r="A110" s="6">
        <v>106</v>
      </c>
      <c r="B110" s="6">
        <v>84</v>
      </c>
      <c r="C110" s="6" t="s">
        <v>514</v>
      </c>
      <c r="D110" s="14" t="s">
        <v>215</v>
      </c>
      <c r="E110" s="169" t="s">
        <v>64</v>
      </c>
      <c r="F110" s="173">
        <v>1900</v>
      </c>
      <c r="G110" s="111">
        <v>100</v>
      </c>
      <c r="H110" s="112">
        <v>1610.1694915254238</v>
      </c>
      <c r="I110" s="109">
        <f t="shared" si="27"/>
        <v>190000</v>
      </c>
      <c r="J110" s="184">
        <f t="shared" si="16"/>
        <v>100</v>
      </c>
      <c r="K110" s="109">
        <f t="shared" si="17"/>
        <v>190000</v>
      </c>
      <c r="L110" s="109">
        <f t="shared" si="18"/>
        <v>0</v>
      </c>
      <c r="M110" s="109">
        <f t="shared" si="19"/>
        <v>0</v>
      </c>
      <c r="N110" s="130"/>
      <c r="O110" s="131">
        <f t="shared" si="20"/>
        <v>0</v>
      </c>
      <c r="P110" s="132"/>
      <c r="Q110" s="131">
        <f t="shared" si="21"/>
        <v>0</v>
      </c>
      <c r="R110" s="131">
        <f t="shared" si="28"/>
        <v>0</v>
      </c>
      <c r="S110" s="131">
        <f t="shared" si="29"/>
        <v>0</v>
      </c>
      <c r="T110" s="187">
        <f t="shared" si="22"/>
        <v>100</v>
      </c>
      <c r="U110" s="146">
        <f t="shared" si="23"/>
        <v>190000</v>
      </c>
      <c r="V110" s="147">
        <f t="shared" si="24"/>
        <v>100</v>
      </c>
      <c r="W110" s="148">
        <f t="shared" si="25"/>
        <v>190000</v>
      </c>
      <c r="X110" s="155">
        <f t="shared" si="32"/>
        <v>100</v>
      </c>
      <c r="Y110" s="156" t="s">
        <v>64</v>
      </c>
      <c r="Z110" s="146" t="e">
        <f>#REF!</f>
        <v>#REF!</v>
      </c>
      <c r="AA110" s="151" t="e">
        <f t="shared" si="26"/>
        <v>#REF!</v>
      </c>
      <c r="AB110" s="152">
        <f t="shared" si="30"/>
        <v>0</v>
      </c>
      <c r="AC110" s="153">
        <f t="shared" si="31"/>
        <v>0</v>
      </c>
      <c r="AD110" s="95"/>
    </row>
    <row r="111" spans="1:30" s="44" customFormat="1" ht="15.6">
      <c r="A111" s="6">
        <v>107</v>
      </c>
      <c r="B111" s="6">
        <v>85</v>
      </c>
      <c r="C111" s="6" t="s">
        <v>515</v>
      </c>
      <c r="D111" s="14" t="s">
        <v>217</v>
      </c>
      <c r="E111" s="169" t="s">
        <v>64</v>
      </c>
      <c r="F111" s="173">
        <v>2400</v>
      </c>
      <c r="G111" s="111">
        <v>500</v>
      </c>
      <c r="H111" s="112">
        <v>2033.898305084746</v>
      </c>
      <c r="I111" s="109">
        <f t="shared" si="27"/>
        <v>1200000</v>
      </c>
      <c r="J111" s="184">
        <f t="shared" si="16"/>
        <v>500</v>
      </c>
      <c r="K111" s="109">
        <f t="shared" si="17"/>
        <v>1200000</v>
      </c>
      <c r="L111" s="109">
        <f t="shared" si="18"/>
        <v>0</v>
      </c>
      <c r="M111" s="109">
        <f t="shared" si="19"/>
        <v>0</v>
      </c>
      <c r="N111" s="130"/>
      <c r="O111" s="131">
        <f t="shared" si="20"/>
        <v>0</v>
      </c>
      <c r="P111" s="132"/>
      <c r="Q111" s="131">
        <f t="shared" si="21"/>
        <v>0</v>
      </c>
      <c r="R111" s="131">
        <f t="shared" si="28"/>
        <v>0</v>
      </c>
      <c r="S111" s="131">
        <f t="shared" si="29"/>
        <v>0</v>
      </c>
      <c r="T111" s="187">
        <f t="shared" si="22"/>
        <v>500</v>
      </c>
      <c r="U111" s="146">
        <f t="shared" si="23"/>
        <v>1200000</v>
      </c>
      <c r="V111" s="147">
        <f t="shared" si="24"/>
        <v>500</v>
      </c>
      <c r="W111" s="148">
        <f t="shared" si="25"/>
        <v>1200000</v>
      </c>
      <c r="X111" s="155">
        <f t="shared" si="32"/>
        <v>500</v>
      </c>
      <c r="Y111" s="156" t="s">
        <v>64</v>
      </c>
      <c r="Z111" s="146" t="e">
        <f>#REF!</f>
        <v>#REF!</v>
      </c>
      <c r="AA111" s="151" t="e">
        <f t="shared" si="26"/>
        <v>#REF!</v>
      </c>
      <c r="AB111" s="152">
        <f t="shared" si="30"/>
        <v>0</v>
      </c>
      <c r="AC111" s="153">
        <f t="shared" si="31"/>
        <v>0</v>
      </c>
      <c r="AD111" s="95"/>
    </row>
    <row r="112" spans="1:30" s="44" customFormat="1" ht="15.6">
      <c r="A112" s="6">
        <v>108</v>
      </c>
      <c r="B112" s="6">
        <v>86</v>
      </c>
      <c r="C112" s="6" t="s">
        <v>516</v>
      </c>
      <c r="D112" s="14" t="s">
        <v>219</v>
      </c>
      <c r="E112" s="167" t="s">
        <v>14</v>
      </c>
      <c r="F112" s="172">
        <v>849.99999999999989</v>
      </c>
      <c r="G112" s="111">
        <v>8</v>
      </c>
      <c r="H112" s="112">
        <v>720.33898305084745</v>
      </c>
      <c r="I112" s="109">
        <f t="shared" si="27"/>
        <v>6799.9999999999991</v>
      </c>
      <c r="J112" s="184">
        <f t="shared" si="16"/>
        <v>8</v>
      </c>
      <c r="K112" s="109">
        <f t="shared" si="17"/>
        <v>6799.9999999999991</v>
      </c>
      <c r="L112" s="109">
        <f t="shared" si="18"/>
        <v>0</v>
      </c>
      <c r="M112" s="109">
        <f t="shared" si="19"/>
        <v>0</v>
      </c>
      <c r="N112" s="130"/>
      <c r="O112" s="131">
        <f t="shared" si="20"/>
        <v>0</v>
      </c>
      <c r="P112" s="132"/>
      <c r="Q112" s="131">
        <f t="shared" si="21"/>
        <v>0</v>
      </c>
      <c r="R112" s="131">
        <f t="shared" si="28"/>
        <v>0</v>
      </c>
      <c r="S112" s="131">
        <f t="shared" si="29"/>
        <v>0</v>
      </c>
      <c r="T112" s="187">
        <f t="shared" si="22"/>
        <v>8</v>
      </c>
      <c r="U112" s="146">
        <f t="shared" si="23"/>
        <v>6799.9999999999991</v>
      </c>
      <c r="V112" s="147">
        <f t="shared" si="24"/>
        <v>8</v>
      </c>
      <c r="W112" s="148">
        <f t="shared" si="25"/>
        <v>6799.9999999999991</v>
      </c>
      <c r="X112" s="155">
        <f t="shared" si="32"/>
        <v>8</v>
      </c>
      <c r="Y112" s="149" t="s">
        <v>14</v>
      </c>
      <c r="Z112" s="146" t="e">
        <f>#REF!</f>
        <v>#REF!</v>
      </c>
      <c r="AA112" s="151" t="e">
        <f t="shared" si="26"/>
        <v>#REF!</v>
      </c>
      <c r="AB112" s="152">
        <f t="shared" si="30"/>
        <v>0</v>
      </c>
      <c r="AC112" s="153">
        <f t="shared" si="31"/>
        <v>0</v>
      </c>
      <c r="AD112" s="95"/>
    </row>
    <row r="113" spans="1:30" s="44" customFormat="1" ht="15.6">
      <c r="A113" s="6">
        <v>109</v>
      </c>
      <c r="B113" s="6">
        <v>87</v>
      </c>
      <c r="C113" s="6" t="s">
        <v>517</v>
      </c>
      <c r="D113" s="14" t="s">
        <v>221</v>
      </c>
      <c r="E113" s="167" t="s">
        <v>14</v>
      </c>
      <c r="F113" s="172">
        <v>1200</v>
      </c>
      <c r="G113" s="111">
        <v>8</v>
      </c>
      <c r="H113" s="112">
        <v>1016.949152542373</v>
      </c>
      <c r="I113" s="109">
        <f t="shared" si="27"/>
        <v>9600</v>
      </c>
      <c r="J113" s="184">
        <f t="shared" si="16"/>
        <v>8</v>
      </c>
      <c r="K113" s="109">
        <f t="shared" si="17"/>
        <v>9600</v>
      </c>
      <c r="L113" s="109">
        <f t="shared" si="18"/>
        <v>0</v>
      </c>
      <c r="M113" s="109">
        <f t="shared" si="19"/>
        <v>0</v>
      </c>
      <c r="N113" s="130"/>
      <c r="O113" s="131">
        <f t="shared" si="20"/>
        <v>0</v>
      </c>
      <c r="P113" s="132"/>
      <c r="Q113" s="131">
        <f t="shared" si="21"/>
        <v>0</v>
      </c>
      <c r="R113" s="131">
        <f t="shared" si="28"/>
        <v>0</v>
      </c>
      <c r="S113" s="131">
        <f t="shared" si="29"/>
        <v>0</v>
      </c>
      <c r="T113" s="187">
        <f t="shared" si="22"/>
        <v>8</v>
      </c>
      <c r="U113" s="146">
        <f t="shared" si="23"/>
        <v>9600</v>
      </c>
      <c r="V113" s="147">
        <f t="shared" si="24"/>
        <v>8</v>
      </c>
      <c r="W113" s="148">
        <f t="shared" si="25"/>
        <v>9600</v>
      </c>
      <c r="X113" s="155">
        <f t="shared" si="32"/>
        <v>8</v>
      </c>
      <c r="Y113" s="149" t="s">
        <v>14</v>
      </c>
      <c r="Z113" s="146" t="e">
        <f>#REF!</f>
        <v>#REF!</v>
      </c>
      <c r="AA113" s="151" t="e">
        <f t="shared" si="26"/>
        <v>#REF!</v>
      </c>
      <c r="AB113" s="152">
        <f t="shared" si="30"/>
        <v>0</v>
      </c>
      <c r="AC113" s="153">
        <f t="shared" si="31"/>
        <v>0</v>
      </c>
      <c r="AD113" s="95"/>
    </row>
    <row r="114" spans="1:30" s="44" customFormat="1" ht="15.6">
      <c r="A114" s="6">
        <v>110</v>
      </c>
      <c r="B114" s="6">
        <v>88</v>
      </c>
      <c r="C114" s="6" t="s">
        <v>518</v>
      </c>
      <c r="D114" s="14" t="s">
        <v>223</v>
      </c>
      <c r="E114" s="167" t="s">
        <v>14</v>
      </c>
      <c r="F114" s="172">
        <v>1500</v>
      </c>
      <c r="G114" s="111">
        <v>8</v>
      </c>
      <c r="H114" s="112">
        <v>1271.1864406779662</v>
      </c>
      <c r="I114" s="109">
        <f t="shared" si="27"/>
        <v>12000</v>
      </c>
      <c r="J114" s="184">
        <f t="shared" si="16"/>
        <v>8</v>
      </c>
      <c r="K114" s="109">
        <f t="shared" si="17"/>
        <v>12000</v>
      </c>
      <c r="L114" s="109">
        <f t="shared" si="18"/>
        <v>0</v>
      </c>
      <c r="M114" s="109">
        <f t="shared" si="19"/>
        <v>0</v>
      </c>
      <c r="N114" s="130"/>
      <c r="O114" s="131">
        <f t="shared" si="20"/>
        <v>0</v>
      </c>
      <c r="P114" s="132"/>
      <c r="Q114" s="131">
        <f t="shared" si="21"/>
        <v>0</v>
      </c>
      <c r="R114" s="131">
        <f t="shared" si="28"/>
        <v>0</v>
      </c>
      <c r="S114" s="131">
        <f t="shared" si="29"/>
        <v>0</v>
      </c>
      <c r="T114" s="187">
        <f t="shared" si="22"/>
        <v>8</v>
      </c>
      <c r="U114" s="146">
        <f t="shared" si="23"/>
        <v>12000</v>
      </c>
      <c r="V114" s="147">
        <f t="shared" si="24"/>
        <v>8</v>
      </c>
      <c r="W114" s="148">
        <f t="shared" si="25"/>
        <v>12000</v>
      </c>
      <c r="X114" s="155">
        <f t="shared" si="32"/>
        <v>8</v>
      </c>
      <c r="Y114" s="149" t="s">
        <v>14</v>
      </c>
      <c r="Z114" s="146" t="e">
        <f>#REF!</f>
        <v>#REF!</v>
      </c>
      <c r="AA114" s="151" t="e">
        <f t="shared" si="26"/>
        <v>#REF!</v>
      </c>
      <c r="AB114" s="152">
        <f t="shared" si="30"/>
        <v>0</v>
      </c>
      <c r="AC114" s="153">
        <f t="shared" si="31"/>
        <v>0</v>
      </c>
      <c r="AD114" s="95"/>
    </row>
    <row r="115" spans="1:30" s="44" customFormat="1" ht="15.6">
      <c r="A115" s="6">
        <v>111</v>
      </c>
      <c r="B115" s="6">
        <v>89</v>
      </c>
      <c r="C115" s="6" t="s">
        <v>519</v>
      </c>
      <c r="D115" s="14" t="s">
        <v>225</v>
      </c>
      <c r="E115" s="167" t="s">
        <v>14</v>
      </c>
      <c r="F115" s="172">
        <v>1900</v>
      </c>
      <c r="G115" s="111">
        <v>4</v>
      </c>
      <c r="H115" s="112">
        <v>1610.1694915254238</v>
      </c>
      <c r="I115" s="109">
        <f t="shared" si="27"/>
        <v>7600</v>
      </c>
      <c r="J115" s="184">
        <f t="shared" si="16"/>
        <v>4</v>
      </c>
      <c r="K115" s="109">
        <f t="shared" si="17"/>
        <v>7600</v>
      </c>
      <c r="L115" s="109">
        <f t="shared" si="18"/>
        <v>0</v>
      </c>
      <c r="M115" s="109">
        <f t="shared" si="19"/>
        <v>0</v>
      </c>
      <c r="N115" s="130"/>
      <c r="O115" s="131">
        <f t="shared" si="20"/>
        <v>0</v>
      </c>
      <c r="P115" s="132"/>
      <c r="Q115" s="131">
        <f t="shared" si="21"/>
        <v>0</v>
      </c>
      <c r="R115" s="131">
        <f t="shared" si="28"/>
        <v>0</v>
      </c>
      <c r="S115" s="131">
        <f t="shared" si="29"/>
        <v>0</v>
      </c>
      <c r="T115" s="187">
        <f t="shared" si="22"/>
        <v>4</v>
      </c>
      <c r="U115" s="146">
        <f t="shared" si="23"/>
        <v>7600</v>
      </c>
      <c r="V115" s="147">
        <f t="shared" si="24"/>
        <v>4</v>
      </c>
      <c r="W115" s="148">
        <f t="shared" si="25"/>
        <v>7600</v>
      </c>
      <c r="X115" s="155">
        <f t="shared" si="32"/>
        <v>4</v>
      </c>
      <c r="Y115" s="149" t="s">
        <v>14</v>
      </c>
      <c r="Z115" s="146" t="e">
        <f>#REF!</f>
        <v>#REF!</v>
      </c>
      <c r="AA115" s="151" t="e">
        <f t="shared" si="26"/>
        <v>#REF!</v>
      </c>
      <c r="AB115" s="152">
        <f t="shared" si="30"/>
        <v>0</v>
      </c>
      <c r="AC115" s="153">
        <f t="shared" si="31"/>
        <v>0</v>
      </c>
      <c r="AD115" s="95"/>
    </row>
    <row r="116" spans="1:30" s="44" customFormat="1" ht="15.6">
      <c r="A116" s="6">
        <v>112</v>
      </c>
      <c r="B116" s="6">
        <v>90</v>
      </c>
      <c r="C116" s="6" t="s">
        <v>520</v>
      </c>
      <c r="D116" s="14" t="s">
        <v>227</v>
      </c>
      <c r="E116" s="167" t="s">
        <v>14</v>
      </c>
      <c r="F116" s="172">
        <v>2500</v>
      </c>
      <c r="G116" s="111">
        <v>4</v>
      </c>
      <c r="H116" s="112">
        <v>2118.6440677966102</v>
      </c>
      <c r="I116" s="109">
        <f t="shared" si="27"/>
        <v>10000</v>
      </c>
      <c r="J116" s="184">
        <f t="shared" si="16"/>
        <v>4</v>
      </c>
      <c r="K116" s="109">
        <f t="shared" si="17"/>
        <v>10000</v>
      </c>
      <c r="L116" s="109">
        <f t="shared" si="18"/>
        <v>0</v>
      </c>
      <c r="M116" s="109">
        <f t="shared" si="19"/>
        <v>0</v>
      </c>
      <c r="N116" s="130"/>
      <c r="O116" s="131">
        <f t="shared" si="20"/>
        <v>0</v>
      </c>
      <c r="P116" s="132"/>
      <c r="Q116" s="131">
        <f t="shared" si="21"/>
        <v>0</v>
      </c>
      <c r="R116" s="131">
        <f t="shared" si="28"/>
        <v>0</v>
      </c>
      <c r="S116" s="131">
        <f t="shared" si="29"/>
        <v>0</v>
      </c>
      <c r="T116" s="187">
        <f t="shared" si="22"/>
        <v>4</v>
      </c>
      <c r="U116" s="146">
        <f t="shared" si="23"/>
        <v>10000</v>
      </c>
      <c r="V116" s="147">
        <f t="shared" si="24"/>
        <v>4</v>
      </c>
      <c r="W116" s="148">
        <f t="shared" si="25"/>
        <v>10000</v>
      </c>
      <c r="X116" s="155">
        <f t="shared" si="32"/>
        <v>4</v>
      </c>
      <c r="Y116" s="149" t="s">
        <v>14</v>
      </c>
      <c r="Z116" s="146" t="e">
        <f>#REF!</f>
        <v>#REF!</v>
      </c>
      <c r="AA116" s="151" t="e">
        <f t="shared" si="26"/>
        <v>#REF!</v>
      </c>
      <c r="AB116" s="152">
        <f t="shared" si="30"/>
        <v>0</v>
      </c>
      <c r="AC116" s="153">
        <f t="shared" si="31"/>
        <v>0</v>
      </c>
      <c r="AD116" s="95"/>
    </row>
    <row r="117" spans="1:30" s="44" customFormat="1" ht="15.6">
      <c r="A117" s="6">
        <v>113</v>
      </c>
      <c r="B117" s="6">
        <v>91</v>
      </c>
      <c r="C117" s="6" t="s">
        <v>521</v>
      </c>
      <c r="D117" s="14" t="s">
        <v>229</v>
      </c>
      <c r="E117" s="167" t="s">
        <v>14</v>
      </c>
      <c r="F117" s="172">
        <v>3500</v>
      </c>
      <c r="G117" s="111">
        <v>4</v>
      </c>
      <c r="H117" s="112">
        <v>2966.1016949152545</v>
      </c>
      <c r="I117" s="109">
        <f t="shared" si="27"/>
        <v>14000</v>
      </c>
      <c r="J117" s="184">
        <f t="shared" si="16"/>
        <v>4</v>
      </c>
      <c r="K117" s="109">
        <f t="shared" si="17"/>
        <v>14000</v>
      </c>
      <c r="L117" s="109">
        <f t="shared" si="18"/>
        <v>0</v>
      </c>
      <c r="M117" s="109">
        <f t="shared" si="19"/>
        <v>0</v>
      </c>
      <c r="N117" s="130"/>
      <c r="O117" s="131">
        <f t="shared" si="20"/>
        <v>0</v>
      </c>
      <c r="P117" s="132"/>
      <c r="Q117" s="131">
        <f t="shared" si="21"/>
        <v>0</v>
      </c>
      <c r="R117" s="131">
        <f t="shared" si="28"/>
        <v>0</v>
      </c>
      <c r="S117" s="131">
        <f t="shared" si="29"/>
        <v>0</v>
      </c>
      <c r="T117" s="187">
        <f t="shared" si="22"/>
        <v>4</v>
      </c>
      <c r="U117" s="146">
        <f t="shared" si="23"/>
        <v>14000</v>
      </c>
      <c r="V117" s="147">
        <f t="shared" si="24"/>
        <v>4</v>
      </c>
      <c r="W117" s="148">
        <f t="shared" si="25"/>
        <v>14000</v>
      </c>
      <c r="X117" s="155">
        <f t="shared" si="32"/>
        <v>4</v>
      </c>
      <c r="Y117" s="149" t="s">
        <v>14</v>
      </c>
      <c r="Z117" s="146" t="e">
        <f>#REF!</f>
        <v>#REF!</v>
      </c>
      <c r="AA117" s="151" t="e">
        <f t="shared" si="26"/>
        <v>#REF!</v>
      </c>
      <c r="AB117" s="152">
        <f t="shared" si="30"/>
        <v>0</v>
      </c>
      <c r="AC117" s="153">
        <f t="shared" si="31"/>
        <v>0</v>
      </c>
      <c r="AD117" s="95"/>
    </row>
    <row r="118" spans="1:30" s="44" customFormat="1" ht="15.6">
      <c r="A118" s="6">
        <v>114</v>
      </c>
      <c r="B118" s="6">
        <v>92</v>
      </c>
      <c r="C118" s="6" t="s">
        <v>522</v>
      </c>
      <c r="D118" s="14" t="s">
        <v>231</v>
      </c>
      <c r="E118" s="167" t="s">
        <v>14</v>
      </c>
      <c r="F118" s="172">
        <v>4000</v>
      </c>
      <c r="G118" s="111">
        <v>12</v>
      </c>
      <c r="H118" s="112">
        <v>3389.8305084745766</v>
      </c>
      <c r="I118" s="109">
        <f t="shared" si="27"/>
        <v>48000</v>
      </c>
      <c r="J118" s="184">
        <f t="shared" si="16"/>
        <v>12</v>
      </c>
      <c r="K118" s="109">
        <f t="shared" si="17"/>
        <v>48000</v>
      </c>
      <c r="L118" s="109">
        <f t="shared" si="18"/>
        <v>0</v>
      </c>
      <c r="M118" s="109">
        <f t="shared" si="19"/>
        <v>0</v>
      </c>
      <c r="N118" s="130"/>
      <c r="O118" s="131">
        <f t="shared" si="20"/>
        <v>0</v>
      </c>
      <c r="P118" s="132"/>
      <c r="Q118" s="131">
        <f t="shared" si="21"/>
        <v>0</v>
      </c>
      <c r="R118" s="131">
        <f t="shared" si="28"/>
        <v>0</v>
      </c>
      <c r="S118" s="131">
        <f t="shared" si="29"/>
        <v>0</v>
      </c>
      <c r="T118" s="187">
        <f t="shared" si="22"/>
        <v>12</v>
      </c>
      <c r="U118" s="146">
        <f t="shared" si="23"/>
        <v>48000</v>
      </c>
      <c r="V118" s="147">
        <f t="shared" si="24"/>
        <v>12</v>
      </c>
      <c r="W118" s="148">
        <f t="shared" si="25"/>
        <v>48000</v>
      </c>
      <c r="X118" s="155">
        <f t="shared" si="32"/>
        <v>12</v>
      </c>
      <c r="Y118" s="149" t="s">
        <v>14</v>
      </c>
      <c r="Z118" s="146" t="e">
        <f>#REF!</f>
        <v>#REF!</v>
      </c>
      <c r="AA118" s="151" t="e">
        <f t="shared" si="26"/>
        <v>#REF!</v>
      </c>
      <c r="AB118" s="152">
        <f t="shared" si="30"/>
        <v>0</v>
      </c>
      <c r="AC118" s="153">
        <f t="shared" si="31"/>
        <v>0</v>
      </c>
      <c r="AD118" s="95"/>
    </row>
    <row r="119" spans="1:30" s="44" customFormat="1" ht="31.2">
      <c r="A119" s="6">
        <v>115</v>
      </c>
      <c r="B119" s="6">
        <v>93</v>
      </c>
      <c r="C119" s="6" t="s">
        <v>523</v>
      </c>
      <c r="D119" s="14" t="s">
        <v>233</v>
      </c>
      <c r="E119" s="169" t="s">
        <v>64</v>
      </c>
      <c r="F119" s="173">
        <v>1100</v>
      </c>
      <c r="G119" s="111">
        <v>100</v>
      </c>
      <c r="H119" s="112">
        <v>932.20338983050851</v>
      </c>
      <c r="I119" s="109">
        <f t="shared" si="27"/>
        <v>110000</v>
      </c>
      <c r="J119" s="184">
        <f t="shared" si="16"/>
        <v>100</v>
      </c>
      <c r="K119" s="109">
        <f t="shared" si="17"/>
        <v>110000</v>
      </c>
      <c r="L119" s="109">
        <f t="shared" si="18"/>
        <v>0</v>
      </c>
      <c r="M119" s="109">
        <f t="shared" si="19"/>
        <v>0</v>
      </c>
      <c r="N119" s="130"/>
      <c r="O119" s="131">
        <f t="shared" si="20"/>
        <v>0</v>
      </c>
      <c r="P119" s="132"/>
      <c r="Q119" s="131">
        <f t="shared" si="21"/>
        <v>0</v>
      </c>
      <c r="R119" s="131">
        <f t="shared" si="28"/>
        <v>0</v>
      </c>
      <c r="S119" s="131">
        <f t="shared" si="29"/>
        <v>0</v>
      </c>
      <c r="T119" s="187">
        <f t="shared" si="22"/>
        <v>100</v>
      </c>
      <c r="U119" s="146">
        <f t="shared" si="23"/>
        <v>110000</v>
      </c>
      <c r="V119" s="147">
        <f t="shared" si="24"/>
        <v>100</v>
      </c>
      <c r="W119" s="148">
        <f t="shared" si="25"/>
        <v>110000</v>
      </c>
      <c r="X119" s="155">
        <f t="shared" si="32"/>
        <v>100</v>
      </c>
      <c r="Y119" s="156" t="s">
        <v>64</v>
      </c>
      <c r="Z119" s="146" t="e">
        <f>#REF!</f>
        <v>#REF!</v>
      </c>
      <c r="AA119" s="151" t="e">
        <f t="shared" si="26"/>
        <v>#REF!</v>
      </c>
      <c r="AB119" s="152">
        <f t="shared" si="30"/>
        <v>0</v>
      </c>
      <c r="AC119" s="153">
        <f t="shared" si="31"/>
        <v>0</v>
      </c>
      <c r="AD119" s="95"/>
    </row>
    <row r="120" spans="1:30" s="44" customFormat="1" ht="31.2">
      <c r="A120" s="6">
        <v>116</v>
      </c>
      <c r="B120" s="6">
        <v>94</v>
      </c>
      <c r="C120" s="6" t="s">
        <v>524</v>
      </c>
      <c r="D120" s="14" t="s">
        <v>235</v>
      </c>
      <c r="E120" s="169" t="s">
        <v>64</v>
      </c>
      <c r="F120" s="173">
        <v>1150</v>
      </c>
      <c r="G120" s="111">
        <v>100</v>
      </c>
      <c r="H120" s="112">
        <v>974.57627118644075</v>
      </c>
      <c r="I120" s="109">
        <f t="shared" si="27"/>
        <v>115000</v>
      </c>
      <c r="J120" s="184">
        <f t="shared" si="16"/>
        <v>100</v>
      </c>
      <c r="K120" s="109">
        <f t="shared" si="17"/>
        <v>115000</v>
      </c>
      <c r="L120" s="109">
        <f t="shared" si="18"/>
        <v>0</v>
      </c>
      <c r="M120" s="109">
        <f t="shared" si="19"/>
        <v>0</v>
      </c>
      <c r="N120" s="130"/>
      <c r="O120" s="131">
        <f t="shared" si="20"/>
        <v>0</v>
      </c>
      <c r="P120" s="132"/>
      <c r="Q120" s="131">
        <f t="shared" si="21"/>
        <v>0</v>
      </c>
      <c r="R120" s="131">
        <f t="shared" si="28"/>
        <v>0</v>
      </c>
      <c r="S120" s="131">
        <f t="shared" si="29"/>
        <v>0</v>
      </c>
      <c r="T120" s="187">
        <f t="shared" si="22"/>
        <v>100</v>
      </c>
      <c r="U120" s="146">
        <f t="shared" si="23"/>
        <v>115000</v>
      </c>
      <c r="V120" s="147">
        <f t="shared" si="24"/>
        <v>100</v>
      </c>
      <c r="W120" s="148">
        <f t="shared" si="25"/>
        <v>115000</v>
      </c>
      <c r="X120" s="155">
        <f t="shared" si="32"/>
        <v>100</v>
      </c>
      <c r="Y120" s="156" t="s">
        <v>64</v>
      </c>
      <c r="Z120" s="146" t="e">
        <f>#REF!</f>
        <v>#REF!</v>
      </c>
      <c r="AA120" s="151" t="e">
        <f t="shared" si="26"/>
        <v>#REF!</v>
      </c>
      <c r="AB120" s="152">
        <f t="shared" si="30"/>
        <v>0</v>
      </c>
      <c r="AC120" s="153">
        <f t="shared" si="31"/>
        <v>0</v>
      </c>
      <c r="AD120" s="95"/>
    </row>
    <row r="121" spans="1:30" s="44" customFormat="1" ht="31.2">
      <c r="A121" s="6">
        <v>117</v>
      </c>
      <c r="B121" s="6">
        <v>95</v>
      </c>
      <c r="C121" s="6" t="s">
        <v>525</v>
      </c>
      <c r="D121" s="14" t="s">
        <v>237</v>
      </c>
      <c r="E121" s="169" t="s">
        <v>64</v>
      </c>
      <c r="F121" s="173">
        <v>125</v>
      </c>
      <c r="G121" s="111">
        <v>200</v>
      </c>
      <c r="H121" s="112">
        <v>105.93220338983052</v>
      </c>
      <c r="I121" s="109">
        <f t="shared" si="27"/>
        <v>25000</v>
      </c>
      <c r="J121" s="184">
        <f t="shared" si="16"/>
        <v>200</v>
      </c>
      <c r="K121" s="109">
        <f t="shared" si="17"/>
        <v>25000</v>
      </c>
      <c r="L121" s="109">
        <f t="shared" si="18"/>
        <v>0</v>
      </c>
      <c r="M121" s="109">
        <f t="shared" si="19"/>
        <v>0</v>
      </c>
      <c r="N121" s="130"/>
      <c r="O121" s="131">
        <f t="shared" si="20"/>
        <v>0</v>
      </c>
      <c r="P121" s="132"/>
      <c r="Q121" s="131">
        <f t="shared" si="21"/>
        <v>0</v>
      </c>
      <c r="R121" s="131">
        <f t="shared" si="28"/>
        <v>0</v>
      </c>
      <c r="S121" s="131">
        <f t="shared" si="29"/>
        <v>0</v>
      </c>
      <c r="T121" s="187">
        <f t="shared" si="22"/>
        <v>200</v>
      </c>
      <c r="U121" s="146">
        <f t="shared" si="23"/>
        <v>25000</v>
      </c>
      <c r="V121" s="147">
        <f t="shared" si="24"/>
        <v>200</v>
      </c>
      <c r="W121" s="148">
        <f t="shared" si="25"/>
        <v>25000</v>
      </c>
      <c r="X121" s="155">
        <f t="shared" si="32"/>
        <v>200</v>
      </c>
      <c r="Y121" s="156" t="s">
        <v>64</v>
      </c>
      <c r="Z121" s="146" t="e">
        <f>#REF!</f>
        <v>#REF!</v>
      </c>
      <c r="AA121" s="151" t="e">
        <f t="shared" si="26"/>
        <v>#REF!</v>
      </c>
      <c r="AB121" s="152">
        <f t="shared" si="30"/>
        <v>0</v>
      </c>
      <c r="AC121" s="153">
        <f t="shared" si="31"/>
        <v>0</v>
      </c>
      <c r="AD121" s="95"/>
    </row>
    <row r="122" spans="1:30" s="44" customFormat="1" ht="31.2">
      <c r="A122" s="6">
        <v>118</v>
      </c>
      <c r="B122" s="6">
        <v>96</v>
      </c>
      <c r="C122" s="6" t="s">
        <v>526</v>
      </c>
      <c r="D122" s="14" t="s">
        <v>239</v>
      </c>
      <c r="E122" s="169" t="s">
        <v>64</v>
      </c>
      <c r="F122" s="173">
        <v>270</v>
      </c>
      <c r="G122" s="111">
        <v>700</v>
      </c>
      <c r="H122" s="112">
        <v>228.81355932203391</v>
      </c>
      <c r="I122" s="109">
        <f t="shared" si="27"/>
        <v>189000</v>
      </c>
      <c r="J122" s="184">
        <f t="shared" si="16"/>
        <v>700</v>
      </c>
      <c r="K122" s="109">
        <f t="shared" si="17"/>
        <v>189000</v>
      </c>
      <c r="L122" s="109">
        <f t="shared" si="18"/>
        <v>0</v>
      </c>
      <c r="M122" s="109">
        <f t="shared" si="19"/>
        <v>0</v>
      </c>
      <c r="N122" s="130"/>
      <c r="O122" s="131">
        <f t="shared" si="20"/>
        <v>0</v>
      </c>
      <c r="P122" s="132"/>
      <c r="Q122" s="131">
        <f t="shared" si="21"/>
        <v>0</v>
      </c>
      <c r="R122" s="131">
        <f t="shared" si="28"/>
        <v>0</v>
      </c>
      <c r="S122" s="131">
        <f t="shared" si="29"/>
        <v>0</v>
      </c>
      <c r="T122" s="187">
        <f t="shared" si="22"/>
        <v>700</v>
      </c>
      <c r="U122" s="146">
        <f t="shared" si="23"/>
        <v>189000</v>
      </c>
      <c r="V122" s="147">
        <f t="shared" si="24"/>
        <v>700</v>
      </c>
      <c r="W122" s="148">
        <f t="shared" si="25"/>
        <v>189000</v>
      </c>
      <c r="X122" s="155">
        <f t="shared" si="32"/>
        <v>700</v>
      </c>
      <c r="Y122" s="156" t="s">
        <v>64</v>
      </c>
      <c r="Z122" s="146" t="e">
        <f>#REF!</f>
        <v>#REF!</v>
      </c>
      <c r="AA122" s="151" t="e">
        <f t="shared" si="26"/>
        <v>#REF!</v>
      </c>
      <c r="AB122" s="152">
        <f t="shared" si="30"/>
        <v>0</v>
      </c>
      <c r="AC122" s="153">
        <f t="shared" si="31"/>
        <v>0</v>
      </c>
      <c r="AD122" s="95"/>
    </row>
    <row r="123" spans="1:30" s="44" customFormat="1" ht="31.2">
      <c r="A123" s="6">
        <v>119</v>
      </c>
      <c r="B123" s="6">
        <v>97</v>
      </c>
      <c r="C123" s="6" t="s">
        <v>527</v>
      </c>
      <c r="D123" s="14" t="s">
        <v>241</v>
      </c>
      <c r="E123" s="169" t="s">
        <v>64</v>
      </c>
      <c r="F123" s="173">
        <v>1295</v>
      </c>
      <c r="G123" s="111">
        <v>200</v>
      </c>
      <c r="H123" s="112">
        <v>1097.457627118644</v>
      </c>
      <c r="I123" s="109">
        <f t="shared" si="27"/>
        <v>259000</v>
      </c>
      <c r="J123" s="184">
        <f>G123</f>
        <v>200</v>
      </c>
      <c r="K123" s="109">
        <f t="shared" si="17"/>
        <v>259000</v>
      </c>
      <c r="L123" s="109">
        <f t="shared" si="18"/>
        <v>0</v>
      </c>
      <c r="M123" s="109">
        <f t="shared" si="19"/>
        <v>0</v>
      </c>
      <c r="N123" s="130"/>
      <c r="O123" s="131">
        <f t="shared" si="20"/>
        <v>0</v>
      </c>
      <c r="P123" s="132"/>
      <c r="Q123" s="131">
        <f t="shared" si="21"/>
        <v>0</v>
      </c>
      <c r="R123" s="131">
        <f t="shared" si="28"/>
        <v>0</v>
      </c>
      <c r="S123" s="131">
        <f t="shared" si="29"/>
        <v>0</v>
      </c>
      <c r="T123" s="187">
        <f t="shared" si="22"/>
        <v>200</v>
      </c>
      <c r="U123" s="146">
        <f t="shared" si="23"/>
        <v>259000</v>
      </c>
      <c r="V123" s="147">
        <f t="shared" si="24"/>
        <v>200</v>
      </c>
      <c r="W123" s="148">
        <f t="shared" si="25"/>
        <v>259000</v>
      </c>
      <c r="X123" s="155">
        <f t="shared" si="32"/>
        <v>200</v>
      </c>
      <c r="Y123" s="156" t="s">
        <v>64</v>
      </c>
      <c r="Z123" s="146" t="e">
        <f>#REF!</f>
        <v>#REF!</v>
      </c>
      <c r="AA123" s="151" t="e">
        <f t="shared" si="26"/>
        <v>#REF!</v>
      </c>
      <c r="AB123" s="152">
        <f t="shared" si="30"/>
        <v>0</v>
      </c>
      <c r="AC123" s="153">
        <f t="shared" si="31"/>
        <v>0</v>
      </c>
      <c r="AD123" s="95"/>
    </row>
    <row r="124" spans="1:30" s="44" customFormat="1" ht="31.2">
      <c r="A124" s="6">
        <v>120</v>
      </c>
      <c r="B124" s="6">
        <v>98</v>
      </c>
      <c r="C124" s="6" t="s">
        <v>528</v>
      </c>
      <c r="D124" s="14" t="s">
        <v>243</v>
      </c>
      <c r="E124" s="169" t="s">
        <v>64</v>
      </c>
      <c r="F124" s="173">
        <v>4500</v>
      </c>
      <c r="G124" s="111">
        <v>100</v>
      </c>
      <c r="H124" s="112">
        <v>3813.5593220338983</v>
      </c>
      <c r="I124" s="109">
        <f t="shared" si="27"/>
        <v>450000</v>
      </c>
      <c r="J124" s="184">
        <f t="shared" si="16"/>
        <v>100</v>
      </c>
      <c r="K124" s="109">
        <f t="shared" si="17"/>
        <v>450000</v>
      </c>
      <c r="L124" s="109">
        <f t="shared" si="18"/>
        <v>0</v>
      </c>
      <c r="M124" s="109">
        <f t="shared" si="19"/>
        <v>0</v>
      </c>
      <c r="N124" s="130"/>
      <c r="O124" s="131">
        <f t="shared" si="20"/>
        <v>0</v>
      </c>
      <c r="P124" s="132"/>
      <c r="Q124" s="131">
        <f t="shared" si="21"/>
        <v>0</v>
      </c>
      <c r="R124" s="131">
        <f t="shared" si="28"/>
        <v>0</v>
      </c>
      <c r="S124" s="131">
        <f t="shared" si="29"/>
        <v>0</v>
      </c>
      <c r="T124" s="187">
        <f t="shared" si="22"/>
        <v>100</v>
      </c>
      <c r="U124" s="146">
        <f t="shared" si="23"/>
        <v>450000</v>
      </c>
      <c r="V124" s="147">
        <f t="shared" si="24"/>
        <v>100</v>
      </c>
      <c r="W124" s="148">
        <f t="shared" si="25"/>
        <v>450000</v>
      </c>
      <c r="X124" s="155">
        <f t="shared" si="32"/>
        <v>100</v>
      </c>
      <c r="Y124" s="156" t="s">
        <v>64</v>
      </c>
      <c r="Z124" s="146" t="e">
        <f>#REF!</f>
        <v>#REF!</v>
      </c>
      <c r="AA124" s="151" t="e">
        <f t="shared" si="26"/>
        <v>#REF!</v>
      </c>
      <c r="AB124" s="152">
        <f t="shared" si="30"/>
        <v>0</v>
      </c>
      <c r="AC124" s="153">
        <f t="shared" si="31"/>
        <v>0</v>
      </c>
      <c r="AD124" s="95"/>
    </row>
    <row r="125" spans="1:30" s="44" customFormat="1" ht="31.2">
      <c r="A125" s="6">
        <v>121</v>
      </c>
      <c r="B125" s="6">
        <v>99</v>
      </c>
      <c r="C125" s="6" t="s">
        <v>529</v>
      </c>
      <c r="D125" s="14" t="s">
        <v>245</v>
      </c>
      <c r="E125" s="167" t="s">
        <v>14</v>
      </c>
      <c r="F125" s="172">
        <v>400000</v>
      </c>
      <c r="G125" s="111">
        <v>7</v>
      </c>
      <c r="H125" s="112">
        <v>338983.05084745766</v>
      </c>
      <c r="I125" s="109">
        <f t="shared" si="27"/>
        <v>2800000</v>
      </c>
      <c r="J125" s="184">
        <v>11</v>
      </c>
      <c r="K125" s="109">
        <f t="shared" si="17"/>
        <v>4400000</v>
      </c>
      <c r="L125" s="109">
        <f t="shared" si="18"/>
        <v>1600000</v>
      </c>
      <c r="M125" s="109">
        <f t="shared" si="19"/>
        <v>0</v>
      </c>
      <c r="N125" s="130">
        <v>2</v>
      </c>
      <c r="O125" s="131">
        <f t="shared" si="20"/>
        <v>800000</v>
      </c>
      <c r="P125" s="132">
        <v>2</v>
      </c>
      <c r="Q125" s="131">
        <f t="shared" si="21"/>
        <v>800000</v>
      </c>
      <c r="R125" s="131">
        <f t="shared" si="28"/>
        <v>0</v>
      </c>
      <c r="S125" s="131">
        <f t="shared" si="29"/>
        <v>0</v>
      </c>
      <c r="T125" s="187">
        <f t="shared" si="22"/>
        <v>9</v>
      </c>
      <c r="U125" s="146">
        <f t="shared" si="23"/>
        <v>3600000</v>
      </c>
      <c r="V125" s="147">
        <f t="shared" si="24"/>
        <v>13</v>
      </c>
      <c r="W125" s="148">
        <f t="shared" si="25"/>
        <v>5200000</v>
      </c>
      <c r="X125" s="150">
        <v>13</v>
      </c>
      <c r="Y125" s="149" t="s">
        <v>14</v>
      </c>
      <c r="Z125" s="146" t="e">
        <f>#REF!</f>
        <v>#REF!</v>
      </c>
      <c r="AA125" s="151" t="e">
        <f t="shared" si="26"/>
        <v>#REF!</v>
      </c>
      <c r="AB125" s="152">
        <f t="shared" si="30"/>
        <v>1600000</v>
      </c>
      <c r="AC125" s="153">
        <f t="shared" si="31"/>
        <v>0</v>
      </c>
      <c r="AD125" s="95"/>
    </row>
    <row r="126" spans="1:30" s="44" customFormat="1" ht="15.6">
      <c r="A126" s="6">
        <v>122</v>
      </c>
      <c r="B126" s="6">
        <v>100</v>
      </c>
      <c r="C126" s="6" t="s">
        <v>530</v>
      </c>
      <c r="D126" s="14" t="s">
        <v>247</v>
      </c>
      <c r="E126" s="167" t="s">
        <v>14</v>
      </c>
      <c r="F126" s="172">
        <v>25000</v>
      </c>
      <c r="G126" s="111">
        <v>182</v>
      </c>
      <c r="H126" s="112">
        <v>21186.440677966104</v>
      </c>
      <c r="I126" s="109">
        <f t="shared" si="27"/>
        <v>4550000</v>
      </c>
      <c r="J126" s="184">
        <v>286</v>
      </c>
      <c r="K126" s="109">
        <f t="shared" si="17"/>
        <v>7150000</v>
      </c>
      <c r="L126" s="109">
        <f t="shared" si="18"/>
        <v>2600000</v>
      </c>
      <c r="M126" s="109">
        <f t="shared" si="19"/>
        <v>0</v>
      </c>
      <c r="N126" s="130">
        <v>52</v>
      </c>
      <c r="O126" s="131">
        <f t="shared" si="20"/>
        <v>1300000</v>
      </c>
      <c r="P126" s="132">
        <v>52</v>
      </c>
      <c r="Q126" s="131">
        <f t="shared" si="21"/>
        <v>1300000</v>
      </c>
      <c r="R126" s="131">
        <f t="shared" si="28"/>
        <v>0</v>
      </c>
      <c r="S126" s="131">
        <f t="shared" si="29"/>
        <v>0</v>
      </c>
      <c r="T126" s="187">
        <f t="shared" si="22"/>
        <v>234</v>
      </c>
      <c r="U126" s="146">
        <f t="shared" si="23"/>
        <v>5850000</v>
      </c>
      <c r="V126" s="147">
        <f t="shared" si="24"/>
        <v>338</v>
      </c>
      <c r="W126" s="148">
        <f t="shared" si="25"/>
        <v>8450000</v>
      </c>
      <c r="X126" s="150">
        <v>338</v>
      </c>
      <c r="Y126" s="149" t="s">
        <v>14</v>
      </c>
      <c r="Z126" s="146" t="e">
        <f>#REF!</f>
        <v>#REF!</v>
      </c>
      <c r="AA126" s="151" t="e">
        <f t="shared" si="26"/>
        <v>#REF!</v>
      </c>
      <c r="AB126" s="152">
        <f t="shared" si="30"/>
        <v>2600000</v>
      </c>
      <c r="AC126" s="153">
        <f t="shared" si="31"/>
        <v>0</v>
      </c>
      <c r="AD126" s="95"/>
    </row>
    <row r="127" spans="1:30" s="44" customFormat="1" ht="15.6">
      <c r="A127" s="6">
        <v>123</v>
      </c>
      <c r="B127" s="6">
        <v>101</v>
      </c>
      <c r="C127" s="6" t="s">
        <v>531</v>
      </c>
      <c r="D127" s="14" t="s">
        <v>249</v>
      </c>
      <c r="E127" s="167" t="s">
        <v>14</v>
      </c>
      <c r="F127" s="172">
        <v>30000</v>
      </c>
      <c r="G127" s="111">
        <v>7</v>
      </c>
      <c r="H127" s="112">
        <v>25423.728813559323</v>
      </c>
      <c r="I127" s="109">
        <f t="shared" si="27"/>
        <v>210000</v>
      </c>
      <c r="J127" s="184">
        <v>11</v>
      </c>
      <c r="K127" s="109">
        <f t="shared" si="17"/>
        <v>330000</v>
      </c>
      <c r="L127" s="109">
        <f t="shared" si="18"/>
        <v>120000</v>
      </c>
      <c r="M127" s="109">
        <f t="shared" si="19"/>
        <v>0</v>
      </c>
      <c r="N127" s="130">
        <v>2</v>
      </c>
      <c r="O127" s="131">
        <f t="shared" si="20"/>
        <v>60000</v>
      </c>
      <c r="P127" s="132">
        <v>2</v>
      </c>
      <c r="Q127" s="131">
        <f t="shared" si="21"/>
        <v>60000</v>
      </c>
      <c r="R127" s="131">
        <f t="shared" si="28"/>
        <v>0</v>
      </c>
      <c r="S127" s="131">
        <f t="shared" si="29"/>
        <v>0</v>
      </c>
      <c r="T127" s="187">
        <f t="shared" si="22"/>
        <v>9</v>
      </c>
      <c r="U127" s="146">
        <f t="shared" si="23"/>
        <v>270000</v>
      </c>
      <c r="V127" s="147">
        <f t="shared" si="24"/>
        <v>13</v>
      </c>
      <c r="W127" s="148">
        <f t="shared" si="25"/>
        <v>390000</v>
      </c>
      <c r="X127" s="150">
        <v>13</v>
      </c>
      <c r="Y127" s="149" t="s">
        <v>14</v>
      </c>
      <c r="Z127" s="146" t="e">
        <f>#REF!</f>
        <v>#REF!</v>
      </c>
      <c r="AA127" s="151" t="e">
        <f t="shared" si="26"/>
        <v>#REF!</v>
      </c>
      <c r="AB127" s="152">
        <f t="shared" si="30"/>
        <v>120000</v>
      </c>
      <c r="AC127" s="153">
        <f t="shared" si="31"/>
        <v>0</v>
      </c>
      <c r="AD127" s="95"/>
    </row>
    <row r="128" spans="1:30" s="44" customFormat="1" ht="46.8">
      <c r="A128" s="6">
        <v>124</v>
      </c>
      <c r="B128" s="6">
        <v>102</v>
      </c>
      <c r="C128" s="6" t="s">
        <v>532</v>
      </c>
      <c r="D128" s="14" t="s">
        <v>251</v>
      </c>
      <c r="E128" s="167" t="s">
        <v>14</v>
      </c>
      <c r="F128" s="172">
        <v>16000</v>
      </c>
      <c r="G128" s="111">
        <v>7</v>
      </c>
      <c r="H128" s="112">
        <v>13559.322033898306</v>
      </c>
      <c r="I128" s="109">
        <f t="shared" si="27"/>
        <v>112000</v>
      </c>
      <c r="J128" s="184">
        <v>12</v>
      </c>
      <c r="K128" s="109">
        <f t="shared" si="17"/>
        <v>192000</v>
      </c>
      <c r="L128" s="109">
        <f t="shared" si="18"/>
        <v>80000</v>
      </c>
      <c r="M128" s="109">
        <f t="shared" si="19"/>
        <v>0</v>
      </c>
      <c r="N128" s="130"/>
      <c r="O128" s="131">
        <f t="shared" si="20"/>
        <v>0</v>
      </c>
      <c r="P128" s="132"/>
      <c r="Q128" s="131">
        <f t="shared" si="21"/>
        <v>0</v>
      </c>
      <c r="R128" s="131">
        <f t="shared" si="28"/>
        <v>0</v>
      </c>
      <c r="S128" s="131">
        <f t="shared" si="29"/>
        <v>0</v>
      </c>
      <c r="T128" s="187">
        <f t="shared" si="22"/>
        <v>7</v>
      </c>
      <c r="U128" s="146">
        <f t="shared" si="23"/>
        <v>112000</v>
      </c>
      <c r="V128" s="147">
        <f t="shared" si="24"/>
        <v>12</v>
      </c>
      <c r="W128" s="148">
        <f t="shared" si="25"/>
        <v>192000</v>
      </c>
      <c r="X128" s="150">
        <v>12</v>
      </c>
      <c r="Y128" s="149" t="s">
        <v>14</v>
      </c>
      <c r="Z128" s="146" t="e">
        <f>#REF!</f>
        <v>#REF!</v>
      </c>
      <c r="AA128" s="151" t="e">
        <f t="shared" si="26"/>
        <v>#REF!</v>
      </c>
      <c r="AB128" s="152">
        <f t="shared" si="30"/>
        <v>80000</v>
      </c>
      <c r="AC128" s="153">
        <f t="shared" si="31"/>
        <v>0</v>
      </c>
      <c r="AD128" s="95"/>
    </row>
    <row r="129" spans="1:30" s="44" customFormat="1" ht="46.8">
      <c r="A129" s="6">
        <v>125</v>
      </c>
      <c r="B129" s="6">
        <v>103</v>
      </c>
      <c r="C129" s="6" t="s">
        <v>533</v>
      </c>
      <c r="D129" s="14" t="s">
        <v>252</v>
      </c>
      <c r="E129" s="167" t="s">
        <v>14</v>
      </c>
      <c r="F129" s="172">
        <v>10494999.999999998</v>
      </c>
      <c r="G129" s="111">
        <v>1</v>
      </c>
      <c r="H129" s="112">
        <v>8894067.7966101691</v>
      </c>
      <c r="I129" s="109">
        <f t="shared" si="27"/>
        <v>10494999.999999998</v>
      </c>
      <c r="J129" s="184">
        <v>1</v>
      </c>
      <c r="K129" s="109">
        <f t="shared" si="17"/>
        <v>10494999.999999998</v>
      </c>
      <c r="L129" s="109">
        <f t="shared" si="18"/>
        <v>0</v>
      </c>
      <c r="M129" s="109">
        <f t="shared" si="19"/>
        <v>0</v>
      </c>
      <c r="N129" s="130"/>
      <c r="O129" s="131">
        <f t="shared" si="20"/>
        <v>0</v>
      </c>
      <c r="P129" s="132"/>
      <c r="Q129" s="131">
        <f t="shared" si="21"/>
        <v>0</v>
      </c>
      <c r="R129" s="131">
        <f t="shared" si="28"/>
        <v>0</v>
      </c>
      <c r="S129" s="131">
        <f t="shared" si="29"/>
        <v>0</v>
      </c>
      <c r="T129" s="187">
        <f t="shared" si="22"/>
        <v>1</v>
      </c>
      <c r="U129" s="146">
        <f t="shared" si="23"/>
        <v>10494999.999999998</v>
      </c>
      <c r="V129" s="147">
        <f t="shared" si="24"/>
        <v>1</v>
      </c>
      <c r="W129" s="148">
        <f t="shared" si="25"/>
        <v>10494999.999999998</v>
      </c>
      <c r="X129" s="150">
        <v>1</v>
      </c>
      <c r="Y129" s="149" t="s">
        <v>14</v>
      </c>
      <c r="Z129" s="146" t="e">
        <f>#REF!</f>
        <v>#REF!</v>
      </c>
      <c r="AA129" s="151" t="e">
        <f t="shared" si="26"/>
        <v>#REF!</v>
      </c>
      <c r="AB129" s="152">
        <f t="shared" si="30"/>
        <v>0</v>
      </c>
      <c r="AC129" s="153">
        <f t="shared" si="31"/>
        <v>0</v>
      </c>
      <c r="AD129" s="95"/>
    </row>
    <row r="130" spans="1:30" s="44" customFormat="1" ht="31.2">
      <c r="A130" s="6">
        <v>126</v>
      </c>
      <c r="B130" s="6">
        <v>104</v>
      </c>
      <c r="C130" s="6" t="s">
        <v>534</v>
      </c>
      <c r="D130" s="14" t="s">
        <v>254</v>
      </c>
      <c r="E130" s="167" t="s">
        <v>14</v>
      </c>
      <c r="F130" s="172">
        <v>150000</v>
      </c>
      <c r="G130" s="111">
        <v>6</v>
      </c>
      <c r="H130" s="109">
        <v>127118.64406779662</v>
      </c>
      <c r="I130" s="109">
        <f t="shared" si="27"/>
        <v>900000</v>
      </c>
      <c r="J130" s="184">
        <v>6</v>
      </c>
      <c r="K130" s="109">
        <f t="shared" si="17"/>
        <v>900000</v>
      </c>
      <c r="L130" s="109">
        <f t="shared" si="18"/>
        <v>0</v>
      </c>
      <c r="M130" s="109">
        <f t="shared" si="19"/>
        <v>0</v>
      </c>
      <c r="N130" s="130"/>
      <c r="O130" s="131">
        <f t="shared" si="20"/>
        <v>0</v>
      </c>
      <c r="P130" s="132"/>
      <c r="Q130" s="131">
        <f t="shared" si="21"/>
        <v>0</v>
      </c>
      <c r="R130" s="131">
        <f t="shared" si="28"/>
        <v>0</v>
      </c>
      <c r="S130" s="131">
        <f t="shared" si="29"/>
        <v>0</v>
      </c>
      <c r="T130" s="187">
        <f t="shared" si="22"/>
        <v>6</v>
      </c>
      <c r="U130" s="146">
        <f t="shared" si="23"/>
        <v>900000</v>
      </c>
      <c r="V130" s="147">
        <f t="shared" si="24"/>
        <v>6</v>
      </c>
      <c r="W130" s="148">
        <f t="shared" si="25"/>
        <v>900000</v>
      </c>
      <c r="X130" s="150">
        <v>6</v>
      </c>
      <c r="Y130" s="149" t="s">
        <v>14</v>
      </c>
      <c r="Z130" s="146" t="e">
        <f>#REF!</f>
        <v>#REF!</v>
      </c>
      <c r="AA130" s="151" t="e">
        <f t="shared" si="26"/>
        <v>#REF!</v>
      </c>
      <c r="AB130" s="152">
        <f t="shared" si="30"/>
        <v>0</v>
      </c>
      <c r="AC130" s="153">
        <f t="shared" si="31"/>
        <v>0</v>
      </c>
      <c r="AD130" s="95"/>
    </row>
    <row r="131" spans="1:30" s="44" customFormat="1" ht="31.2">
      <c r="A131" s="6">
        <v>127</v>
      </c>
      <c r="B131" s="6">
        <v>105</v>
      </c>
      <c r="C131" s="6" t="s">
        <v>535</v>
      </c>
      <c r="D131" s="14" t="s">
        <v>255</v>
      </c>
      <c r="E131" s="167" t="s">
        <v>14</v>
      </c>
      <c r="F131" s="172">
        <v>210000</v>
      </c>
      <c r="G131" s="111">
        <v>2</v>
      </c>
      <c r="H131" s="109">
        <v>177966.10169491527</v>
      </c>
      <c r="I131" s="109">
        <f t="shared" si="27"/>
        <v>420000</v>
      </c>
      <c r="J131" s="184">
        <v>6</v>
      </c>
      <c r="K131" s="109">
        <f t="shared" si="17"/>
        <v>1260000</v>
      </c>
      <c r="L131" s="109">
        <f t="shared" si="18"/>
        <v>840000</v>
      </c>
      <c r="M131" s="109">
        <f t="shared" si="19"/>
        <v>0</v>
      </c>
      <c r="N131" s="130"/>
      <c r="O131" s="131">
        <f t="shared" si="20"/>
        <v>0</v>
      </c>
      <c r="P131" s="132"/>
      <c r="Q131" s="131">
        <f t="shared" si="21"/>
        <v>0</v>
      </c>
      <c r="R131" s="131">
        <f t="shared" si="28"/>
        <v>0</v>
      </c>
      <c r="S131" s="131">
        <f t="shared" si="29"/>
        <v>0</v>
      </c>
      <c r="T131" s="187">
        <f t="shared" si="22"/>
        <v>2</v>
      </c>
      <c r="U131" s="146">
        <f t="shared" si="23"/>
        <v>420000</v>
      </c>
      <c r="V131" s="147">
        <f t="shared" si="24"/>
        <v>6</v>
      </c>
      <c r="W131" s="148">
        <f t="shared" si="25"/>
        <v>1260000</v>
      </c>
      <c r="X131" s="150">
        <v>6</v>
      </c>
      <c r="Y131" s="149" t="s">
        <v>14</v>
      </c>
      <c r="Z131" s="146" t="e">
        <f>#REF!</f>
        <v>#REF!</v>
      </c>
      <c r="AA131" s="151" t="e">
        <f t="shared" si="26"/>
        <v>#REF!</v>
      </c>
      <c r="AB131" s="152">
        <f t="shared" si="30"/>
        <v>840000</v>
      </c>
      <c r="AC131" s="153">
        <f t="shared" si="31"/>
        <v>0</v>
      </c>
      <c r="AD131" s="95"/>
    </row>
    <row r="132" spans="1:30" s="44" customFormat="1" ht="15.6">
      <c r="A132" s="6">
        <v>128</v>
      </c>
      <c r="B132" s="6">
        <v>106</v>
      </c>
      <c r="C132" s="6" t="s">
        <v>536</v>
      </c>
      <c r="D132" s="14" t="s">
        <v>256</v>
      </c>
      <c r="E132" s="167" t="s">
        <v>14</v>
      </c>
      <c r="F132" s="172">
        <v>7000</v>
      </c>
      <c r="G132" s="111">
        <v>6</v>
      </c>
      <c r="H132" s="109">
        <v>5932.203389830509</v>
      </c>
      <c r="I132" s="109">
        <f t="shared" si="27"/>
        <v>42000</v>
      </c>
      <c r="J132" s="184">
        <v>6</v>
      </c>
      <c r="K132" s="109">
        <f t="shared" si="17"/>
        <v>42000</v>
      </c>
      <c r="L132" s="109">
        <f t="shared" si="18"/>
        <v>0</v>
      </c>
      <c r="M132" s="109">
        <f t="shared" si="19"/>
        <v>0</v>
      </c>
      <c r="N132" s="130"/>
      <c r="O132" s="131">
        <f t="shared" si="20"/>
        <v>0</v>
      </c>
      <c r="P132" s="132"/>
      <c r="Q132" s="131">
        <f t="shared" si="21"/>
        <v>0</v>
      </c>
      <c r="R132" s="131">
        <f t="shared" si="28"/>
        <v>0</v>
      </c>
      <c r="S132" s="131">
        <f t="shared" si="29"/>
        <v>0</v>
      </c>
      <c r="T132" s="187">
        <f t="shared" si="22"/>
        <v>6</v>
      </c>
      <c r="U132" s="146">
        <f t="shared" si="23"/>
        <v>42000</v>
      </c>
      <c r="V132" s="147">
        <f t="shared" si="24"/>
        <v>6</v>
      </c>
      <c r="W132" s="148">
        <f t="shared" si="25"/>
        <v>42000</v>
      </c>
      <c r="X132" s="150">
        <v>6</v>
      </c>
      <c r="Y132" s="149" t="s">
        <v>14</v>
      </c>
      <c r="Z132" s="146" t="e">
        <f>#REF!</f>
        <v>#REF!</v>
      </c>
      <c r="AA132" s="151" t="e">
        <f t="shared" si="26"/>
        <v>#REF!</v>
      </c>
      <c r="AB132" s="152">
        <f t="shared" si="30"/>
        <v>0</v>
      </c>
      <c r="AC132" s="153">
        <f t="shared" si="31"/>
        <v>0</v>
      </c>
      <c r="AD132" s="95"/>
    </row>
    <row r="133" spans="1:30" s="44" customFormat="1" ht="27.6" customHeight="1">
      <c r="A133" s="6">
        <v>129</v>
      </c>
      <c r="B133" s="6">
        <v>107</v>
      </c>
      <c r="C133" s="6" t="s">
        <v>537</v>
      </c>
      <c r="D133" s="14" t="s">
        <v>257</v>
      </c>
      <c r="E133" s="167" t="s">
        <v>14</v>
      </c>
      <c r="F133" s="172">
        <v>8500</v>
      </c>
      <c r="G133" s="111">
        <v>2</v>
      </c>
      <c r="H133" s="109">
        <v>7203.3898305084749</v>
      </c>
      <c r="I133" s="109">
        <f t="shared" si="27"/>
        <v>17000</v>
      </c>
      <c r="J133" s="184">
        <v>6</v>
      </c>
      <c r="K133" s="109">
        <f t="shared" ref="K133:K196" si="33">J133*F133</f>
        <v>51000</v>
      </c>
      <c r="L133" s="109">
        <f t="shared" ref="L133:L196" si="34">IF(K133&gt;I133,K133-I133,0)</f>
        <v>34000</v>
      </c>
      <c r="M133" s="109">
        <f t="shared" ref="M133:M196" si="35">IF(I133&gt;K133,I133-K133,0)</f>
        <v>0</v>
      </c>
      <c r="N133" s="130"/>
      <c r="O133" s="131">
        <f t="shared" ref="O133:O196" si="36">N133*F133</f>
        <v>0</v>
      </c>
      <c r="P133" s="132"/>
      <c r="Q133" s="131">
        <f t="shared" ref="Q133:Q196" si="37">P133*F133</f>
        <v>0</v>
      </c>
      <c r="R133" s="131">
        <f t="shared" si="28"/>
        <v>0</v>
      </c>
      <c r="S133" s="131">
        <f t="shared" si="29"/>
        <v>0</v>
      </c>
      <c r="T133" s="187">
        <f t="shared" ref="T133:T196" si="38">G133+N133</f>
        <v>2</v>
      </c>
      <c r="U133" s="146">
        <f t="shared" ref="U133:U196" si="39">T133*F133</f>
        <v>17000</v>
      </c>
      <c r="V133" s="147">
        <f t="shared" ref="V133:V196" si="40">J133+P133</f>
        <v>6</v>
      </c>
      <c r="W133" s="148">
        <f t="shared" ref="W133:W196" si="41">V133*F133</f>
        <v>51000</v>
      </c>
      <c r="X133" s="150">
        <v>2</v>
      </c>
      <c r="Y133" s="149" t="s">
        <v>14</v>
      </c>
      <c r="Z133" s="146" t="e">
        <f>#REF!</f>
        <v>#REF!</v>
      </c>
      <c r="AA133" s="151" t="e">
        <f t="shared" ref="AA133:AA196" si="42">X133*Z133</f>
        <v>#REF!</v>
      </c>
      <c r="AB133" s="152">
        <f t="shared" si="30"/>
        <v>34000</v>
      </c>
      <c r="AC133" s="153">
        <f t="shared" si="31"/>
        <v>0</v>
      </c>
      <c r="AD133" s="95"/>
    </row>
    <row r="134" spans="1:30" ht="15.6">
      <c r="A134" s="6">
        <v>130</v>
      </c>
      <c r="B134" s="6">
        <v>216</v>
      </c>
      <c r="C134" s="6" t="s">
        <v>538</v>
      </c>
      <c r="D134" s="14" t="s">
        <v>258</v>
      </c>
      <c r="E134" s="167" t="s">
        <v>14</v>
      </c>
      <c r="F134" s="172">
        <v>1200000</v>
      </c>
      <c r="G134" s="111">
        <v>1</v>
      </c>
      <c r="H134" s="109">
        <v>1016949.1525423729</v>
      </c>
      <c r="I134" s="109">
        <f t="shared" ref="I134:I197" si="43">F134*G134</f>
        <v>1200000</v>
      </c>
      <c r="J134" s="184">
        <v>1</v>
      </c>
      <c r="K134" s="109">
        <f t="shared" si="33"/>
        <v>1200000</v>
      </c>
      <c r="L134" s="109">
        <f t="shared" si="34"/>
        <v>0</v>
      </c>
      <c r="M134" s="109">
        <f t="shared" si="35"/>
        <v>0</v>
      </c>
      <c r="N134" s="130"/>
      <c r="O134" s="131">
        <f t="shared" si="36"/>
        <v>0</v>
      </c>
      <c r="P134" s="132"/>
      <c r="Q134" s="131">
        <f t="shared" si="37"/>
        <v>0</v>
      </c>
      <c r="R134" s="131">
        <f t="shared" ref="R134:R197" si="44">IF(Q134&gt;O134,Q134-O134,0)</f>
        <v>0</v>
      </c>
      <c r="S134" s="131">
        <f t="shared" ref="S134:S197" si="45">IF(O134&gt;Q134,O134-Q134,0)</f>
        <v>0</v>
      </c>
      <c r="T134" s="187">
        <f t="shared" si="38"/>
        <v>1</v>
      </c>
      <c r="U134" s="146">
        <f t="shared" si="39"/>
        <v>1200000</v>
      </c>
      <c r="V134" s="147">
        <f t="shared" si="40"/>
        <v>1</v>
      </c>
      <c r="W134" s="148">
        <f t="shared" si="41"/>
        <v>1200000</v>
      </c>
      <c r="X134" s="150">
        <v>1</v>
      </c>
      <c r="Y134" s="149" t="s">
        <v>14</v>
      </c>
      <c r="Z134" s="146" t="e">
        <f>#REF!</f>
        <v>#REF!</v>
      </c>
      <c r="AA134" s="151" t="e">
        <f t="shared" si="42"/>
        <v>#REF!</v>
      </c>
      <c r="AB134" s="152">
        <f t="shared" ref="AB134:AB197" si="46">IF(W134&gt;U134,W134-U134,0)</f>
        <v>0</v>
      </c>
      <c r="AC134" s="153">
        <f t="shared" ref="AC134:AC197" si="47">IF(U134&gt;W134,U134-W134,0)</f>
        <v>0</v>
      </c>
    </row>
    <row r="135" spans="1:30" ht="15.6">
      <c r="A135" s="6">
        <v>131</v>
      </c>
      <c r="B135" s="6">
        <v>217</v>
      </c>
      <c r="C135" s="6" t="s">
        <v>539</v>
      </c>
      <c r="D135" s="14" t="s">
        <v>259</v>
      </c>
      <c r="E135" s="167" t="s">
        <v>14</v>
      </c>
      <c r="F135" s="172">
        <v>1000000</v>
      </c>
      <c r="G135" s="111">
        <v>2</v>
      </c>
      <c r="H135" s="109">
        <v>847457.62711864407</v>
      </c>
      <c r="I135" s="109">
        <f t="shared" si="43"/>
        <v>2000000</v>
      </c>
      <c r="J135" s="184">
        <v>2</v>
      </c>
      <c r="K135" s="109">
        <f t="shared" si="33"/>
        <v>2000000</v>
      </c>
      <c r="L135" s="109">
        <f t="shared" si="34"/>
        <v>0</v>
      </c>
      <c r="M135" s="109">
        <f t="shared" si="35"/>
        <v>0</v>
      </c>
      <c r="N135" s="130"/>
      <c r="O135" s="131">
        <f t="shared" si="36"/>
        <v>0</v>
      </c>
      <c r="P135" s="132"/>
      <c r="Q135" s="131">
        <f t="shared" si="37"/>
        <v>0</v>
      </c>
      <c r="R135" s="131">
        <f t="shared" si="44"/>
        <v>0</v>
      </c>
      <c r="S135" s="131">
        <f t="shared" si="45"/>
        <v>0</v>
      </c>
      <c r="T135" s="187">
        <f t="shared" si="38"/>
        <v>2</v>
      </c>
      <c r="U135" s="146">
        <f t="shared" si="39"/>
        <v>2000000</v>
      </c>
      <c r="V135" s="147">
        <f t="shared" si="40"/>
        <v>2</v>
      </c>
      <c r="W135" s="148">
        <f t="shared" si="41"/>
        <v>2000000</v>
      </c>
      <c r="X135" s="150">
        <v>2</v>
      </c>
      <c r="Y135" s="149" t="s">
        <v>14</v>
      </c>
      <c r="Z135" s="146" t="e">
        <f>#REF!</f>
        <v>#REF!</v>
      </c>
      <c r="AA135" s="151" t="e">
        <f t="shared" si="42"/>
        <v>#REF!</v>
      </c>
      <c r="AB135" s="152">
        <f t="shared" si="46"/>
        <v>0</v>
      </c>
      <c r="AC135" s="153">
        <f t="shared" si="47"/>
        <v>0</v>
      </c>
    </row>
    <row r="136" spans="1:30" ht="15.6">
      <c r="A136" s="6">
        <v>132</v>
      </c>
      <c r="B136" s="6">
        <v>218</v>
      </c>
      <c r="C136" s="6" t="s">
        <v>540</v>
      </c>
      <c r="D136" s="14" t="s">
        <v>260</v>
      </c>
      <c r="E136" s="167" t="s">
        <v>14</v>
      </c>
      <c r="F136" s="172">
        <v>900000.00000000012</v>
      </c>
      <c r="G136" s="111">
        <v>1</v>
      </c>
      <c r="H136" s="109">
        <v>762711.86440677976</v>
      </c>
      <c r="I136" s="109">
        <f t="shared" si="43"/>
        <v>900000.00000000012</v>
      </c>
      <c r="J136" s="184">
        <v>3</v>
      </c>
      <c r="K136" s="109">
        <f t="shared" si="33"/>
        <v>2700000.0000000005</v>
      </c>
      <c r="L136" s="109">
        <f t="shared" si="34"/>
        <v>1800000.0000000005</v>
      </c>
      <c r="M136" s="109">
        <f t="shared" si="35"/>
        <v>0</v>
      </c>
      <c r="N136" s="130"/>
      <c r="O136" s="131">
        <f t="shared" si="36"/>
        <v>0</v>
      </c>
      <c r="P136" s="132"/>
      <c r="Q136" s="131">
        <f t="shared" si="37"/>
        <v>0</v>
      </c>
      <c r="R136" s="131">
        <f t="shared" si="44"/>
        <v>0</v>
      </c>
      <c r="S136" s="131">
        <f t="shared" si="45"/>
        <v>0</v>
      </c>
      <c r="T136" s="187">
        <f t="shared" si="38"/>
        <v>1</v>
      </c>
      <c r="U136" s="146">
        <f t="shared" si="39"/>
        <v>900000.00000000012</v>
      </c>
      <c r="V136" s="147">
        <f t="shared" si="40"/>
        <v>3</v>
      </c>
      <c r="W136" s="148">
        <f t="shared" si="41"/>
        <v>2700000.0000000005</v>
      </c>
      <c r="X136" s="150">
        <v>2</v>
      </c>
      <c r="Y136" s="149" t="s">
        <v>14</v>
      </c>
      <c r="Z136" s="146" t="e">
        <f>#REF!</f>
        <v>#REF!</v>
      </c>
      <c r="AA136" s="151" t="e">
        <f t="shared" si="42"/>
        <v>#REF!</v>
      </c>
      <c r="AB136" s="152">
        <f t="shared" si="46"/>
        <v>1800000.0000000005</v>
      </c>
      <c r="AC136" s="153">
        <f t="shared" si="47"/>
        <v>0</v>
      </c>
    </row>
    <row r="137" spans="1:30" ht="15.6">
      <c r="A137" s="6">
        <v>133</v>
      </c>
      <c r="B137" s="6">
        <v>108</v>
      </c>
      <c r="C137" s="6" t="s">
        <v>541</v>
      </c>
      <c r="D137" s="7" t="s">
        <v>262</v>
      </c>
      <c r="E137" s="167" t="s">
        <v>49</v>
      </c>
      <c r="F137" s="172">
        <v>1425000</v>
      </c>
      <c r="G137" s="108">
        <v>1</v>
      </c>
      <c r="H137" s="109">
        <v>1207627.1186440678</v>
      </c>
      <c r="I137" s="109">
        <f t="shared" si="43"/>
        <v>1425000</v>
      </c>
      <c r="J137" s="184">
        <v>1</v>
      </c>
      <c r="K137" s="109">
        <f t="shared" si="33"/>
        <v>1425000</v>
      </c>
      <c r="L137" s="109">
        <f t="shared" si="34"/>
        <v>0</v>
      </c>
      <c r="M137" s="109">
        <f t="shared" si="35"/>
        <v>0</v>
      </c>
      <c r="N137" s="130"/>
      <c r="O137" s="131">
        <f t="shared" si="36"/>
        <v>0</v>
      </c>
      <c r="P137" s="132"/>
      <c r="Q137" s="131">
        <f t="shared" si="37"/>
        <v>0</v>
      </c>
      <c r="R137" s="131">
        <f t="shared" si="44"/>
        <v>0</v>
      </c>
      <c r="S137" s="131">
        <f t="shared" si="45"/>
        <v>0</v>
      </c>
      <c r="T137" s="187">
        <f t="shared" si="38"/>
        <v>1</v>
      </c>
      <c r="U137" s="146">
        <f t="shared" si="39"/>
        <v>1425000</v>
      </c>
      <c r="V137" s="147">
        <f t="shared" si="40"/>
        <v>1</v>
      </c>
      <c r="W137" s="148">
        <f t="shared" si="41"/>
        <v>1425000</v>
      </c>
      <c r="X137" s="157">
        <f t="shared" ref="X137:X147" si="48">T137</f>
        <v>1</v>
      </c>
      <c r="Y137" s="149" t="s">
        <v>49</v>
      </c>
      <c r="Z137" s="146" t="e">
        <f>#REF!</f>
        <v>#REF!</v>
      </c>
      <c r="AA137" s="151" t="e">
        <f t="shared" si="42"/>
        <v>#REF!</v>
      </c>
      <c r="AB137" s="152">
        <f t="shared" si="46"/>
        <v>0</v>
      </c>
      <c r="AC137" s="153">
        <f t="shared" si="47"/>
        <v>0</v>
      </c>
    </row>
    <row r="138" spans="1:30" ht="15.6">
      <c r="A138" s="6">
        <v>134</v>
      </c>
      <c r="B138" s="6">
        <v>109</v>
      </c>
      <c r="C138" s="6" t="s">
        <v>542</v>
      </c>
      <c r="D138" s="7" t="s">
        <v>263</v>
      </c>
      <c r="E138" s="167" t="s">
        <v>49</v>
      </c>
      <c r="F138" s="172">
        <v>1400000</v>
      </c>
      <c r="G138" s="108">
        <v>1</v>
      </c>
      <c r="H138" s="109">
        <v>1186440.6779661018</v>
      </c>
      <c r="I138" s="109">
        <f t="shared" si="43"/>
        <v>1400000</v>
      </c>
      <c r="J138" s="184">
        <v>1</v>
      </c>
      <c r="K138" s="109">
        <f t="shared" si="33"/>
        <v>1400000</v>
      </c>
      <c r="L138" s="109">
        <f t="shared" si="34"/>
        <v>0</v>
      </c>
      <c r="M138" s="109">
        <f t="shared" si="35"/>
        <v>0</v>
      </c>
      <c r="N138" s="130"/>
      <c r="O138" s="131">
        <f t="shared" si="36"/>
        <v>0</v>
      </c>
      <c r="P138" s="132"/>
      <c r="Q138" s="131">
        <f t="shared" si="37"/>
        <v>0</v>
      </c>
      <c r="R138" s="131">
        <f t="shared" si="44"/>
        <v>0</v>
      </c>
      <c r="S138" s="131">
        <f t="shared" si="45"/>
        <v>0</v>
      </c>
      <c r="T138" s="187">
        <f t="shared" si="38"/>
        <v>1</v>
      </c>
      <c r="U138" s="146">
        <f t="shared" si="39"/>
        <v>1400000</v>
      </c>
      <c r="V138" s="147">
        <f t="shared" si="40"/>
        <v>1</v>
      </c>
      <c r="W138" s="148">
        <f t="shared" si="41"/>
        <v>1400000</v>
      </c>
      <c r="X138" s="157">
        <f t="shared" si="48"/>
        <v>1</v>
      </c>
      <c r="Y138" s="149" t="s">
        <v>49</v>
      </c>
      <c r="Z138" s="146" t="e">
        <f>#REF!</f>
        <v>#REF!</v>
      </c>
      <c r="AA138" s="151" t="e">
        <f t="shared" si="42"/>
        <v>#REF!</v>
      </c>
      <c r="AB138" s="152">
        <f t="shared" si="46"/>
        <v>0</v>
      </c>
      <c r="AC138" s="153">
        <f t="shared" si="47"/>
        <v>0</v>
      </c>
    </row>
    <row r="139" spans="1:30" ht="15.6">
      <c r="A139" s="6">
        <v>135</v>
      </c>
      <c r="B139" s="6">
        <v>219</v>
      </c>
      <c r="C139" s="6" t="s">
        <v>543</v>
      </c>
      <c r="D139" s="7" t="s">
        <v>264</v>
      </c>
      <c r="E139" s="167" t="s">
        <v>14</v>
      </c>
      <c r="F139" s="172">
        <v>27000</v>
      </c>
      <c r="G139" s="108">
        <v>6</v>
      </c>
      <c r="H139" s="109">
        <v>22881.355932203391</v>
      </c>
      <c r="I139" s="109">
        <f t="shared" si="43"/>
        <v>162000</v>
      </c>
      <c r="J139" s="184">
        <v>6</v>
      </c>
      <c r="K139" s="109">
        <f t="shared" si="33"/>
        <v>162000</v>
      </c>
      <c r="L139" s="109">
        <f t="shared" si="34"/>
        <v>0</v>
      </c>
      <c r="M139" s="109">
        <f t="shared" si="35"/>
        <v>0</v>
      </c>
      <c r="N139" s="130"/>
      <c r="O139" s="131">
        <f t="shared" si="36"/>
        <v>0</v>
      </c>
      <c r="P139" s="132"/>
      <c r="Q139" s="131">
        <f t="shared" si="37"/>
        <v>0</v>
      </c>
      <c r="R139" s="131">
        <f t="shared" si="44"/>
        <v>0</v>
      </c>
      <c r="S139" s="131">
        <f t="shared" si="45"/>
        <v>0</v>
      </c>
      <c r="T139" s="187">
        <f t="shared" si="38"/>
        <v>6</v>
      </c>
      <c r="U139" s="146">
        <f t="shared" si="39"/>
        <v>162000</v>
      </c>
      <c r="V139" s="147">
        <f t="shared" si="40"/>
        <v>6</v>
      </c>
      <c r="W139" s="148">
        <f t="shared" si="41"/>
        <v>162000</v>
      </c>
      <c r="X139" s="157">
        <f t="shared" si="48"/>
        <v>6</v>
      </c>
      <c r="Y139" s="149" t="s">
        <v>14</v>
      </c>
      <c r="Z139" s="146" t="e">
        <f>#REF!</f>
        <v>#REF!</v>
      </c>
      <c r="AA139" s="151" t="e">
        <f t="shared" si="42"/>
        <v>#REF!</v>
      </c>
      <c r="AB139" s="152">
        <f t="shared" si="46"/>
        <v>0</v>
      </c>
      <c r="AC139" s="153">
        <f t="shared" si="47"/>
        <v>0</v>
      </c>
    </row>
    <row r="140" spans="1:30" ht="31.2">
      <c r="A140" s="6">
        <v>136</v>
      </c>
      <c r="B140" s="6">
        <v>110</v>
      </c>
      <c r="C140" s="6" t="s">
        <v>544</v>
      </c>
      <c r="D140" s="7" t="s">
        <v>265</v>
      </c>
      <c r="E140" s="167" t="s">
        <v>14</v>
      </c>
      <c r="F140" s="172">
        <v>16000</v>
      </c>
      <c r="G140" s="108">
        <v>6</v>
      </c>
      <c r="H140" s="109">
        <v>13559.322033898306</v>
      </c>
      <c r="I140" s="109">
        <f t="shared" si="43"/>
        <v>96000</v>
      </c>
      <c r="J140" s="184">
        <v>6</v>
      </c>
      <c r="K140" s="109">
        <f t="shared" si="33"/>
        <v>96000</v>
      </c>
      <c r="L140" s="109">
        <f t="shared" si="34"/>
        <v>0</v>
      </c>
      <c r="M140" s="109">
        <f t="shared" si="35"/>
        <v>0</v>
      </c>
      <c r="N140" s="130"/>
      <c r="O140" s="131">
        <f t="shared" si="36"/>
        <v>0</v>
      </c>
      <c r="P140" s="132"/>
      <c r="Q140" s="131">
        <f t="shared" si="37"/>
        <v>0</v>
      </c>
      <c r="R140" s="131">
        <f t="shared" si="44"/>
        <v>0</v>
      </c>
      <c r="S140" s="131">
        <f t="shared" si="45"/>
        <v>0</v>
      </c>
      <c r="T140" s="187">
        <f t="shared" si="38"/>
        <v>6</v>
      </c>
      <c r="U140" s="146">
        <f t="shared" si="39"/>
        <v>96000</v>
      </c>
      <c r="V140" s="147">
        <f t="shared" si="40"/>
        <v>6</v>
      </c>
      <c r="W140" s="148">
        <f t="shared" si="41"/>
        <v>96000</v>
      </c>
      <c r="X140" s="157">
        <f t="shared" si="48"/>
        <v>6</v>
      </c>
      <c r="Y140" s="149" t="s">
        <v>14</v>
      </c>
      <c r="Z140" s="146" t="e">
        <f>#REF!</f>
        <v>#REF!</v>
      </c>
      <c r="AA140" s="151" t="e">
        <f t="shared" si="42"/>
        <v>#REF!</v>
      </c>
      <c r="AB140" s="152">
        <f t="shared" si="46"/>
        <v>0</v>
      </c>
      <c r="AC140" s="153">
        <f t="shared" si="47"/>
        <v>0</v>
      </c>
    </row>
    <row r="141" spans="1:30" ht="31.2">
      <c r="A141" s="6">
        <v>137</v>
      </c>
      <c r="B141" s="6">
        <v>111</v>
      </c>
      <c r="C141" s="6" t="s">
        <v>545</v>
      </c>
      <c r="D141" s="7" t="s">
        <v>266</v>
      </c>
      <c r="E141" s="167" t="s">
        <v>14</v>
      </c>
      <c r="F141" s="172">
        <v>11000.000000000002</v>
      </c>
      <c r="G141" s="108">
        <v>10</v>
      </c>
      <c r="H141" s="109">
        <v>9322.033898305086</v>
      </c>
      <c r="I141" s="109">
        <f t="shared" si="43"/>
        <v>110000.00000000001</v>
      </c>
      <c r="J141" s="184">
        <v>10</v>
      </c>
      <c r="K141" s="109">
        <f t="shared" si="33"/>
        <v>110000.00000000001</v>
      </c>
      <c r="L141" s="109">
        <f t="shared" si="34"/>
        <v>0</v>
      </c>
      <c r="M141" s="109">
        <f t="shared" si="35"/>
        <v>0</v>
      </c>
      <c r="N141" s="130"/>
      <c r="O141" s="131">
        <f t="shared" si="36"/>
        <v>0</v>
      </c>
      <c r="P141" s="132"/>
      <c r="Q141" s="131">
        <f t="shared" si="37"/>
        <v>0</v>
      </c>
      <c r="R141" s="131">
        <f t="shared" si="44"/>
        <v>0</v>
      </c>
      <c r="S141" s="131">
        <f t="shared" si="45"/>
        <v>0</v>
      </c>
      <c r="T141" s="187">
        <f t="shared" si="38"/>
        <v>10</v>
      </c>
      <c r="U141" s="146">
        <f t="shared" si="39"/>
        <v>110000.00000000001</v>
      </c>
      <c r="V141" s="147">
        <f t="shared" si="40"/>
        <v>10</v>
      </c>
      <c r="W141" s="148">
        <f t="shared" si="41"/>
        <v>110000.00000000001</v>
      </c>
      <c r="X141" s="157">
        <f t="shared" si="48"/>
        <v>10</v>
      </c>
      <c r="Y141" s="149" t="s">
        <v>14</v>
      </c>
      <c r="Z141" s="146" t="e">
        <f>#REF!</f>
        <v>#REF!</v>
      </c>
      <c r="AA141" s="151" t="e">
        <f t="shared" si="42"/>
        <v>#REF!</v>
      </c>
      <c r="AB141" s="152">
        <f t="shared" si="46"/>
        <v>0</v>
      </c>
      <c r="AC141" s="153">
        <f t="shared" si="47"/>
        <v>0</v>
      </c>
    </row>
    <row r="142" spans="1:30" ht="15.6">
      <c r="A142" s="6">
        <v>138</v>
      </c>
      <c r="B142" s="6">
        <v>112</v>
      </c>
      <c r="C142" s="6" t="s">
        <v>546</v>
      </c>
      <c r="D142" s="7" t="s">
        <v>267</v>
      </c>
      <c r="E142" s="167" t="s">
        <v>14</v>
      </c>
      <c r="F142" s="172">
        <v>22500</v>
      </c>
      <c r="G142" s="108">
        <v>10</v>
      </c>
      <c r="H142" s="109">
        <v>19067.796610169491</v>
      </c>
      <c r="I142" s="109">
        <f t="shared" si="43"/>
        <v>225000</v>
      </c>
      <c r="J142" s="184">
        <v>10</v>
      </c>
      <c r="K142" s="109">
        <f t="shared" si="33"/>
        <v>225000</v>
      </c>
      <c r="L142" s="109">
        <f t="shared" si="34"/>
        <v>0</v>
      </c>
      <c r="M142" s="109">
        <f t="shared" si="35"/>
        <v>0</v>
      </c>
      <c r="N142" s="130"/>
      <c r="O142" s="131">
        <f t="shared" si="36"/>
        <v>0</v>
      </c>
      <c r="P142" s="132"/>
      <c r="Q142" s="131">
        <f t="shared" si="37"/>
        <v>0</v>
      </c>
      <c r="R142" s="131">
        <f t="shared" si="44"/>
        <v>0</v>
      </c>
      <c r="S142" s="131">
        <f t="shared" si="45"/>
        <v>0</v>
      </c>
      <c r="T142" s="187">
        <f t="shared" si="38"/>
        <v>10</v>
      </c>
      <c r="U142" s="146">
        <f t="shared" si="39"/>
        <v>225000</v>
      </c>
      <c r="V142" s="147">
        <f t="shared" si="40"/>
        <v>10</v>
      </c>
      <c r="W142" s="148">
        <f t="shared" si="41"/>
        <v>225000</v>
      </c>
      <c r="X142" s="157">
        <f t="shared" si="48"/>
        <v>10</v>
      </c>
      <c r="Y142" s="149" t="s">
        <v>14</v>
      </c>
      <c r="Z142" s="146" t="e">
        <f>#REF!</f>
        <v>#REF!</v>
      </c>
      <c r="AA142" s="151" t="e">
        <f t="shared" si="42"/>
        <v>#REF!</v>
      </c>
      <c r="AB142" s="152">
        <f t="shared" si="46"/>
        <v>0</v>
      </c>
      <c r="AC142" s="153">
        <f t="shared" si="47"/>
        <v>0</v>
      </c>
    </row>
    <row r="143" spans="1:30" ht="31.2">
      <c r="A143" s="6">
        <v>139</v>
      </c>
      <c r="B143" s="6">
        <v>113</v>
      </c>
      <c r="C143" s="6" t="s">
        <v>547</v>
      </c>
      <c r="D143" s="7" t="s">
        <v>268</v>
      </c>
      <c r="E143" s="167" t="s">
        <v>14</v>
      </c>
      <c r="F143" s="172">
        <v>2000</v>
      </c>
      <c r="G143" s="108">
        <v>150</v>
      </c>
      <c r="H143" s="109">
        <v>1694.9152542372883</v>
      </c>
      <c r="I143" s="109">
        <f t="shared" si="43"/>
        <v>300000</v>
      </c>
      <c r="J143" s="184">
        <v>150</v>
      </c>
      <c r="K143" s="109">
        <f t="shared" si="33"/>
        <v>300000</v>
      </c>
      <c r="L143" s="109">
        <f t="shared" si="34"/>
        <v>0</v>
      </c>
      <c r="M143" s="109">
        <f t="shared" si="35"/>
        <v>0</v>
      </c>
      <c r="N143" s="130"/>
      <c r="O143" s="131">
        <f t="shared" si="36"/>
        <v>0</v>
      </c>
      <c r="P143" s="132"/>
      <c r="Q143" s="131">
        <f t="shared" si="37"/>
        <v>0</v>
      </c>
      <c r="R143" s="131">
        <f t="shared" si="44"/>
        <v>0</v>
      </c>
      <c r="S143" s="131">
        <f t="shared" si="45"/>
        <v>0</v>
      </c>
      <c r="T143" s="187">
        <f t="shared" si="38"/>
        <v>150</v>
      </c>
      <c r="U143" s="146">
        <f t="shared" si="39"/>
        <v>300000</v>
      </c>
      <c r="V143" s="147">
        <f t="shared" si="40"/>
        <v>150</v>
      </c>
      <c r="W143" s="148">
        <f t="shared" si="41"/>
        <v>300000</v>
      </c>
      <c r="X143" s="155">
        <f t="shared" si="48"/>
        <v>150</v>
      </c>
      <c r="Y143" s="149" t="s">
        <v>14</v>
      </c>
      <c r="Z143" s="146" t="e">
        <f>#REF!</f>
        <v>#REF!</v>
      </c>
      <c r="AA143" s="151" t="e">
        <f t="shared" si="42"/>
        <v>#REF!</v>
      </c>
      <c r="AB143" s="152">
        <f t="shared" si="46"/>
        <v>0</v>
      </c>
      <c r="AC143" s="153">
        <f t="shared" si="47"/>
        <v>0</v>
      </c>
    </row>
    <row r="144" spans="1:30" ht="15.6">
      <c r="A144" s="6">
        <v>140</v>
      </c>
      <c r="B144" s="6">
        <v>220</v>
      </c>
      <c r="C144" s="6" t="s">
        <v>548</v>
      </c>
      <c r="D144" s="7" t="s">
        <v>269</v>
      </c>
      <c r="E144" s="167" t="s">
        <v>11</v>
      </c>
      <c r="F144" s="172">
        <v>29000.000000000004</v>
      </c>
      <c r="G144" s="108">
        <v>6</v>
      </c>
      <c r="H144" s="109">
        <v>24576.271186440681</v>
      </c>
      <c r="I144" s="109">
        <f t="shared" si="43"/>
        <v>174000.00000000003</v>
      </c>
      <c r="J144" s="184">
        <v>3</v>
      </c>
      <c r="K144" s="109">
        <f t="shared" si="33"/>
        <v>87000.000000000015</v>
      </c>
      <c r="L144" s="109">
        <f t="shared" si="34"/>
        <v>0</v>
      </c>
      <c r="M144" s="109">
        <f t="shared" si="35"/>
        <v>87000.000000000015</v>
      </c>
      <c r="N144" s="130"/>
      <c r="O144" s="131">
        <f t="shared" si="36"/>
        <v>0</v>
      </c>
      <c r="P144" s="132"/>
      <c r="Q144" s="131">
        <f t="shared" si="37"/>
        <v>0</v>
      </c>
      <c r="R144" s="131">
        <f t="shared" si="44"/>
        <v>0</v>
      </c>
      <c r="S144" s="131">
        <f t="shared" si="45"/>
        <v>0</v>
      </c>
      <c r="T144" s="187">
        <f t="shared" si="38"/>
        <v>6</v>
      </c>
      <c r="U144" s="146">
        <f t="shared" si="39"/>
        <v>174000.00000000003</v>
      </c>
      <c r="V144" s="147">
        <f t="shared" si="40"/>
        <v>3</v>
      </c>
      <c r="W144" s="148">
        <f t="shared" si="41"/>
        <v>87000.000000000015</v>
      </c>
      <c r="X144" s="155">
        <f t="shared" si="48"/>
        <v>6</v>
      </c>
      <c r="Y144" s="149" t="s">
        <v>11</v>
      </c>
      <c r="Z144" s="146" t="e">
        <f>#REF!</f>
        <v>#REF!</v>
      </c>
      <c r="AA144" s="151" t="e">
        <f t="shared" si="42"/>
        <v>#REF!</v>
      </c>
      <c r="AB144" s="152">
        <f t="shared" si="46"/>
        <v>0</v>
      </c>
      <c r="AC144" s="153">
        <f t="shared" si="47"/>
        <v>87000.000000000015</v>
      </c>
    </row>
    <row r="145" spans="1:29" ht="15.6">
      <c r="A145" s="6">
        <v>141</v>
      </c>
      <c r="B145" s="6">
        <v>221</v>
      </c>
      <c r="C145" s="6" t="s">
        <v>549</v>
      </c>
      <c r="D145" s="7" t="s">
        <v>271</v>
      </c>
      <c r="E145" s="167" t="s">
        <v>49</v>
      </c>
      <c r="F145" s="172">
        <v>1000000</v>
      </c>
      <c r="G145" s="108">
        <v>1</v>
      </c>
      <c r="H145" s="109">
        <v>847457.62711864407</v>
      </c>
      <c r="I145" s="109">
        <f t="shared" si="43"/>
        <v>1000000</v>
      </c>
      <c r="J145" s="184">
        <v>1</v>
      </c>
      <c r="K145" s="109">
        <f t="shared" si="33"/>
        <v>1000000</v>
      </c>
      <c r="L145" s="109">
        <f t="shared" si="34"/>
        <v>0</v>
      </c>
      <c r="M145" s="109">
        <f t="shared" si="35"/>
        <v>0</v>
      </c>
      <c r="N145" s="130"/>
      <c r="O145" s="131">
        <f t="shared" si="36"/>
        <v>0</v>
      </c>
      <c r="P145" s="132"/>
      <c r="Q145" s="131">
        <f t="shared" si="37"/>
        <v>0</v>
      </c>
      <c r="R145" s="131">
        <f t="shared" si="44"/>
        <v>0</v>
      </c>
      <c r="S145" s="131">
        <f t="shared" si="45"/>
        <v>0</v>
      </c>
      <c r="T145" s="187">
        <f t="shared" si="38"/>
        <v>1</v>
      </c>
      <c r="U145" s="146">
        <f t="shared" si="39"/>
        <v>1000000</v>
      </c>
      <c r="V145" s="147">
        <f t="shared" si="40"/>
        <v>1</v>
      </c>
      <c r="W145" s="148">
        <f t="shared" si="41"/>
        <v>1000000</v>
      </c>
      <c r="X145" s="155">
        <f t="shared" si="48"/>
        <v>1</v>
      </c>
      <c r="Y145" s="149" t="s">
        <v>49</v>
      </c>
      <c r="Z145" s="146" t="e">
        <f>#REF!</f>
        <v>#REF!</v>
      </c>
      <c r="AA145" s="151" t="e">
        <f t="shared" si="42"/>
        <v>#REF!</v>
      </c>
      <c r="AB145" s="152">
        <f t="shared" si="46"/>
        <v>0</v>
      </c>
      <c r="AC145" s="153">
        <f t="shared" si="47"/>
        <v>0</v>
      </c>
    </row>
    <row r="146" spans="1:29" ht="15.6">
      <c r="A146" s="6">
        <v>142</v>
      </c>
      <c r="B146" s="6">
        <v>114</v>
      </c>
      <c r="C146" s="6" t="s">
        <v>550</v>
      </c>
      <c r="D146" s="7" t="s">
        <v>272</v>
      </c>
      <c r="E146" s="167" t="s">
        <v>49</v>
      </c>
      <c r="F146" s="172">
        <v>1250000</v>
      </c>
      <c r="G146" s="108">
        <v>1</v>
      </c>
      <c r="H146" s="109">
        <v>1059322.0338983051</v>
      </c>
      <c r="I146" s="109">
        <f t="shared" si="43"/>
        <v>1250000</v>
      </c>
      <c r="J146" s="184">
        <v>1</v>
      </c>
      <c r="K146" s="109">
        <f t="shared" si="33"/>
        <v>1250000</v>
      </c>
      <c r="L146" s="109">
        <f t="shared" si="34"/>
        <v>0</v>
      </c>
      <c r="M146" s="109">
        <f t="shared" si="35"/>
        <v>0</v>
      </c>
      <c r="N146" s="130"/>
      <c r="O146" s="131">
        <f t="shared" si="36"/>
        <v>0</v>
      </c>
      <c r="P146" s="132"/>
      <c r="Q146" s="131">
        <f t="shared" si="37"/>
        <v>0</v>
      </c>
      <c r="R146" s="131">
        <f t="shared" si="44"/>
        <v>0</v>
      </c>
      <c r="S146" s="131">
        <f t="shared" si="45"/>
        <v>0</v>
      </c>
      <c r="T146" s="187">
        <f t="shared" si="38"/>
        <v>1</v>
      </c>
      <c r="U146" s="146">
        <f t="shared" si="39"/>
        <v>1250000</v>
      </c>
      <c r="V146" s="147">
        <f t="shared" si="40"/>
        <v>1</v>
      </c>
      <c r="W146" s="148">
        <f t="shared" si="41"/>
        <v>1250000</v>
      </c>
      <c r="X146" s="155">
        <f t="shared" si="48"/>
        <v>1</v>
      </c>
      <c r="Y146" s="149" t="s">
        <v>49</v>
      </c>
      <c r="Z146" s="146" t="e">
        <f>#REF!</f>
        <v>#REF!</v>
      </c>
      <c r="AA146" s="151" t="e">
        <f t="shared" si="42"/>
        <v>#REF!</v>
      </c>
      <c r="AB146" s="152">
        <f t="shared" si="46"/>
        <v>0</v>
      </c>
      <c r="AC146" s="153">
        <f t="shared" si="47"/>
        <v>0</v>
      </c>
    </row>
    <row r="147" spans="1:29" ht="15.6">
      <c r="A147" s="6">
        <v>143</v>
      </c>
      <c r="B147" s="6">
        <v>115</v>
      </c>
      <c r="C147" s="6" t="s">
        <v>551</v>
      </c>
      <c r="D147" s="7" t="s">
        <v>273</v>
      </c>
      <c r="E147" s="167" t="s">
        <v>14</v>
      </c>
      <c r="F147" s="172">
        <v>300000</v>
      </c>
      <c r="G147" s="108">
        <v>2</v>
      </c>
      <c r="H147" s="109">
        <v>254237.28813559323</v>
      </c>
      <c r="I147" s="109">
        <f t="shared" si="43"/>
        <v>600000</v>
      </c>
      <c r="J147" s="184">
        <v>3</v>
      </c>
      <c r="K147" s="109">
        <f t="shared" si="33"/>
        <v>900000</v>
      </c>
      <c r="L147" s="109">
        <f t="shared" si="34"/>
        <v>300000</v>
      </c>
      <c r="M147" s="109">
        <f t="shared" si="35"/>
        <v>0</v>
      </c>
      <c r="N147" s="130"/>
      <c r="O147" s="131">
        <f t="shared" si="36"/>
        <v>0</v>
      </c>
      <c r="P147" s="132"/>
      <c r="Q147" s="131">
        <f t="shared" si="37"/>
        <v>0</v>
      </c>
      <c r="R147" s="131">
        <f t="shared" si="44"/>
        <v>0</v>
      </c>
      <c r="S147" s="131">
        <f t="shared" si="45"/>
        <v>0</v>
      </c>
      <c r="T147" s="187">
        <f t="shared" si="38"/>
        <v>2</v>
      </c>
      <c r="U147" s="146">
        <f t="shared" si="39"/>
        <v>600000</v>
      </c>
      <c r="V147" s="147">
        <f t="shared" si="40"/>
        <v>3</v>
      </c>
      <c r="W147" s="148">
        <f t="shared" si="41"/>
        <v>900000</v>
      </c>
      <c r="X147" s="155">
        <f t="shared" si="48"/>
        <v>2</v>
      </c>
      <c r="Y147" s="149" t="s">
        <v>14</v>
      </c>
      <c r="Z147" s="146" t="e">
        <f>#REF!</f>
        <v>#REF!</v>
      </c>
      <c r="AA147" s="151" t="e">
        <f t="shared" si="42"/>
        <v>#REF!</v>
      </c>
      <c r="AB147" s="152">
        <f t="shared" si="46"/>
        <v>300000</v>
      </c>
      <c r="AC147" s="153">
        <f t="shared" si="47"/>
        <v>0</v>
      </c>
    </row>
    <row r="148" spans="1:29" ht="78">
      <c r="A148" s="6">
        <v>144</v>
      </c>
      <c r="B148" s="6">
        <v>116</v>
      </c>
      <c r="C148" s="6" t="s">
        <v>552</v>
      </c>
      <c r="D148" s="7" t="s">
        <v>275</v>
      </c>
      <c r="E148" s="167" t="s">
        <v>276</v>
      </c>
      <c r="F148" s="172">
        <v>5400</v>
      </c>
      <c r="G148" s="108">
        <v>10</v>
      </c>
      <c r="H148" s="109">
        <v>4576.2711864406783</v>
      </c>
      <c r="I148" s="109">
        <f t="shared" si="43"/>
        <v>54000</v>
      </c>
      <c r="J148" s="184">
        <v>5.95</v>
      </c>
      <c r="K148" s="109">
        <f t="shared" si="33"/>
        <v>32130</v>
      </c>
      <c r="L148" s="109">
        <f t="shared" si="34"/>
        <v>0</v>
      </c>
      <c r="M148" s="109">
        <f t="shared" si="35"/>
        <v>21870</v>
      </c>
      <c r="N148" s="130"/>
      <c r="O148" s="131">
        <f t="shared" si="36"/>
        <v>0</v>
      </c>
      <c r="P148" s="132"/>
      <c r="Q148" s="131">
        <f t="shared" si="37"/>
        <v>0</v>
      </c>
      <c r="R148" s="131">
        <f t="shared" si="44"/>
        <v>0</v>
      </c>
      <c r="S148" s="131">
        <f t="shared" si="45"/>
        <v>0</v>
      </c>
      <c r="T148" s="187">
        <f t="shared" si="38"/>
        <v>10</v>
      </c>
      <c r="U148" s="146">
        <f t="shared" si="39"/>
        <v>54000</v>
      </c>
      <c r="V148" s="147">
        <f t="shared" si="40"/>
        <v>5.95</v>
      </c>
      <c r="W148" s="148">
        <f t="shared" si="41"/>
        <v>32130</v>
      </c>
      <c r="X148" s="150">
        <v>5.95</v>
      </c>
      <c r="Y148" s="149" t="s">
        <v>276</v>
      </c>
      <c r="Z148" s="146" t="e">
        <f>#REF!</f>
        <v>#REF!</v>
      </c>
      <c r="AA148" s="151" t="e">
        <f t="shared" si="42"/>
        <v>#REF!</v>
      </c>
      <c r="AB148" s="152">
        <f t="shared" si="46"/>
        <v>0</v>
      </c>
      <c r="AC148" s="153">
        <f t="shared" si="47"/>
        <v>21870</v>
      </c>
    </row>
    <row r="149" spans="1:29" ht="78">
      <c r="A149" s="6">
        <v>145</v>
      </c>
      <c r="B149" s="6">
        <v>117</v>
      </c>
      <c r="C149" s="6" t="s">
        <v>553</v>
      </c>
      <c r="D149" s="7" t="s">
        <v>277</v>
      </c>
      <c r="E149" s="167" t="s">
        <v>276</v>
      </c>
      <c r="F149" s="172">
        <v>4500</v>
      </c>
      <c r="G149" s="108">
        <v>1.5</v>
      </c>
      <c r="H149" s="109">
        <v>3813.5593220338983</v>
      </c>
      <c r="I149" s="109">
        <f t="shared" si="43"/>
        <v>6750</v>
      </c>
      <c r="J149" s="184">
        <v>49.43</v>
      </c>
      <c r="K149" s="109">
        <f t="shared" si="33"/>
        <v>222435</v>
      </c>
      <c r="L149" s="109">
        <f t="shared" si="34"/>
        <v>215685</v>
      </c>
      <c r="M149" s="109">
        <f t="shared" si="35"/>
        <v>0</v>
      </c>
      <c r="N149" s="130"/>
      <c r="O149" s="131">
        <f t="shared" si="36"/>
        <v>0</v>
      </c>
      <c r="P149" s="132"/>
      <c r="Q149" s="131">
        <f t="shared" si="37"/>
        <v>0</v>
      </c>
      <c r="R149" s="131">
        <f t="shared" si="44"/>
        <v>0</v>
      </c>
      <c r="S149" s="131">
        <f t="shared" si="45"/>
        <v>0</v>
      </c>
      <c r="T149" s="187">
        <f t="shared" si="38"/>
        <v>1.5</v>
      </c>
      <c r="U149" s="146">
        <f t="shared" si="39"/>
        <v>6750</v>
      </c>
      <c r="V149" s="147">
        <f t="shared" si="40"/>
        <v>49.43</v>
      </c>
      <c r="W149" s="148">
        <f t="shared" si="41"/>
        <v>222435</v>
      </c>
      <c r="X149" s="150">
        <v>49.43</v>
      </c>
      <c r="Y149" s="149" t="s">
        <v>276</v>
      </c>
      <c r="Z149" s="146" t="e">
        <f>#REF!</f>
        <v>#REF!</v>
      </c>
      <c r="AA149" s="151" t="e">
        <f t="shared" si="42"/>
        <v>#REF!</v>
      </c>
      <c r="AB149" s="152">
        <f t="shared" si="46"/>
        <v>215685</v>
      </c>
      <c r="AC149" s="153">
        <f t="shared" si="47"/>
        <v>0</v>
      </c>
    </row>
    <row r="150" spans="1:29" ht="78">
      <c r="A150" s="6">
        <v>146</v>
      </c>
      <c r="B150" s="6">
        <v>118</v>
      </c>
      <c r="C150" s="6" t="s">
        <v>554</v>
      </c>
      <c r="D150" s="7" t="s">
        <v>278</v>
      </c>
      <c r="E150" s="167" t="s">
        <v>276</v>
      </c>
      <c r="F150" s="172">
        <v>900</v>
      </c>
      <c r="G150" s="108">
        <v>118</v>
      </c>
      <c r="H150" s="109">
        <v>762.71186440677968</v>
      </c>
      <c r="I150" s="109">
        <f t="shared" si="43"/>
        <v>106200</v>
      </c>
      <c r="J150" s="184">
        <v>145.41999999999999</v>
      </c>
      <c r="K150" s="109">
        <f t="shared" si="33"/>
        <v>130877.99999999999</v>
      </c>
      <c r="L150" s="109">
        <f t="shared" si="34"/>
        <v>24677.999999999985</v>
      </c>
      <c r="M150" s="109">
        <f t="shared" si="35"/>
        <v>0</v>
      </c>
      <c r="N150" s="130"/>
      <c r="O150" s="131">
        <f t="shared" si="36"/>
        <v>0</v>
      </c>
      <c r="P150" s="132"/>
      <c r="Q150" s="131">
        <f t="shared" si="37"/>
        <v>0</v>
      </c>
      <c r="R150" s="131">
        <f t="shared" si="44"/>
        <v>0</v>
      </c>
      <c r="S150" s="131">
        <f t="shared" si="45"/>
        <v>0</v>
      </c>
      <c r="T150" s="187">
        <f t="shared" si="38"/>
        <v>118</v>
      </c>
      <c r="U150" s="146">
        <f t="shared" si="39"/>
        <v>106200</v>
      </c>
      <c r="V150" s="147">
        <f t="shared" si="40"/>
        <v>145.41999999999999</v>
      </c>
      <c r="W150" s="148">
        <f t="shared" si="41"/>
        <v>130877.99999999999</v>
      </c>
      <c r="X150" s="150">
        <v>137.4</v>
      </c>
      <c r="Y150" s="149" t="s">
        <v>276</v>
      </c>
      <c r="Z150" s="146" t="e">
        <f>#REF!</f>
        <v>#REF!</v>
      </c>
      <c r="AA150" s="151" t="e">
        <f t="shared" si="42"/>
        <v>#REF!</v>
      </c>
      <c r="AB150" s="152">
        <f t="shared" si="46"/>
        <v>24677.999999999985</v>
      </c>
      <c r="AC150" s="153">
        <f t="shared" si="47"/>
        <v>0</v>
      </c>
    </row>
    <row r="151" spans="1:29" ht="93.6">
      <c r="A151" s="6">
        <v>147</v>
      </c>
      <c r="B151" s="6">
        <v>119</v>
      </c>
      <c r="C151" s="6" t="s">
        <v>555</v>
      </c>
      <c r="D151" s="7" t="s">
        <v>279</v>
      </c>
      <c r="E151" s="167" t="s">
        <v>11</v>
      </c>
      <c r="F151" s="172">
        <v>630</v>
      </c>
      <c r="G151" s="108">
        <v>25</v>
      </c>
      <c r="H151" s="109">
        <v>533.89830508474574</v>
      </c>
      <c r="I151" s="109">
        <f t="shared" si="43"/>
        <v>15750</v>
      </c>
      <c r="J151" s="184">
        <v>659.93</v>
      </c>
      <c r="K151" s="109">
        <f t="shared" si="33"/>
        <v>415755.89999999997</v>
      </c>
      <c r="L151" s="109">
        <f t="shared" si="34"/>
        <v>400005.89999999997</v>
      </c>
      <c r="M151" s="109">
        <f t="shared" si="35"/>
        <v>0</v>
      </c>
      <c r="N151" s="130"/>
      <c r="O151" s="131">
        <f t="shared" si="36"/>
        <v>0</v>
      </c>
      <c r="P151" s="132"/>
      <c r="Q151" s="131">
        <f t="shared" si="37"/>
        <v>0</v>
      </c>
      <c r="R151" s="131">
        <f t="shared" si="44"/>
        <v>0</v>
      </c>
      <c r="S151" s="131">
        <f t="shared" si="45"/>
        <v>0</v>
      </c>
      <c r="T151" s="187">
        <f t="shared" si="38"/>
        <v>25</v>
      </c>
      <c r="U151" s="146">
        <f t="shared" si="39"/>
        <v>15750</v>
      </c>
      <c r="V151" s="147">
        <f t="shared" si="40"/>
        <v>659.93</v>
      </c>
      <c r="W151" s="148">
        <f t="shared" si="41"/>
        <v>415755.89999999997</v>
      </c>
      <c r="X151" s="150">
        <v>268.82</v>
      </c>
      <c r="Y151" s="149" t="s">
        <v>11</v>
      </c>
      <c r="Z151" s="146" t="e">
        <f>#REF!</f>
        <v>#REF!</v>
      </c>
      <c r="AA151" s="151" t="e">
        <f t="shared" si="42"/>
        <v>#REF!</v>
      </c>
      <c r="AB151" s="152">
        <f t="shared" si="46"/>
        <v>400005.89999999997</v>
      </c>
      <c r="AC151" s="153">
        <f t="shared" si="47"/>
        <v>0</v>
      </c>
    </row>
    <row r="152" spans="1:29" ht="78">
      <c r="A152" s="6">
        <v>148</v>
      </c>
      <c r="B152" s="6">
        <v>120</v>
      </c>
      <c r="C152" s="6" t="s">
        <v>556</v>
      </c>
      <c r="D152" s="7" t="s">
        <v>280</v>
      </c>
      <c r="E152" s="167" t="s">
        <v>14</v>
      </c>
      <c r="F152" s="172">
        <v>1800</v>
      </c>
      <c r="G152" s="108">
        <v>57</v>
      </c>
      <c r="H152" s="109">
        <v>1525.4237288135594</v>
      </c>
      <c r="I152" s="109">
        <f t="shared" si="43"/>
        <v>102600</v>
      </c>
      <c r="J152" s="184">
        <v>203</v>
      </c>
      <c r="K152" s="109">
        <f t="shared" si="33"/>
        <v>365400</v>
      </c>
      <c r="L152" s="109">
        <f t="shared" si="34"/>
        <v>262800</v>
      </c>
      <c r="M152" s="109">
        <f t="shared" si="35"/>
        <v>0</v>
      </c>
      <c r="N152" s="130"/>
      <c r="O152" s="131">
        <f t="shared" si="36"/>
        <v>0</v>
      </c>
      <c r="P152" s="132"/>
      <c r="Q152" s="131">
        <f t="shared" si="37"/>
        <v>0</v>
      </c>
      <c r="R152" s="131">
        <f t="shared" si="44"/>
        <v>0</v>
      </c>
      <c r="S152" s="131">
        <f t="shared" si="45"/>
        <v>0</v>
      </c>
      <c r="T152" s="187">
        <f t="shared" si="38"/>
        <v>57</v>
      </c>
      <c r="U152" s="146">
        <f t="shared" si="39"/>
        <v>102600</v>
      </c>
      <c r="V152" s="147">
        <f t="shared" si="40"/>
        <v>203</v>
      </c>
      <c r="W152" s="148">
        <f t="shared" si="41"/>
        <v>365400</v>
      </c>
      <c r="X152" s="150">
        <v>203</v>
      </c>
      <c r="Y152" s="149" t="s">
        <v>14</v>
      </c>
      <c r="Z152" s="146" t="e">
        <f>#REF!</f>
        <v>#REF!</v>
      </c>
      <c r="AA152" s="151" t="e">
        <f t="shared" si="42"/>
        <v>#REF!</v>
      </c>
      <c r="AB152" s="152">
        <f t="shared" si="46"/>
        <v>262800</v>
      </c>
      <c r="AC152" s="153">
        <f t="shared" si="47"/>
        <v>0</v>
      </c>
    </row>
    <row r="153" spans="1:29" ht="46.8">
      <c r="A153" s="6">
        <v>149</v>
      </c>
      <c r="B153" s="6">
        <v>121</v>
      </c>
      <c r="C153" s="6" t="s">
        <v>557</v>
      </c>
      <c r="D153" s="7" t="s">
        <v>281</v>
      </c>
      <c r="E153" s="167" t="s">
        <v>276</v>
      </c>
      <c r="F153" s="172">
        <v>900</v>
      </c>
      <c r="G153" s="108">
        <v>250</v>
      </c>
      <c r="H153" s="109">
        <v>762.71186440677968</v>
      </c>
      <c r="I153" s="109">
        <f t="shared" si="43"/>
        <v>225000</v>
      </c>
      <c r="J153" s="184">
        <v>299.77999999999997</v>
      </c>
      <c r="K153" s="109">
        <f t="shared" si="33"/>
        <v>269802</v>
      </c>
      <c r="L153" s="109">
        <f t="shared" si="34"/>
        <v>44802</v>
      </c>
      <c r="M153" s="109">
        <f t="shared" si="35"/>
        <v>0</v>
      </c>
      <c r="N153" s="130"/>
      <c r="O153" s="131">
        <f t="shared" si="36"/>
        <v>0</v>
      </c>
      <c r="P153" s="132"/>
      <c r="Q153" s="131">
        <f t="shared" si="37"/>
        <v>0</v>
      </c>
      <c r="R153" s="131">
        <f t="shared" si="44"/>
        <v>0</v>
      </c>
      <c r="S153" s="131">
        <f t="shared" si="45"/>
        <v>0</v>
      </c>
      <c r="T153" s="187">
        <f t="shared" si="38"/>
        <v>250</v>
      </c>
      <c r="U153" s="146">
        <f t="shared" si="39"/>
        <v>225000</v>
      </c>
      <c r="V153" s="147">
        <f t="shared" si="40"/>
        <v>299.77999999999997</v>
      </c>
      <c r="W153" s="148">
        <f t="shared" si="41"/>
        <v>269802</v>
      </c>
      <c r="X153" s="150">
        <v>461.6</v>
      </c>
      <c r="Y153" s="149" t="s">
        <v>276</v>
      </c>
      <c r="Z153" s="146" t="e">
        <f>#REF!</f>
        <v>#REF!</v>
      </c>
      <c r="AA153" s="151" t="e">
        <f t="shared" si="42"/>
        <v>#REF!</v>
      </c>
      <c r="AB153" s="152">
        <f t="shared" si="46"/>
        <v>44802</v>
      </c>
      <c r="AC153" s="153">
        <f t="shared" si="47"/>
        <v>0</v>
      </c>
    </row>
    <row r="154" spans="1:29" ht="15.6">
      <c r="A154" s="6">
        <v>150</v>
      </c>
      <c r="B154" s="6">
        <v>122</v>
      </c>
      <c r="C154" s="6" t="s">
        <v>558</v>
      </c>
      <c r="D154" s="7" t="s">
        <v>282</v>
      </c>
      <c r="E154" s="167" t="s">
        <v>276</v>
      </c>
      <c r="F154" s="172">
        <v>18900</v>
      </c>
      <c r="G154" s="108">
        <v>3</v>
      </c>
      <c r="H154" s="109">
        <v>16016.949152542375</v>
      </c>
      <c r="I154" s="109">
        <f t="shared" si="43"/>
        <v>56700</v>
      </c>
      <c r="J154" s="184">
        <v>3.02</v>
      </c>
      <c r="K154" s="109">
        <f t="shared" si="33"/>
        <v>57078</v>
      </c>
      <c r="L154" s="109">
        <f t="shared" si="34"/>
        <v>378</v>
      </c>
      <c r="M154" s="109">
        <f t="shared" si="35"/>
        <v>0</v>
      </c>
      <c r="N154" s="130"/>
      <c r="O154" s="131">
        <f t="shared" si="36"/>
        <v>0</v>
      </c>
      <c r="P154" s="132"/>
      <c r="Q154" s="131">
        <f t="shared" si="37"/>
        <v>0</v>
      </c>
      <c r="R154" s="131">
        <f t="shared" si="44"/>
        <v>0</v>
      </c>
      <c r="S154" s="131">
        <f t="shared" si="45"/>
        <v>0</v>
      </c>
      <c r="T154" s="187">
        <f t="shared" si="38"/>
        <v>3</v>
      </c>
      <c r="U154" s="146">
        <f t="shared" si="39"/>
        <v>56700</v>
      </c>
      <c r="V154" s="147">
        <f t="shared" si="40"/>
        <v>3.02</v>
      </c>
      <c r="W154" s="148">
        <f t="shared" si="41"/>
        <v>57078</v>
      </c>
      <c r="X154" s="150">
        <v>2.0920000000000001</v>
      </c>
      <c r="Y154" s="149" t="s">
        <v>276</v>
      </c>
      <c r="Z154" s="146" t="e">
        <f>#REF!</f>
        <v>#REF!</v>
      </c>
      <c r="AA154" s="151" t="e">
        <f t="shared" si="42"/>
        <v>#REF!</v>
      </c>
      <c r="AB154" s="152">
        <f t="shared" si="46"/>
        <v>378</v>
      </c>
      <c r="AC154" s="153">
        <f t="shared" si="47"/>
        <v>0</v>
      </c>
    </row>
    <row r="155" spans="1:29" ht="15.6">
      <c r="A155" s="6">
        <v>151</v>
      </c>
      <c r="B155" s="6">
        <v>123</v>
      </c>
      <c r="C155" s="6" t="s">
        <v>559</v>
      </c>
      <c r="D155" s="7" t="s">
        <v>283</v>
      </c>
      <c r="E155" s="167" t="s">
        <v>11</v>
      </c>
      <c r="F155" s="172">
        <v>1170</v>
      </c>
      <c r="G155" s="108">
        <v>12</v>
      </c>
      <c r="H155" s="109">
        <v>991.52542372881362</v>
      </c>
      <c r="I155" s="109">
        <f t="shared" si="43"/>
        <v>14040</v>
      </c>
      <c r="J155" s="184">
        <v>0</v>
      </c>
      <c r="K155" s="109">
        <f t="shared" si="33"/>
        <v>0</v>
      </c>
      <c r="L155" s="109">
        <f t="shared" si="34"/>
        <v>0</v>
      </c>
      <c r="M155" s="109">
        <f t="shared" si="35"/>
        <v>14040</v>
      </c>
      <c r="N155" s="130"/>
      <c r="O155" s="131">
        <f t="shared" si="36"/>
        <v>0</v>
      </c>
      <c r="P155" s="132"/>
      <c r="Q155" s="131">
        <f t="shared" si="37"/>
        <v>0</v>
      </c>
      <c r="R155" s="131">
        <f t="shared" si="44"/>
        <v>0</v>
      </c>
      <c r="S155" s="131">
        <f t="shared" si="45"/>
        <v>0</v>
      </c>
      <c r="T155" s="187">
        <f t="shared" si="38"/>
        <v>12</v>
      </c>
      <c r="U155" s="146">
        <f t="shared" si="39"/>
        <v>14040</v>
      </c>
      <c r="V155" s="147">
        <f t="shared" si="40"/>
        <v>0</v>
      </c>
      <c r="W155" s="148">
        <f t="shared" si="41"/>
        <v>0</v>
      </c>
      <c r="X155" s="150">
        <v>0</v>
      </c>
      <c r="Y155" s="149" t="s">
        <v>11</v>
      </c>
      <c r="Z155" s="146" t="e">
        <f>#REF!</f>
        <v>#REF!</v>
      </c>
      <c r="AA155" s="151" t="e">
        <f t="shared" si="42"/>
        <v>#REF!</v>
      </c>
      <c r="AB155" s="152">
        <f t="shared" si="46"/>
        <v>0</v>
      </c>
      <c r="AC155" s="153">
        <f t="shared" si="47"/>
        <v>14040</v>
      </c>
    </row>
    <row r="156" spans="1:29" ht="15.6">
      <c r="A156" s="6">
        <v>152</v>
      </c>
      <c r="B156" s="6">
        <v>124</v>
      </c>
      <c r="C156" s="6" t="s">
        <v>560</v>
      </c>
      <c r="D156" s="7" t="s">
        <v>284</v>
      </c>
      <c r="E156" s="167" t="s">
        <v>11</v>
      </c>
      <c r="F156" s="172">
        <v>900</v>
      </c>
      <c r="G156" s="108">
        <v>12</v>
      </c>
      <c r="H156" s="109">
        <v>762.71186440677968</v>
      </c>
      <c r="I156" s="109">
        <f t="shared" si="43"/>
        <v>10800</v>
      </c>
      <c r="J156" s="184">
        <v>0</v>
      </c>
      <c r="K156" s="109">
        <f t="shared" si="33"/>
        <v>0</v>
      </c>
      <c r="L156" s="109">
        <f t="shared" si="34"/>
        <v>0</v>
      </c>
      <c r="M156" s="109">
        <f t="shared" si="35"/>
        <v>10800</v>
      </c>
      <c r="N156" s="130"/>
      <c r="O156" s="131">
        <f t="shared" si="36"/>
        <v>0</v>
      </c>
      <c r="P156" s="132"/>
      <c r="Q156" s="131">
        <f t="shared" si="37"/>
        <v>0</v>
      </c>
      <c r="R156" s="131">
        <f t="shared" si="44"/>
        <v>0</v>
      </c>
      <c r="S156" s="131">
        <f t="shared" si="45"/>
        <v>0</v>
      </c>
      <c r="T156" s="187">
        <f t="shared" si="38"/>
        <v>12</v>
      </c>
      <c r="U156" s="146">
        <f t="shared" si="39"/>
        <v>10800</v>
      </c>
      <c r="V156" s="147">
        <f t="shared" si="40"/>
        <v>0</v>
      </c>
      <c r="W156" s="148">
        <f t="shared" si="41"/>
        <v>0</v>
      </c>
      <c r="X156" s="150">
        <v>0</v>
      </c>
      <c r="Y156" s="149" t="s">
        <v>11</v>
      </c>
      <c r="Z156" s="146" t="e">
        <f>#REF!</f>
        <v>#REF!</v>
      </c>
      <c r="AA156" s="151" t="e">
        <f t="shared" si="42"/>
        <v>#REF!</v>
      </c>
      <c r="AB156" s="152">
        <f t="shared" si="46"/>
        <v>0</v>
      </c>
      <c r="AC156" s="153">
        <f t="shared" si="47"/>
        <v>10800</v>
      </c>
    </row>
    <row r="157" spans="1:29" ht="15.6">
      <c r="A157" s="6">
        <v>153</v>
      </c>
      <c r="B157" s="6">
        <v>125</v>
      </c>
      <c r="C157" s="6" t="s">
        <v>561</v>
      </c>
      <c r="D157" s="7" t="s">
        <v>285</v>
      </c>
      <c r="E157" s="167" t="s">
        <v>276</v>
      </c>
      <c r="F157" s="172">
        <v>15300</v>
      </c>
      <c r="G157" s="108">
        <v>3</v>
      </c>
      <c r="H157" s="109">
        <v>12966.101694915254</v>
      </c>
      <c r="I157" s="109">
        <f t="shared" si="43"/>
        <v>45900</v>
      </c>
      <c r="J157" s="184">
        <v>106.62</v>
      </c>
      <c r="K157" s="109">
        <f t="shared" si="33"/>
        <v>1631286</v>
      </c>
      <c r="L157" s="109">
        <f t="shared" si="34"/>
        <v>1585386</v>
      </c>
      <c r="M157" s="109">
        <f t="shared" si="35"/>
        <v>0</v>
      </c>
      <c r="N157" s="130"/>
      <c r="O157" s="131">
        <f t="shared" si="36"/>
        <v>0</v>
      </c>
      <c r="P157" s="132"/>
      <c r="Q157" s="131">
        <f t="shared" si="37"/>
        <v>0</v>
      </c>
      <c r="R157" s="131">
        <f t="shared" si="44"/>
        <v>0</v>
      </c>
      <c r="S157" s="131">
        <f t="shared" si="45"/>
        <v>0</v>
      </c>
      <c r="T157" s="187">
        <f t="shared" si="38"/>
        <v>3</v>
      </c>
      <c r="U157" s="146">
        <f t="shared" si="39"/>
        <v>45900</v>
      </c>
      <c r="V157" s="147">
        <f t="shared" si="40"/>
        <v>106.62</v>
      </c>
      <c r="W157" s="148">
        <f t="shared" si="41"/>
        <v>1631286</v>
      </c>
      <c r="X157" s="150">
        <v>78.23</v>
      </c>
      <c r="Y157" s="149" t="s">
        <v>276</v>
      </c>
      <c r="Z157" s="146" t="e">
        <f>#REF!</f>
        <v>#REF!</v>
      </c>
      <c r="AA157" s="151" t="e">
        <f t="shared" si="42"/>
        <v>#REF!</v>
      </c>
      <c r="AB157" s="152">
        <f t="shared" si="46"/>
        <v>1585386</v>
      </c>
      <c r="AC157" s="153">
        <f t="shared" si="47"/>
        <v>0</v>
      </c>
    </row>
    <row r="158" spans="1:29" ht="31.2">
      <c r="A158" s="6">
        <v>154</v>
      </c>
      <c r="B158" s="6">
        <v>126</v>
      </c>
      <c r="C158" s="6" t="s">
        <v>562</v>
      </c>
      <c r="D158" s="7" t="s">
        <v>286</v>
      </c>
      <c r="E158" s="167" t="s">
        <v>11</v>
      </c>
      <c r="F158" s="172">
        <v>2700</v>
      </c>
      <c r="G158" s="108">
        <v>500</v>
      </c>
      <c r="H158" s="109">
        <v>2288.1355932203392</v>
      </c>
      <c r="I158" s="109">
        <f t="shared" si="43"/>
        <v>1350000</v>
      </c>
      <c r="J158" s="184">
        <v>385.65</v>
      </c>
      <c r="K158" s="109">
        <f t="shared" si="33"/>
        <v>1041254.9999999999</v>
      </c>
      <c r="L158" s="109">
        <f t="shared" si="34"/>
        <v>0</v>
      </c>
      <c r="M158" s="109">
        <f t="shared" si="35"/>
        <v>308745.00000000012</v>
      </c>
      <c r="N158" s="130"/>
      <c r="O158" s="131">
        <f t="shared" si="36"/>
        <v>0</v>
      </c>
      <c r="P158" s="132"/>
      <c r="Q158" s="131">
        <f t="shared" si="37"/>
        <v>0</v>
      </c>
      <c r="R158" s="131">
        <f t="shared" si="44"/>
        <v>0</v>
      </c>
      <c r="S158" s="131">
        <f t="shared" si="45"/>
        <v>0</v>
      </c>
      <c r="T158" s="187">
        <f t="shared" si="38"/>
        <v>500</v>
      </c>
      <c r="U158" s="146">
        <f t="shared" si="39"/>
        <v>1350000</v>
      </c>
      <c r="V158" s="147">
        <f t="shared" si="40"/>
        <v>385.65</v>
      </c>
      <c r="W158" s="148">
        <f t="shared" si="41"/>
        <v>1041254.9999999999</v>
      </c>
      <c r="X158" s="150">
        <v>348.01</v>
      </c>
      <c r="Y158" s="149" t="s">
        <v>11</v>
      </c>
      <c r="Z158" s="146" t="e">
        <f>#REF!</f>
        <v>#REF!</v>
      </c>
      <c r="AA158" s="151" t="e">
        <f t="shared" si="42"/>
        <v>#REF!</v>
      </c>
      <c r="AB158" s="152">
        <f t="shared" si="46"/>
        <v>0</v>
      </c>
      <c r="AC158" s="153">
        <f t="shared" si="47"/>
        <v>308745.00000000012</v>
      </c>
    </row>
    <row r="159" spans="1:29" ht="31.2">
      <c r="A159" s="6">
        <v>155</v>
      </c>
      <c r="B159" s="6">
        <v>127</v>
      </c>
      <c r="C159" s="6" t="s">
        <v>563</v>
      </c>
      <c r="D159" s="7" t="s">
        <v>649</v>
      </c>
      <c r="E159" s="167" t="s">
        <v>276</v>
      </c>
      <c r="F159" s="172">
        <v>9000</v>
      </c>
      <c r="G159" s="108">
        <v>1.5</v>
      </c>
      <c r="H159" s="109">
        <v>7627.1186440677966</v>
      </c>
      <c r="I159" s="109">
        <f t="shared" si="43"/>
        <v>13500</v>
      </c>
      <c r="J159" s="184">
        <v>0</v>
      </c>
      <c r="K159" s="109">
        <f t="shared" si="33"/>
        <v>0</v>
      </c>
      <c r="L159" s="109">
        <f t="shared" si="34"/>
        <v>0</v>
      </c>
      <c r="M159" s="109">
        <f t="shared" si="35"/>
        <v>13500</v>
      </c>
      <c r="N159" s="130"/>
      <c r="O159" s="131">
        <f t="shared" si="36"/>
        <v>0</v>
      </c>
      <c r="P159" s="132"/>
      <c r="Q159" s="131">
        <f t="shared" si="37"/>
        <v>0</v>
      </c>
      <c r="R159" s="131">
        <f t="shared" si="44"/>
        <v>0</v>
      </c>
      <c r="S159" s="131">
        <f t="shared" si="45"/>
        <v>0</v>
      </c>
      <c r="T159" s="187">
        <f t="shared" si="38"/>
        <v>1.5</v>
      </c>
      <c r="U159" s="146">
        <f t="shared" si="39"/>
        <v>13500</v>
      </c>
      <c r="V159" s="147">
        <f t="shared" si="40"/>
        <v>0</v>
      </c>
      <c r="W159" s="148">
        <f t="shared" si="41"/>
        <v>0</v>
      </c>
      <c r="X159" s="150">
        <v>28.01</v>
      </c>
      <c r="Y159" s="149" t="s">
        <v>276</v>
      </c>
      <c r="Z159" s="146" t="e">
        <f>#REF!</f>
        <v>#REF!</v>
      </c>
      <c r="AA159" s="151" t="e">
        <f t="shared" si="42"/>
        <v>#REF!</v>
      </c>
      <c r="AB159" s="152">
        <f t="shared" si="46"/>
        <v>0</v>
      </c>
      <c r="AC159" s="153">
        <f t="shared" si="47"/>
        <v>13500</v>
      </c>
    </row>
    <row r="160" spans="1:29" ht="31.2">
      <c r="A160" s="6">
        <v>156</v>
      </c>
      <c r="B160" s="6">
        <v>128</v>
      </c>
      <c r="C160" s="6" t="s">
        <v>564</v>
      </c>
      <c r="D160" s="7" t="s">
        <v>288</v>
      </c>
      <c r="E160" s="167" t="s">
        <v>276</v>
      </c>
      <c r="F160" s="172">
        <v>7200</v>
      </c>
      <c r="G160" s="108">
        <v>23</v>
      </c>
      <c r="H160" s="109">
        <v>6101.6949152542375</v>
      </c>
      <c r="I160" s="109">
        <f t="shared" si="43"/>
        <v>165600</v>
      </c>
      <c r="J160" s="184">
        <v>16.062000000000001</v>
      </c>
      <c r="K160" s="109">
        <f t="shared" si="33"/>
        <v>115646.40000000001</v>
      </c>
      <c r="L160" s="109">
        <f t="shared" si="34"/>
        <v>0</v>
      </c>
      <c r="M160" s="109">
        <f t="shared" si="35"/>
        <v>49953.599999999991</v>
      </c>
      <c r="N160" s="130"/>
      <c r="O160" s="131">
        <f t="shared" si="36"/>
        <v>0</v>
      </c>
      <c r="P160" s="132"/>
      <c r="Q160" s="131">
        <f t="shared" si="37"/>
        <v>0</v>
      </c>
      <c r="R160" s="131">
        <f t="shared" si="44"/>
        <v>0</v>
      </c>
      <c r="S160" s="131">
        <f t="shared" si="45"/>
        <v>0</v>
      </c>
      <c r="T160" s="187">
        <f t="shared" si="38"/>
        <v>23</v>
      </c>
      <c r="U160" s="146">
        <f t="shared" si="39"/>
        <v>165600</v>
      </c>
      <c r="V160" s="147">
        <f t="shared" si="40"/>
        <v>16.062000000000001</v>
      </c>
      <c r="W160" s="148">
        <f t="shared" si="41"/>
        <v>115646.40000000001</v>
      </c>
      <c r="X160" s="150">
        <v>16.062000000000001</v>
      </c>
      <c r="Y160" s="149" t="s">
        <v>276</v>
      </c>
      <c r="Z160" s="146" t="e">
        <f>#REF!</f>
        <v>#REF!</v>
      </c>
      <c r="AA160" s="151" t="e">
        <f t="shared" si="42"/>
        <v>#REF!</v>
      </c>
      <c r="AB160" s="152">
        <f t="shared" si="46"/>
        <v>0</v>
      </c>
      <c r="AC160" s="153">
        <f t="shared" si="47"/>
        <v>49953.599999999991</v>
      </c>
    </row>
    <row r="161" spans="1:29" ht="31.2">
      <c r="A161" s="6">
        <v>157</v>
      </c>
      <c r="B161" s="6">
        <v>129</v>
      </c>
      <c r="C161" s="6" t="s">
        <v>565</v>
      </c>
      <c r="D161" s="7" t="s">
        <v>289</v>
      </c>
      <c r="E161" s="167" t="s">
        <v>290</v>
      </c>
      <c r="F161" s="172">
        <v>126000</v>
      </c>
      <c r="G161" s="108">
        <v>1.25</v>
      </c>
      <c r="H161" s="109">
        <v>106779.66101694916</v>
      </c>
      <c r="I161" s="109">
        <f t="shared" si="43"/>
        <v>157500</v>
      </c>
      <c r="J161" s="184">
        <v>0.73199999999999998</v>
      </c>
      <c r="K161" s="109">
        <f t="shared" si="33"/>
        <v>92232</v>
      </c>
      <c r="L161" s="109">
        <f t="shared" si="34"/>
        <v>0</v>
      </c>
      <c r="M161" s="109">
        <f t="shared" si="35"/>
        <v>65268</v>
      </c>
      <c r="N161" s="130"/>
      <c r="O161" s="131">
        <f t="shared" si="36"/>
        <v>0</v>
      </c>
      <c r="P161" s="132"/>
      <c r="Q161" s="131">
        <f t="shared" si="37"/>
        <v>0</v>
      </c>
      <c r="R161" s="131">
        <f t="shared" si="44"/>
        <v>0</v>
      </c>
      <c r="S161" s="131">
        <f t="shared" si="45"/>
        <v>0</v>
      </c>
      <c r="T161" s="187">
        <f t="shared" si="38"/>
        <v>1.25</v>
      </c>
      <c r="U161" s="146">
        <f t="shared" si="39"/>
        <v>157500</v>
      </c>
      <c r="V161" s="147">
        <f t="shared" si="40"/>
        <v>0.73199999999999998</v>
      </c>
      <c r="W161" s="148">
        <f t="shared" si="41"/>
        <v>92232</v>
      </c>
      <c r="X161" s="150">
        <v>0.52100000000000002</v>
      </c>
      <c r="Y161" s="149" t="s">
        <v>290</v>
      </c>
      <c r="Z161" s="146" t="e">
        <f>#REF!</f>
        <v>#REF!</v>
      </c>
      <c r="AA161" s="151" t="e">
        <f t="shared" si="42"/>
        <v>#REF!</v>
      </c>
      <c r="AB161" s="152">
        <f t="shared" si="46"/>
        <v>0</v>
      </c>
      <c r="AC161" s="153">
        <f t="shared" si="47"/>
        <v>65268</v>
      </c>
    </row>
    <row r="162" spans="1:29" ht="46.8">
      <c r="A162" s="6">
        <v>158</v>
      </c>
      <c r="B162" s="6">
        <v>130</v>
      </c>
      <c r="C162" s="6" t="s">
        <v>566</v>
      </c>
      <c r="D162" s="7" t="s">
        <v>291</v>
      </c>
      <c r="E162" s="167" t="s">
        <v>11</v>
      </c>
      <c r="F162" s="172">
        <v>1224</v>
      </c>
      <c r="G162" s="108">
        <v>1600</v>
      </c>
      <c r="H162" s="109">
        <v>1037.2881355932204</v>
      </c>
      <c r="I162" s="109">
        <f t="shared" si="43"/>
        <v>1958400</v>
      </c>
      <c r="J162" s="184">
        <v>2046.48</v>
      </c>
      <c r="K162" s="109">
        <f t="shared" si="33"/>
        <v>2504891.52</v>
      </c>
      <c r="L162" s="109">
        <f t="shared" si="34"/>
        <v>546491.52</v>
      </c>
      <c r="M162" s="109">
        <f t="shared" si="35"/>
        <v>0</v>
      </c>
      <c r="N162" s="130"/>
      <c r="O162" s="131">
        <f t="shared" si="36"/>
        <v>0</v>
      </c>
      <c r="P162" s="132"/>
      <c r="Q162" s="131">
        <f t="shared" si="37"/>
        <v>0</v>
      </c>
      <c r="R162" s="131">
        <f t="shared" si="44"/>
        <v>0</v>
      </c>
      <c r="S162" s="131">
        <f t="shared" si="45"/>
        <v>0</v>
      </c>
      <c r="T162" s="187">
        <f t="shared" si="38"/>
        <v>1600</v>
      </c>
      <c r="U162" s="146">
        <f t="shared" si="39"/>
        <v>1958400</v>
      </c>
      <c r="V162" s="147">
        <f t="shared" si="40"/>
        <v>2046.48</v>
      </c>
      <c r="W162" s="148">
        <f t="shared" si="41"/>
        <v>2504891.52</v>
      </c>
      <c r="X162" s="150">
        <v>1696.98</v>
      </c>
      <c r="Y162" s="149" t="s">
        <v>11</v>
      </c>
      <c r="Z162" s="146" t="e">
        <f>#REF!</f>
        <v>#REF!</v>
      </c>
      <c r="AA162" s="151" t="e">
        <f t="shared" si="42"/>
        <v>#REF!</v>
      </c>
      <c r="AB162" s="152">
        <f t="shared" si="46"/>
        <v>546491.52</v>
      </c>
      <c r="AC162" s="153">
        <f t="shared" si="47"/>
        <v>0</v>
      </c>
    </row>
    <row r="163" spans="1:29" ht="31.2">
      <c r="A163" s="6">
        <v>159</v>
      </c>
      <c r="B163" s="6">
        <v>131</v>
      </c>
      <c r="C163" s="6" t="s">
        <v>567</v>
      </c>
      <c r="D163" s="7" t="s">
        <v>292</v>
      </c>
      <c r="E163" s="167" t="s">
        <v>11</v>
      </c>
      <c r="F163" s="172">
        <v>360</v>
      </c>
      <c r="G163" s="108">
        <v>77.78</v>
      </c>
      <c r="H163" s="109">
        <v>305.08474576271186</v>
      </c>
      <c r="I163" s="109">
        <f t="shared" si="43"/>
        <v>28000.799999999999</v>
      </c>
      <c r="J163" s="184">
        <v>41</v>
      </c>
      <c r="K163" s="109">
        <f t="shared" si="33"/>
        <v>14760</v>
      </c>
      <c r="L163" s="109">
        <f t="shared" si="34"/>
        <v>0</v>
      </c>
      <c r="M163" s="109">
        <f t="shared" si="35"/>
        <v>13240.8</v>
      </c>
      <c r="N163" s="130"/>
      <c r="O163" s="131">
        <f t="shared" si="36"/>
        <v>0</v>
      </c>
      <c r="P163" s="132"/>
      <c r="Q163" s="131">
        <f t="shared" si="37"/>
        <v>0</v>
      </c>
      <c r="R163" s="131">
        <f t="shared" si="44"/>
        <v>0</v>
      </c>
      <c r="S163" s="131">
        <f t="shared" si="45"/>
        <v>0</v>
      </c>
      <c r="T163" s="187">
        <f t="shared" si="38"/>
        <v>77.78</v>
      </c>
      <c r="U163" s="146">
        <f t="shared" si="39"/>
        <v>28000.799999999999</v>
      </c>
      <c r="V163" s="147">
        <f t="shared" si="40"/>
        <v>41</v>
      </c>
      <c r="W163" s="148">
        <f t="shared" si="41"/>
        <v>14760</v>
      </c>
      <c r="X163" s="150">
        <v>41</v>
      </c>
      <c r="Y163" s="149" t="s">
        <v>11</v>
      </c>
      <c r="Z163" s="146" t="e">
        <f>#REF!</f>
        <v>#REF!</v>
      </c>
      <c r="AA163" s="151" t="e">
        <f t="shared" si="42"/>
        <v>#REF!</v>
      </c>
      <c r="AB163" s="152">
        <f t="shared" si="46"/>
        <v>0</v>
      </c>
      <c r="AC163" s="153">
        <f t="shared" si="47"/>
        <v>13240.8</v>
      </c>
    </row>
    <row r="164" spans="1:29" ht="109.2">
      <c r="A164" s="6">
        <v>160</v>
      </c>
      <c r="B164" s="6">
        <v>222</v>
      </c>
      <c r="C164" s="6" t="s">
        <v>568</v>
      </c>
      <c r="D164" s="7" t="s">
        <v>293</v>
      </c>
      <c r="E164" s="167" t="s">
        <v>11</v>
      </c>
      <c r="F164" s="172">
        <v>270</v>
      </c>
      <c r="G164" s="108">
        <v>4447</v>
      </c>
      <c r="H164" s="109">
        <v>228.81355932203391</v>
      </c>
      <c r="I164" s="109">
        <f t="shared" si="43"/>
        <v>1200690</v>
      </c>
      <c r="J164" s="184">
        <v>1725.27</v>
      </c>
      <c r="K164" s="109">
        <f t="shared" si="33"/>
        <v>465822.9</v>
      </c>
      <c r="L164" s="109">
        <f t="shared" si="34"/>
        <v>0</v>
      </c>
      <c r="M164" s="109">
        <f t="shared" si="35"/>
        <v>734867.1</v>
      </c>
      <c r="N164" s="130"/>
      <c r="O164" s="131">
        <f t="shared" si="36"/>
        <v>0</v>
      </c>
      <c r="P164" s="132"/>
      <c r="Q164" s="131">
        <f t="shared" si="37"/>
        <v>0</v>
      </c>
      <c r="R164" s="131">
        <f t="shared" si="44"/>
        <v>0</v>
      </c>
      <c r="S164" s="131">
        <f t="shared" si="45"/>
        <v>0</v>
      </c>
      <c r="T164" s="187">
        <f t="shared" si="38"/>
        <v>4447</v>
      </c>
      <c r="U164" s="146">
        <f t="shared" si="39"/>
        <v>1200690</v>
      </c>
      <c r="V164" s="147">
        <f t="shared" si="40"/>
        <v>1725.27</v>
      </c>
      <c r="W164" s="148">
        <f t="shared" si="41"/>
        <v>465822.9</v>
      </c>
      <c r="X164" s="150">
        <v>1475.27</v>
      </c>
      <c r="Y164" s="149" t="s">
        <v>11</v>
      </c>
      <c r="Z164" s="146" t="e">
        <f>#REF!</f>
        <v>#REF!</v>
      </c>
      <c r="AA164" s="151" t="e">
        <f t="shared" si="42"/>
        <v>#REF!</v>
      </c>
      <c r="AB164" s="152">
        <f t="shared" si="46"/>
        <v>0</v>
      </c>
      <c r="AC164" s="153">
        <f t="shared" si="47"/>
        <v>734867.1</v>
      </c>
    </row>
    <row r="165" spans="1:29" ht="15.6">
      <c r="A165" s="6">
        <v>161</v>
      </c>
      <c r="B165" s="6">
        <v>132</v>
      </c>
      <c r="C165" s="6" t="s">
        <v>569</v>
      </c>
      <c r="D165" s="7" t="s">
        <v>294</v>
      </c>
      <c r="E165" s="167" t="s">
        <v>11</v>
      </c>
      <c r="F165" s="172">
        <v>1710</v>
      </c>
      <c r="G165" s="108">
        <v>85</v>
      </c>
      <c r="H165" s="109">
        <v>1449.1525423728815</v>
      </c>
      <c r="I165" s="109">
        <f t="shared" si="43"/>
        <v>145350</v>
      </c>
      <c r="J165" s="184">
        <v>93.41</v>
      </c>
      <c r="K165" s="109">
        <f t="shared" si="33"/>
        <v>159731.1</v>
      </c>
      <c r="L165" s="109">
        <f t="shared" si="34"/>
        <v>14381.100000000006</v>
      </c>
      <c r="M165" s="109">
        <f t="shared" si="35"/>
        <v>0</v>
      </c>
      <c r="N165" s="130"/>
      <c r="O165" s="131">
        <f t="shared" si="36"/>
        <v>0</v>
      </c>
      <c r="P165" s="132"/>
      <c r="Q165" s="131">
        <f t="shared" si="37"/>
        <v>0</v>
      </c>
      <c r="R165" s="131">
        <f t="shared" si="44"/>
        <v>0</v>
      </c>
      <c r="S165" s="131">
        <f t="shared" si="45"/>
        <v>0</v>
      </c>
      <c r="T165" s="187">
        <f t="shared" si="38"/>
        <v>85</v>
      </c>
      <c r="U165" s="146">
        <f t="shared" si="39"/>
        <v>145350</v>
      </c>
      <c r="V165" s="147">
        <f t="shared" si="40"/>
        <v>93.41</v>
      </c>
      <c r="W165" s="148">
        <f t="shared" si="41"/>
        <v>159731.1</v>
      </c>
      <c r="X165" s="150">
        <v>91.23</v>
      </c>
      <c r="Y165" s="149" t="s">
        <v>11</v>
      </c>
      <c r="Z165" s="146" t="e">
        <f>#REF!</f>
        <v>#REF!</v>
      </c>
      <c r="AA165" s="151" t="e">
        <f t="shared" si="42"/>
        <v>#REF!</v>
      </c>
      <c r="AB165" s="152">
        <f t="shared" si="46"/>
        <v>14381.100000000006</v>
      </c>
      <c r="AC165" s="153">
        <f t="shared" si="47"/>
        <v>0</v>
      </c>
    </row>
    <row r="166" spans="1:29" ht="15.6">
      <c r="A166" s="6">
        <v>162</v>
      </c>
      <c r="B166" s="6">
        <v>133</v>
      </c>
      <c r="C166" s="6" t="s">
        <v>570</v>
      </c>
      <c r="D166" s="7" t="s">
        <v>295</v>
      </c>
      <c r="E166" s="167" t="s">
        <v>11</v>
      </c>
      <c r="F166" s="172">
        <v>1440</v>
      </c>
      <c r="G166" s="108">
        <v>225</v>
      </c>
      <c r="H166" s="109">
        <v>1220.3389830508474</v>
      </c>
      <c r="I166" s="109">
        <f t="shared" si="43"/>
        <v>324000</v>
      </c>
      <c r="J166" s="184">
        <v>372.89</v>
      </c>
      <c r="K166" s="109">
        <f t="shared" si="33"/>
        <v>536961.6</v>
      </c>
      <c r="L166" s="109">
        <f t="shared" si="34"/>
        <v>212961.59999999998</v>
      </c>
      <c r="M166" s="109">
        <f t="shared" si="35"/>
        <v>0</v>
      </c>
      <c r="N166" s="130"/>
      <c r="O166" s="131">
        <f t="shared" si="36"/>
        <v>0</v>
      </c>
      <c r="P166" s="132"/>
      <c r="Q166" s="131">
        <f t="shared" si="37"/>
        <v>0</v>
      </c>
      <c r="R166" s="131">
        <f t="shared" si="44"/>
        <v>0</v>
      </c>
      <c r="S166" s="131">
        <f t="shared" si="45"/>
        <v>0</v>
      </c>
      <c r="T166" s="187">
        <f t="shared" si="38"/>
        <v>225</v>
      </c>
      <c r="U166" s="146">
        <f t="shared" si="39"/>
        <v>324000</v>
      </c>
      <c r="V166" s="147">
        <f t="shared" si="40"/>
        <v>372.89</v>
      </c>
      <c r="W166" s="148">
        <f t="shared" si="41"/>
        <v>536961.6</v>
      </c>
      <c r="X166" s="150">
        <v>372.9</v>
      </c>
      <c r="Y166" s="149" t="s">
        <v>11</v>
      </c>
      <c r="Z166" s="146" t="e">
        <f>#REF!</f>
        <v>#REF!</v>
      </c>
      <c r="AA166" s="151" t="e">
        <f t="shared" si="42"/>
        <v>#REF!</v>
      </c>
      <c r="AB166" s="152">
        <f t="shared" si="46"/>
        <v>212961.59999999998</v>
      </c>
      <c r="AC166" s="153">
        <f t="shared" si="47"/>
        <v>0</v>
      </c>
    </row>
    <row r="167" spans="1:29" ht="15.6">
      <c r="A167" s="6">
        <v>163</v>
      </c>
      <c r="B167" s="6">
        <v>134</v>
      </c>
      <c r="C167" s="6" t="s">
        <v>571</v>
      </c>
      <c r="D167" s="7" t="s">
        <v>296</v>
      </c>
      <c r="E167" s="167" t="s">
        <v>11</v>
      </c>
      <c r="F167" s="172">
        <v>1440</v>
      </c>
      <c r="G167" s="108">
        <v>350</v>
      </c>
      <c r="H167" s="109">
        <v>1220.3389830508474</v>
      </c>
      <c r="I167" s="109">
        <f t="shared" si="43"/>
        <v>504000</v>
      </c>
      <c r="J167" s="184">
        <v>257.35000000000002</v>
      </c>
      <c r="K167" s="109">
        <f t="shared" si="33"/>
        <v>370584.00000000006</v>
      </c>
      <c r="L167" s="109">
        <f t="shared" si="34"/>
        <v>0</v>
      </c>
      <c r="M167" s="109">
        <f t="shared" si="35"/>
        <v>133415.99999999994</v>
      </c>
      <c r="N167" s="130"/>
      <c r="O167" s="131">
        <f t="shared" si="36"/>
        <v>0</v>
      </c>
      <c r="P167" s="132"/>
      <c r="Q167" s="131">
        <f t="shared" si="37"/>
        <v>0</v>
      </c>
      <c r="R167" s="131">
        <f t="shared" si="44"/>
        <v>0</v>
      </c>
      <c r="S167" s="131">
        <f t="shared" si="45"/>
        <v>0</v>
      </c>
      <c r="T167" s="187">
        <f t="shared" si="38"/>
        <v>350</v>
      </c>
      <c r="U167" s="146">
        <f t="shared" si="39"/>
        <v>504000</v>
      </c>
      <c r="V167" s="147">
        <f t="shared" si="40"/>
        <v>257.35000000000002</v>
      </c>
      <c r="W167" s="148">
        <f t="shared" si="41"/>
        <v>370584.00000000006</v>
      </c>
      <c r="X167" s="150">
        <v>437.572</v>
      </c>
      <c r="Y167" s="149" t="s">
        <v>11</v>
      </c>
      <c r="Z167" s="146" t="e">
        <f>#REF!</f>
        <v>#REF!</v>
      </c>
      <c r="AA167" s="151" t="e">
        <f t="shared" si="42"/>
        <v>#REF!</v>
      </c>
      <c r="AB167" s="152">
        <f t="shared" si="46"/>
        <v>0</v>
      </c>
      <c r="AC167" s="153">
        <f t="shared" si="47"/>
        <v>133415.99999999994</v>
      </c>
    </row>
    <row r="168" spans="1:29" ht="46.8">
      <c r="A168" s="6">
        <v>164</v>
      </c>
      <c r="B168" s="6">
        <v>135</v>
      </c>
      <c r="C168" s="6" t="s">
        <v>572</v>
      </c>
      <c r="D168" s="7" t="s">
        <v>297</v>
      </c>
      <c r="E168" s="167" t="s">
        <v>11</v>
      </c>
      <c r="F168" s="172">
        <v>360</v>
      </c>
      <c r="G168" s="108">
        <v>4447</v>
      </c>
      <c r="H168" s="109">
        <v>305.08474576271186</v>
      </c>
      <c r="I168" s="109">
        <f t="shared" si="43"/>
        <v>1600920</v>
      </c>
      <c r="J168" s="184">
        <v>1306.68</v>
      </c>
      <c r="K168" s="109">
        <f t="shared" si="33"/>
        <v>470404.80000000005</v>
      </c>
      <c r="L168" s="109">
        <f t="shared" si="34"/>
        <v>0</v>
      </c>
      <c r="M168" s="109">
        <f t="shared" si="35"/>
        <v>1130515.2</v>
      </c>
      <c r="N168" s="130"/>
      <c r="O168" s="131">
        <f t="shared" si="36"/>
        <v>0</v>
      </c>
      <c r="P168" s="132"/>
      <c r="Q168" s="131">
        <f t="shared" si="37"/>
        <v>0</v>
      </c>
      <c r="R168" s="131">
        <f t="shared" si="44"/>
        <v>0</v>
      </c>
      <c r="S168" s="131">
        <f t="shared" si="45"/>
        <v>0</v>
      </c>
      <c r="T168" s="187">
        <f t="shared" si="38"/>
        <v>4447</v>
      </c>
      <c r="U168" s="146">
        <f t="shared" si="39"/>
        <v>1600920</v>
      </c>
      <c r="V168" s="147">
        <f t="shared" si="40"/>
        <v>1306.68</v>
      </c>
      <c r="W168" s="148">
        <f t="shared" si="41"/>
        <v>470404.80000000005</v>
      </c>
      <c r="X168" s="150">
        <v>2923.6289999999999</v>
      </c>
      <c r="Y168" s="149" t="s">
        <v>11</v>
      </c>
      <c r="Z168" s="146" t="e">
        <f>#REF!</f>
        <v>#REF!</v>
      </c>
      <c r="AA168" s="151" t="e">
        <f t="shared" si="42"/>
        <v>#REF!</v>
      </c>
      <c r="AB168" s="152">
        <f t="shared" si="46"/>
        <v>0</v>
      </c>
      <c r="AC168" s="153">
        <f t="shared" si="47"/>
        <v>1130515.2</v>
      </c>
    </row>
    <row r="169" spans="1:29" ht="15.6">
      <c r="A169" s="6">
        <v>165</v>
      </c>
      <c r="B169" s="6">
        <v>136</v>
      </c>
      <c r="C169" s="6" t="s">
        <v>661</v>
      </c>
      <c r="D169" s="7" t="s">
        <v>298</v>
      </c>
      <c r="E169" s="167" t="s">
        <v>11</v>
      </c>
      <c r="F169" s="172">
        <v>360</v>
      </c>
      <c r="G169" s="108">
        <v>313</v>
      </c>
      <c r="H169" s="109">
        <v>305.08474576271186</v>
      </c>
      <c r="I169" s="109">
        <f t="shared" si="43"/>
        <v>112680</v>
      </c>
      <c r="J169" s="184">
        <v>60</v>
      </c>
      <c r="K169" s="109">
        <f t="shared" si="33"/>
        <v>21600</v>
      </c>
      <c r="L169" s="109">
        <f t="shared" si="34"/>
        <v>0</v>
      </c>
      <c r="M169" s="109">
        <f t="shared" si="35"/>
        <v>91080</v>
      </c>
      <c r="N169" s="130"/>
      <c r="O169" s="131">
        <f t="shared" si="36"/>
        <v>0</v>
      </c>
      <c r="P169" s="132"/>
      <c r="Q169" s="131">
        <f t="shared" si="37"/>
        <v>0</v>
      </c>
      <c r="R169" s="131">
        <f t="shared" si="44"/>
        <v>0</v>
      </c>
      <c r="S169" s="131">
        <f t="shared" si="45"/>
        <v>0</v>
      </c>
      <c r="T169" s="187">
        <f t="shared" si="38"/>
        <v>313</v>
      </c>
      <c r="U169" s="146">
        <f t="shared" si="39"/>
        <v>112680</v>
      </c>
      <c r="V169" s="147">
        <f t="shared" si="40"/>
        <v>60</v>
      </c>
      <c r="W169" s="148">
        <f t="shared" si="41"/>
        <v>21600</v>
      </c>
      <c r="X169" s="150">
        <v>0</v>
      </c>
      <c r="Y169" s="149" t="s">
        <v>11</v>
      </c>
      <c r="Z169" s="146" t="e">
        <f>#REF!</f>
        <v>#REF!</v>
      </c>
      <c r="AA169" s="151" t="e">
        <f t="shared" si="42"/>
        <v>#REF!</v>
      </c>
      <c r="AB169" s="152">
        <f t="shared" si="46"/>
        <v>0</v>
      </c>
      <c r="AC169" s="153">
        <f t="shared" si="47"/>
        <v>91080</v>
      </c>
    </row>
    <row r="170" spans="1:29" ht="15.6">
      <c r="A170" s="6">
        <v>166</v>
      </c>
      <c r="B170" s="6">
        <v>137</v>
      </c>
      <c r="C170" s="6" t="s">
        <v>573</v>
      </c>
      <c r="D170" s="7" t="s">
        <v>299</v>
      </c>
      <c r="E170" s="167" t="s">
        <v>11</v>
      </c>
      <c r="F170" s="172">
        <v>270</v>
      </c>
      <c r="G170" s="108">
        <v>88</v>
      </c>
      <c r="H170" s="109">
        <v>228.81355932203391</v>
      </c>
      <c r="I170" s="109">
        <f t="shared" si="43"/>
        <v>23760</v>
      </c>
      <c r="J170" s="184">
        <v>120.4</v>
      </c>
      <c r="K170" s="109">
        <f t="shared" si="33"/>
        <v>32508</v>
      </c>
      <c r="L170" s="109">
        <f t="shared" si="34"/>
        <v>8748</v>
      </c>
      <c r="M170" s="109">
        <f t="shared" si="35"/>
        <v>0</v>
      </c>
      <c r="N170" s="130"/>
      <c r="O170" s="131">
        <f t="shared" si="36"/>
        <v>0</v>
      </c>
      <c r="P170" s="132"/>
      <c r="Q170" s="131">
        <f t="shared" si="37"/>
        <v>0</v>
      </c>
      <c r="R170" s="131">
        <f t="shared" si="44"/>
        <v>0</v>
      </c>
      <c r="S170" s="131">
        <f t="shared" si="45"/>
        <v>0</v>
      </c>
      <c r="T170" s="187">
        <f t="shared" si="38"/>
        <v>88</v>
      </c>
      <c r="U170" s="146">
        <f t="shared" si="39"/>
        <v>23760</v>
      </c>
      <c r="V170" s="147">
        <f t="shared" si="40"/>
        <v>120.4</v>
      </c>
      <c r="W170" s="148">
        <f t="shared" si="41"/>
        <v>32508</v>
      </c>
      <c r="X170" s="150">
        <v>93.180999999999997</v>
      </c>
      <c r="Y170" s="149" t="s">
        <v>11</v>
      </c>
      <c r="Z170" s="146" t="e">
        <f>#REF!</f>
        <v>#REF!</v>
      </c>
      <c r="AA170" s="151" t="e">
        <f t="shared" si="42"/>
        <v>#REF!</v>
      </c>
      <c r="AB170" s="152">
        <f t="shared" si="46"/>
        <v>8748</v>
      </c>
      <c r="AC170" s="153">
        <f t="shared" si="47"/>
        <v>0</v>
      </c>
    </row>
    <row r="171" spans="1:29" ht="15.6">
      <c r="A171" s="6">
        <v>167</v>
      </c>
      <c r="B171" s="6">
        <v>138</v>
      </c>
      <c r="C171" s="6" t="s">
        <v>574</v>
      </c>
      <c r="D171" s="7" t="s">
        <v>300</v>
      </c>
      <c r="E171" s="167" t="s">
        <v>11</v>
      </c>
      <c r="F171" s="172">
        <v>9000</v>
      </c>
      <c r="G171" s="108">
        <v>100</v>
      </c>
      <c r="H171" s="109">
        <v>7627.1186440677966</v>
      </c>
      <c r="I171" s="109">
        <f t="shared" si="43"/>
        <v>900000</v>
      </c>
      <c r="J171" s="184">
        <v>0</v>
      </c>
      <c r="K171" s="109">
        <f t="shared" si="33"/>
        <v>0</v>
      </c>
      <c r="L171" s="109">
        <f t="shared" si="34"/>
        <v>0</v>
      </c>
      <c r="M171" s="109">
        <f t="shared" si="35"/>
        <v>900000</v>
      </c>
      <c r="N171" s="130"/>
      <c r="O171" s="131">
        <f t="shared" si="36"/>
        <v>0</v>
      </c>
      <c r="P171" s="132"/>
      <c r="Q171" s="131">
        <f t="shared" si="37"/>
        <v>0</v>
      </c>
      <c r="R171" s="131">
        <f t="shared" si="44"/>
        <v>0</v>
      </c>
      <c r="S171" s="131">
        <f t="shared" si="45"/>
        <v>0</v>
      </c>
      <c r="T171" s="187">
        <f t="shared" si="38"/>
        <v>100</v>
      </c>
      <c r="U171" s="146">
        <f t="shared" si="39"/>
        <v>900000</v>
      </c>
      <c r="V171" s="147">
        <f t="shared" si="40"/>
        <v>0</v>
      </c>
      <c r="W171" s="148">
        <f t="shared" si="41"/>
        <v>0</v>
      </c>
      <c r="X171" s="150">
        <v>0</v>
      </c>
      <c r="Y171" s="149" t="s">
        <v>11</v>
      </c>
      <c r="Z171" s="146" t="e">
        <f>#REF!</f>
        <v>#REF!</v>
      </c>
      <c r="AA171" s="151" t="e">
        <f t="shared" si="42"/>
        <v>#REF!</v>
      </c>
      <c r="AB171" s="152">
        <f t="shared" si="46"/>
        <v>0</v>
      </c>
      <c r="AC171" s="153">
        <f t="shared" si="47"/>
        <v>900000</v>
      </c>
    </row>
    <row r="172" spans="1:29" ht="15.6">
      <c r="A172" s="6">
        <v>168</v>
      </c>
      <c r="B172" s="6">
        <v>139</v>
      </c>
      <c r="C172" s="6" t="s">
        <v>575</v>
      </c>
      <c r="D172" s="7" t="s">
        <v>301</v>
      </c>
      <c r="E172" s="167" t="s">
        <v>11</v>
      </c>
      <c r="F172" s="172">
        <v>12000</v>
      </c>
      <c r="G172" s="108">
        <v>7</v>
      </c>
      <c r="H172" s="109">
        <v>10169.491525423729</v>
      </c>
      <c r="I172" s="109">
        <f t="shared" si="43"/>
        <v>84000</v>
      </c>
      <c r="J172" s="184">
        <v>15.73</v>
      </c>
      <c r="K172" s="109">
        <f t="shared" si="33"/>
        <v>188760</v>
      </c>
      <c r="L172" s="109">
        <f t="shared" si="34"/>
        <v>104760</v>
      </c>
      <c r="M172" s="109">
        <f t="shared" si="35"/>
        <v>0</v>
      </c>
      <c r="N172" s="130"/>
      <c r="O172" s="131">
        <f t="shared" si="36"/>
        <v>0</v>
      </c>
      <c r="P172" s="132"/>
      <c r="Q172" s="131">
        <f t="shared" si="37"/>
        <v>0</v>
      </c>
      <c r="R172" s="131">
        <f t="shared" si="44"/>
        <v>0</v>
      </c>
      <c r="S172" s="131">
        <f t="shared" si="45"/>
        <v>0</v>
      </c>
      <c r="T172" s="187">
        <f t="shared" si="38"/>
        <v>7</v>
      </c>
      <c r="U172" s="146">
        <f t="shared" si="39"/>
        <v>84000</v>
      </c>
      <c r="V172" s="147">
        <f t="shared" si="40"/>
        <v>15.73</v>
      </c>
      <c r="W172" s="148">
        <f t="shared" si="41"/>
        <v>188760</v>
      </c>
      <c r="X172" s="150">
        <v>13.56</v>
      </c>
      <c r="Y172" s="149" t="s">
        <v>11</v>
      </c>
      <c r="Z172" s="146" t="e">
        <f>#REF!</f>
        <v>#REF!</v>
      </c>
      <c r="AA172" s="151" t="e">
        <f t="shared" si="42"/>
        <v>#REF!</v>
      </c>
      <c r="AB172" s="152">
        <f t="shared" si="46"/>
        <v>104760</v>
      </c>
      <c r="AC172" s="153">
        <f t="shared" si="47"/>
        <v>0</v>
      </c>
    </row>
    <row r="173" spans="1:29" ht="15.6">
      <c r="A173" s="6">
        <v>169</v>
      </c>
      <c r="B173" s="6">
        <v>140</v>
      </c>
      <c r="C173" s="6" t="s">
        <v>576</v>
      </c>
      <c r="D173" s="7" t="s">
        <v>302</v>
      </c>
      <c r="E173" s="167" t="s">
        <v>11</v>
      </c>
      <c r="F173" s="172">
        <v>9000</v>
      </c>
      <c r="G173" s="108">
        <v>15</v>
      </c>
      <c r="H173" s="109">
        <v>7627.1186440677966</v>
      </c>
      <c r="I173" s="109">
        <f t="shared" si="43"/>
        <v>135000</v>
      </c>
      <c r="J173" s="184">
        <v>43.12</v>
      </c>
      <c r="K173" s="109">
        <f t="shared" si="33"/>
        <v>388080</v>
      </c>
      <c r="L173" s="109">
        <f t="shared" si="34"/>
        <v>253080</v>
      </c>
      <c r="M173" s="109">
        <f t="shared" si="35"/>
        <v>0</v>
      </c>
      <c r="N173" s="130"/>
      <c r="O173" s="131">
        <f t="shared" si="36"/>
        <v>0</v>
      </c>
      <c r="P173" s="132"/>
      <c r="Q173" s="131">
        <f t="shared" si="37"/>
        <v>0</v>
      </c>
      <c r="R173" s="131">
        <f t="shared" si="44"/>
        <v>0</v>
      </c>
      <c r="S173" s="131">
        <f t="shared" si="45"/>
        <v>0</v>
      </c>
      <c r="T173" s="187">
        <f t="shared" si="38"/>
        <v>15</v>
      </c>
      <c r="U173" s="146">
        <f t="shared" si="39"/>
        <v>135000</v>
      </c>
      <c r="V173" s="147">
        <f t="shared" si="40"/>
        <v>43.12</v>
      </c>
      <c r="W173" s="148">
        <f t="shared" si="41"/>
        <v>388080</v>
      </c>
      <c r="X173" s="150">
        <v>36.043999999999997</v>
      </c>
      <c r="Y173" s="149" t="s">
        <v>11</v>
      </c>
      <c r="Z173" s="146" t="e">
        <f>#REF!</f>
        <v>#REF!</v>
      </c>
      <c r="AA173" s="151" t="e">
        <f t="shared" si="42"/>
        <v>#REF!</v>
      </c>
      <c r="AB173" s="152">
        <f t="shared" si="46"/>
        <v>253080</v>
      </c>
      <c r="AC173" s="153">
        <f t="shared" si="47"/>
        <v>0</v>
      </c>
    </row>
    <row r="174" spans="1:29" ht="15.6">
      <c r="A174" s="6">
        <v>170</v>
      </c>
      <c r="B174" s="6">
        <v>141</v>
      </c>
      <c r="C174" s="6" t="s">
        <v>577</v>
      </c>
      <c r="D174" s="7" t="s">
        <v>303</v>
      </c>
      <c r="E174" s="167" t="s">
        <v>11</v>
      </c>
      <c r="F174" s="172">
        <v>1800</v>
      </c>
      <c r="G174" s="108">
        <v>150</v>
      </c>
      <c r="H174" s="109">
        <v>1525.4237288135594</v>
      </c>
      <c r="I174" s="109">
        <f t="shared" si="43"/>
        <v>270000</v>
      </c>
      <c r="J174" s="184">
        <v>120.4</v>
      </c>
      <c r="K174" s="109">
        <f t="shared" si="33"/>
        <v>216720</v>
      </c>
      <c r="L174" s="109">
        <f t="shared" si="34"/>
        <v>0</v>
      </c>
      <c r="M174" s="109">
        <f t="shared" si="35"/>
        <v>53280</v>
      </c>
      <c r="N174" s="130"/>
      <c r="O174" s="131">
        <f t="shared" si="36"/>
        <v>0</v>
      </c>
      <c r="P174" s="132"/>
      <c r="Q174" s="131">
        <f t="shared" si="37"/>
        <v>0</v>
      </c>
      <c r="R174" s="131">
        <f t="shared" si="44"/>
        <v>0</v>
      </c>
      <c r="S174" s="131">
        <f t="shared" si="45"/>
        <v>0</v>
      </c>
      <c r="T174" s="187">
        <f t="shared" si="38"/>
        <v>150</v>
      </c>
      <c r="U174" s="146">
        <f t="shared" si="39"/>
        <v>270000</v>
      </c>
      <c r="V174" s="147">
        <f t="shared" si="40"/>
        <v>120.4</v>
      </c>
      <c r="W174" s="148">
        <f t="shared" si="41"/>
        <v>216720</v>
      </c>
      <c r="X174" s="150">
        <v>69.02</v>
      </c>
      <c r="Y174" s="149" t="s">
        <v>11</v>
      </c>
      <c r="Z174" s="146" t="e">
        <f>#REF!</f>
        <v>#REF!</v>
      </c>
      <c r="AA174" s="151" t="e">
        <f t="shared" si="42"/>
        <v>#REF!</v>
      </c>
      <c r="AB174" s="152">
        <f t="shared" si="46"/>
        <v>0</v>
      </c>
      <c r="AC174" s="153">
        <f t="shared" si="47"/>
        <v>53280</v>
      </c>
    </row>
    <row r="175" spans="1:29" ht="31.2">
      <c r="A175" s="6">
        <v>171</v>
      </c>
      <c r="B175" s="6">
        <v>142</v>
      </c>
      <c r="C175" s="6" t="s">
        <v>578</v>
      </c>
      <c r="D175" s="22" t="s">
        <v>304</v>
      </c>
      <c r="E175" s="167" t="s">
        <v>11</v>
      </c>
      <c r="F175" s="172">
        <v>6300</v>
      </c>
      <c r="G175" s="108">
        <v>50</v>
      </c>
      <c r="H175" s="109">
        <v>5338.9830508474579</v>
      </c>
      <c r="I175" s="109">
        <f t="shared" si="43"/>
        <v>315000</v>
      </c>
      <c r="J175" s="184">
        <v>0</v>
      </c>
      <c r="K175" s="109">
        <f t="shared" si="33"/>
        <v>0</v>
      </c>
      <c r="L175" s="109">
        <f t="shared" si="34"/>
        <v>0</v>
      </c>
      <c r="M175" s="109">
        <f t="shared" si="35"/>
        <v>315000</v>
      </c>
      <c r="N175" s="130"/>
      <c r="O175" s="131">
        <f t="shared" si="36"/>
        <v>0</v>
      </c>
      <c r="P175" s="132"/>
      <c r="Q175" s="131">
        <f t="shared" si="37"/>
        <v>0</v>
      </c>
      <c r="R175" s="131">
        <f t="shared" si="44"/>
        <v>0</v>
      </c>
      <c r="S175" s="131">
        <f t="shared" si="45"/>
        <v>0</v>
      </c>
      <c r="T175" s="187">
        <f t="shared" si="38"/>
        <v>50</v>
      </c>
      <c r="U175" s="146">
        <f t="shared" si="39"/>
        <v>315000</v>
      </c>
      <c r="V175" s="147">
        <f t="shared" si="40"/>
        <v>0</v>
      </c>
      <c r="W175" s="148">
        <f t="shared" si="41"/>
        <v>0</v>
      </c>
      <c r="X175" s="150">
        <v>88.92</v>
      </c>
      <c r="Y175" s="149" t="s">
        <v>11</v>
      </c>
      <c r="Z175" s="146" t="e">
        <f>#REF!</f>
        <v>#REF!</v>
      </c>
      <c r="AA175" s="151" t="e">
        <f t="shared" si="42"/>
        <v>#REF!</v>
      </c>
      <c r="AB175" s="152">
        <f t="shared" si="46"/>
        <v>0</v>
      </c>
      <c r="AC175" s="153">
        <f t="shared" si="47"/>
        <v>315000</v>
      </c>
    </row>
    <row r="176" spans="1:29" ht="31.2">
      <c r="A176" s="6">
        <v>172</v>
      </c>
      <c r="B176" s="6">
        <v>143</v>
      </c>
      <c r="C176" s="6" t="s">
        <v>579</v>
      </c>
      <c r="D176" s="7" t="s">
        <v>305</v>
      </c>
      <c r="E176" s="167" t="s">
        <v>11</v>
      </c>
      <c r="F176" s="172">
        <v>6300</v>
      </c>
      <c r="G176" s="108">
        <v>50</v>
      </c>
      <c r="H176" s="109">
        <v>5338.9830508474579</v>
      </c>
      <c r="I176" s="109">
        <f t="shared" si="43"/>
        <v>315000</v>
      </c>
      <c r="J176" s="184">
        <v>14.16</v>
      </c>
      <c r="K176" s="109">
        <f t="shared" si="33"/>
        <v>89208</v>
      </c>
      <c r="L176" s="109">
        <f t="shared" si="34"/>
        <v>0</v>
      </c>
      <c r="M176" s="109">
        <f t="shared" si="35"/>
        <v>225792</v>
      </c>
      <c r="N176" s="130"/>
      <c r="O176" s="131">
        <f t="shared" si="36"/>
        <v>0</v>
      </c>
      <c r="P176" s="132"/>
      <c r="Q176" s="131">
        <f t="shared" si="37"/>
        <v>0</v>
      </c>
      <c r="R176" s="131">
        <f t="shared" si="44"/>
        <v>0</v>
      </c>
      <c r="S176" s="131">
        <f t="shared" si="45"/>
        <v>0</v>
      </c>
      <c r="T176" s="187">
        <f t="shared" si="38"/>
        <v>50</v>
      </c>
      <c r="U176" s="146">
        <f t="shared" si="39"/>
        <v>315000</v>
      </c>
      <c r="V176" s="147">
        <f t="shared" si="40"/>
        <v>14.16</v>
      </c>
      <c r="W176" s="148">
        <f t="shared" si="41"/>
        <v>89208</v>
      </c>
      <c r="X176" s="150">
        <v>0</v>
      </c>
      <c r="Y176" s="149" t="s">
        <v>11</v>
      </c>
      <c r="Z176" s="146" t="e">
        <f>#REF!</f>
        <v>#REF!</v>
      </c>
      <c r="AA176" s="151" t="e">
        <f t="shared" si="42"/>
        <v>#REF!</v>
      </c>
      <c r="AB176" s="152">
        <f t="shared" si="46"/>
        <v>0</v>
      </c>
      <c r="AC176" s="153">
        <f t="shared" si="47"/>
        <v>225792</v>
      </c>
    </row>
    <row r="177" spans="1:29" ht="31.2">
      <c r="A177" s="6">
        <v>173</v>
      </c>
      <c r="B177" s="6">
        <v>144</v>
      </c>
      <c r="C177" s="6" t="s">
        <v>580</v>
      </c>
      <c r="D177" s="7" t="s">
        <v>306</v>
      </c>
      <c r="E177" s="167" t="s">
        <v>11</v>
      </c>
      <c r="F177" s="172">
        <v>7400.0000000000009</v>
      </c>
      <c r="G177" s="108">
        <v>45</v>
      </c>
      <c r="H177" s="109">
        <v>6271.1864406779669</v>
      </c>
      <c r="I177" s="109">
        <f t="shared" si="43"/>
        <v>333000.00000000006</v>
      </c>
      <c r="J177" s="184">
        <v>8.98</v>
      </c>
      <c r="K177" s="109">
        <f t="shared" si="33"/>
        <v>66452.000000000015</v>
      </c>
      <c r="L177" s="109">
        <f t="shared" si="34"/>
        <v>0</v>
      </c>
      <c r="M177" s="109">
        <f t="shared" si="35"/>
        <v>266548.00000000006</v>
      </c>
      <c r="N177" s="130"/>
      <c r="O177" s="131">
        <f t="shared" si="36"/>
        <v>0</v>
      </c>
      <c r="P177" s="132"/>
      <c r="Q177" s="131">
        <f t="shared" si="37"/>
        <v>0</v>
      </c>
      <c r="R177" s="131">
        <f t="shared" si="44"/>
        <v>0</v>
      </c>
      <c r="S177" s="131">
        <f t="shared" si="45"/>
        <v>0</v>
      </c>
      <c r="T177" s="187">
        <f t="shared" si="38"/>
        <v>45</v>
      </c>
      <c r="U177" s="146">
        <f t="shared" si="39"/>
        <v>333000.00000000006</v>
      </c>
      <c r="V177" s="147">
        <f t="shared" si="40"/>
        <v>8.98</v>
      </c>
      <c r="W177" s="148">
        <f t="shared" si="41"/>
        <v>66452.000000000015</v>
      </c>
      <c r="X177" s="150">
        <v>0</v>
      </c>
      <c r="Y177" s="149" t="s">
        <v>11</v>
      </c>
      <c r="Z177" s="146" t="e">
        <f>#REF!</f>
        <v>#REF!</v>
      </c>
      <c r="AA177" s="151" t="e">
        <f t="shared" si="42"/>
        <v>#REF!</v>
      </c>
      <c r="AB177" s="152">
        <f t="shared" si="46"/>
        <v>0</v>
      </c>
      <c r="AC177" s="153">
        <f t="shared" si="47"/>
        <v>266548.00000000006</v>
      </c>
    </row>
    <row r="178" spans="1:29" ht="15.6">
      <c r="A178" s="6">
        <v>174</v>
      </c>
      <c r="B178" s="6">
        <v>145</v>
      </c>
      <c r="C178" s="6" t="s">
        <v>581</v>
      </c>
      <c r="D178" s="7" t="s">
        <v>307</v>
      </c>
      <c r="E178" s="167" t="s">
        <v>11</v>
      </c>
      <c r="F178" s="172">
        <v>5400</v>
      </c>
      <c r="G178" s="108">
        <v>40</v>
      </c>
      <c r="H178" s="109">
        <v>4576.2711864406783</v>
      </c>
      <c r="I178" s="109">
        <f t="shared" si="43"/>
        <v>216000</v>
      </c>
      <c r="J178" s="184">
        <v>31.79</v>
      </c>
      <c r="K178" s="109">
        <f t="shared" si="33"/>
        <v>171666</v>
      </c>
      <c r="L178" s="109">
        <f t="shared" si="34"/>
        <v>0</v>
      </c>
      <c r="M178" s="109">
        <f t="shared" si="35"/>
        <v>44334</v>
      </c>
      <c r="N178" s="130"/>
      <c r="O178" s="131">
        <f t="shared" si="36"/>
        <v>0</v>
      </c>
      <c r="P178" s="132"/>
      <c r="Q178" s="131">
        <f t="shared" si="37"/>
        <v>0</v>
      </c>
      <c r="R178" s="131">
        <f t="shared" si="44"/>
        <v>0</v>
      </c>
      <c r="S178" s="131">
        <f t="shared" si="45"/>
        <v>0</v>
      </c>
      <c r="T178" s="187">
        <f t="shared" si="38"/>
        <v>40</v>
      </c>
      <c r="U178" s="146">
        <f t="shared" si="39"/>
        <v>216000</v>
      </c>
      <c r="V178" s="147">
        <f t="shared" si="40"/>
        <v>31.79</v>
      </c>
      <c r="W178" s="148">
        <f t="shared" si="41"/>
        <v>171666</v>
      </c>
      <c r="X178" s="150">
        <v>42.606999999999999</v>
      </c>
      <c r="Y178" s="149" t="s">
        <v>11</v>
      </c>
      <c r="Z178" s="146" t="e">
        <f>#REF!</f>
        <v>#REF!</v>
      </c>
      <c r="AA178" s="151" t="e">
        <f t="shared" si="42"/>
        <v>#REF!</v>
      </c>
      <c r="AB178" s="152">
        <f t="shared" si="46"/>
        <v>0</v>
      </c>
      <c r="AC178" s="153">
        <f t="shared" si="47"/>
        <v>44334</v>
      </c>
    </row>
    <row r="179" spans="1:29" ht="31.2">
      <c r="A179" s="6">
        <v>175</v>
      </c>
      <c r="B179" s="6">
        <v>146</v>
      </c>
      <c r="C179" s="6" t="s">
        <v>582</v>
      </c>
      <c r="D179" s="7" t="s">
        <v>308</v>
      </c>
      <c r="E179" s="167" t="s">
        <v>11</v>
      </c>
      <c r="F179" s="172">
        <v>18000</v>
      </c>
      <c r="G179" s="108">
        <v>45</v>
      </c>
      <c r="H179" s="109">
        <v>15254.237288135593</v>
      </c>
      <c r="I179" s="109">
        <f t="shared" si="43"/>
        <v>810000</v>
      </c>
      <c r="J179" s="184">
        <v>78.72</v>
      </c>
      <c r="K179" s="109">
        <f t="shared" si="33"/>
        <v>1416960</v>
      </c>
      <c r="L179" s="109">
        <f t="shared" si="34"/>
        <v>606960</v>
      </c>
      <c r="M179" s="109">
        <f t="shared" si="35"/>
        <v>0</v>
      </c>
      <c r="N179" s="130"/>
      <c r="O179" s="131">
        <f t="shared" si="36"/>
        <v>0</v>
      </c>
      <c r="P179" s="132"/>
      <c r="Q179" s="131">
        <f t="shared" si="37"/>
        <v>0</v>
      </c>
      <c r="R179" s="131">
        <f t="shared" si="44"/>
        <v>0</v>
      </c>
      <c r="S179" s="131">
        <f t="shared" si="45"/>
        <v>0</v>
      </c>
      <c r="T179" s="187">
        <f t="shared" si="38"/>
        <v>45</v>
      </c>
      <c r="U179" s="146">
        <f t="shared" si="39"/>
        <v>810000</v>
      </c>
      <c r="V179" s="147">
        <f t="shared" si="40"/>
        <v>78.72</v>
      </c>
      <c r="W179" s="148">
        <f t="shared" si="41"/>
        <v>1416960</v>
      </c>
      <c r="X179" s="150">
        <v>93.7</v>
      </c>
      <c r="Y179" s="149" t="s">
        <v>11</v>
      </c>
      <c r="Z179" s="146" t="e">
        <f>#REF!</f>
        <v>#REF!</v>
      </c>
      <c r="AA179" s="151" t="e">
        <f t="shared" si="42"/>
        <v>#REF!</v>
      </c>
      <c r="AB179" s="152">
        <f t="shared" si="46"/>
        <v>606960</v>
      </c>
      <c r="AC179" s="153">
        <f t="shared" si="47"/>
        <v>0</v>
      </c>
    </row>
    <row r="180" spans="1:29" ht="15.6">
      <c r="A180" s="6">
        <v>176</v>
      </c>
      <c r="B180" s="6">
        <v>147</v>
      </c>
      <c r="C180" s="6" t="s">
        <v>583</v>
      </c>
      <c r="D180" s="7" t="s">
        <v>309</v>
      </c>
      <c r="E180" s="167" t="s">
        <v>11</v>
      </c>
      <c r="F180" s="172">
        <v>1800</v>
      </c>
      <c r="G180" s="108">
        <v>1400</v>
      </c>
      <c r="H180" s="109">
        <v>1525.4237288135594</v>
      </c>
      <c r="I180" s="109">
        <f t="shared" si="43"/>
        <v>2520000</v>
      </c>
      <c r="J180" s="184">
        <v>825.4</v>
      </c>
      <c r="K180" s="109">
        <f t="shared" si="33"/>
        <v>1485720</v>
      </c>
      <c r="L180" s="109">
        <f t="shared" si="34"/>
        <v>0</v>
      </c>
      <c r="M180" s="109">
        <f t="shared" si="35"/>
        <v>1034280</v>
      </c>
      <c r="N180" s="130"/>
      <c r="O180" s="131">
        <f t="shared" si="36"/>
        <v>0</v>
      </c>
      <c r="P180" s="132"/>
      <c r="Q180" s="131">
        <f t="shared" si="37"/>
        <v>0</v>
      </c>
      <c r="R180" s="131">
        <f t="shared" si="44"/>
        <v>0</v>
      </c>
      <c r="S180" s="131">
        <f t="shared" si="45"/>
        <v>0</v>
      </c>
      <c r="T180" s="187">
        <f t="shared" si="38"/>
        <v>1400</v>
      </c>
      <c r="U180" s="146">
        <f t="shared" si="39"/>
        <v>2520000</v>
      </c>
      <c r="V180" s="147">
        <f t="shared" si="40"/>
        <v>825.4</v>
      </c>
      <c r="W180" s="148">
        <f t="shared" si="41"/>
        <v>1485720</v>
      </c>
      <c r="X180" s="150">
        <v>1042.452</v>
      </c>
      <c r="Y180" s="149" t="s">
        <v>11</v>
      </c>
      <c r="Z180" s="146" t="e">
        <f>#REF!</f>
        <v>#REF!</v>
      </c>
      <c r="AA180" s="151" t="e">
        <f t="shared" si="42"/>
        <v>#REF!</v>
      </c>
      <c r="AB180" s="152">
        <f t="shared" si="46"/>
        <v>0</v>
      </c>
      <c r="AC180" s="153">
        <f t="shared" si="47"/>
        <v>1034280</v>
      </c>
    </row>
    <row r="181" spans="1:29" ht="15.6">
      <c r="A181" s="6">
        <v>177</v>
      </c>
      <c r="B181" s="6">
        <v>148</v>
      </c>
      <c r="C181" s="6" t="s">
        <v>584</v>
      </c>
      <c r="D181" s="7" t="s">
        <v>310</v>
      </c>
      <c r="E181" s="167" t="s">
        <v>11</v>
      </c>
      <c r="F181" s="172">
        <v>3000</v>
      </c>
      <c r="G181" s="108">
        <v>500</v>
      </c>
      <c r="H181" s="109">
        <v>2542.3728813559323</v>
      </c>
      <c r="I181" s="109">
        <f t="shared" si="43"/>
        <v>1500000</v>
      </c>
      <c r="J181" s="184">
        <v>691</v>
      </c>
      <c r="K181" s="109">
        <f t="shared" si="33"/>
        <v>2073000</v>
      </c>
      <c r="L181" s="109">
        <f t="shared" si="34"/>
        <v>573000</v>
      </c>
      <c r="M181" s="109">
        <f t="shared" si="35"/>
        <v>0</v>
      </c>
      <c r="N181" s="130"/>
      <c r="O181" s="131">
        <f t="shared" si="36"/>
        <v>0</v>
      </c>
      <c r="P181" s="132"/>
      <c r="Q181" s="131">
        <f t="shared" si="37"/>
        <v>0</v>
      </c>
      <c r="R181" s="131">
        <f t="shared" si="44"/>
        <v>0</v>
      </c>
      <c r="S181" s="131">
        <f t="shared" si="45"/>
        <v>0</v>
      </c>
      <c r="T181" s="187">
        <f t="shared" si="38"/>
        <v>500</v>
      </c>
      <c r="U181" s="146">
        <f t="shared" si="39"/>
        <v>1500000</v>
      </c>
      <c r="V181" s="147">
        <f t="shared" si="40"/>
        <v>691</v>
      </c>
      <c r="W181" s="148">
        <f t="shared" si="41"/>
        <v>2073000</v>
      </c>
      <c r="X181" s="150">
        <v>672.5</v>
      </c>
      <c r="Y181" s="149" t="s">
        <v>11</v>
      </c>
      <c r="Z181" s="146" t="e">
        <f>#REF!</f>
        <v>#REF!</v>
      </c>
      <c r="AA181" s="151" t="e">
        <f t="shared" si="42"/>
        <v>#REF!</v>
      </c>
      <c r="AB181" s="152">
        <f t="shared" si="46"/>
        <v>573000</v>
      </c>
      <c r="AC181" s="153">
        <f t="shared" si="47"/>
        <v>0</v>
      </c>
    </row>
    <row r="182" spans="1:29" ht="31.2">
      <c r="A182" s="6">
        <v>178</v>
      </c>
      <c r="B182" s="6">
        <v>149</v>
      </c>
      <c r="C182" s="6" t="s">
        <v>585</v>
      </c>
      <c r="D182" s="7" t="s">
        <v>311</v>
      </c>
      <c r="E182" s="167" t="s">
        <v>11</v>
      </c>
      <c r="F182" s="172">
        <v>1260</v>
      </c>
      <c r="G182" s="108">
        <v>350</v>
      </c>
      <c r="H182" s="109">
        <v>1067.7966101694915</v>
      </c>
      <c r="I182" s="109">
        <f t="shared" si="43"/>
        <v>441000</v>
      </c>
      <c r="J182" s="184">
        <v>0</v>
      </c>
      <c r="K182" s="109">
        <f t="shared" si="33"/>
        <v>0</v>
      </c>
      <c r="L182" s="109">
        <f t="shared" si="34"/>
        <v>0</v>
      </c>
      <c r="M182" s="109">
        <f t="shared" si="35"/>
        <v>441000</v>
      </c>
      <c r="N182" s="130"/>
      <c r="O182" s="131">
        <f t="shared" si="36"/>
        <v>0</v>
      </c>
      <c r="P182" s="132"/>
      <c r="Q182" s="131">
        <f t="shared" si="37"/>
        <v>0</v>
      </c>
      <c r="R182" s="131">
        <f t="shared" si="44"/>
        <v>0</v>
      </c>
      <c r="S182" s="131">
        <f t="shared" si="45"/>
        <v>0</v>
      </c>
      <c r="T182" s="187">
        <f t="shared" si="38"/>
        <v>350</v>
      </c>
      <c r="U182" s="146">
        <f t="shared" si="39"/>
        <v>441000</v>
      </c>
      <c r="V182" s="147">
        <f t="shared" si="40"/>
        <v>0</v>
      </c>
      <c r="W182" s="148">
        <f t="shared" si="41"/>
        <v>0</v>
      </c>
      <c r="X182" s="150">
        <v>0</v>
      </c>
      <c r="Y182" s="149" t="s">
        <v>11</v>
      </c>
      <c r="Z182" s="146" t="e">
        <f>#REF!</f>
        <v>#REF!</v>
      </c>
      <c r="AA182" s="151" t="e">
        <f t="shared" si="42"/>
        <v>#REF!</v>
      </c>
      <c r="AB182" s="152">
        <f t="shared" si="46"/>
        <v>0</v>
      </c>
      <c r="AC182" s="153">
        <f t="shared" si="47"/>
        <v>441000</v>
      </c>
    </row>
    <row r="183" spans="1:29" ht="15.6">
      <c r="A183" s="6">
        <v>179</v>
      </c>
      <c r="B183" s="6">
        <v>233</v>
      </c>
      <c r="C183" s="6" t="s">
        <v>586</v>
      </c>
      <c r="D183" s="7" t="s">
        <v>312</v>
      </c>
      <c r="E183" s="167" t="s">
        <v>11</v>
      </c>
      <c r="F183" s="172">
        <v>5400</v>
      </c>
      <c r="G183" s="108">
        <v>53.55</v>
      </c>
      <c r="H183" s="109">
        <v>4576.2711864406783</v>
      </c>
      <c r="I183" s="109">
        <f t="shared" si="43"/>
        <v>289170</v>
      </c>
      <c r="J183" s="184">
        <v>60.51</v>
      </c>
      <c r="K183" s="109">
        <f t="shared" si="33"/>
        <v>326754</v>
      </c>
      <c r="L183" s="109">
        <f t="shared" si="34"/>
        <v>37584</v>
      </c>
      <c r="M183" s="109">
        <f t="shared" si="35"/>
        <v>0</v>
      </c>
      <c r="N183" s="130"/>
      <c r="O183" s="131">
        <f t="shared" si="36"/>
        <v>0</v>
      </c>
      <c r="P183" s="132"/>
      <c r="Q183" s="131">
        <f t="shared" si="37"/>
        <v>0</v>
      </c>
      <c r="R183" s="131">
        <f t="shared" si="44"/>
        <v>0</v>
      </c>
      <c r="S183" s="131">
        <f t="shared" si="45"/>
        <v>0</v>
      </c>
      <c r="T183" s="187">
        <f t="shared" si="38"/>
        <v>53.55</v>
      </c>
      <c r="U183" s="146">
        <f t="shared" si="39"/>
        <v>289170</v>
      </c>
      <c r="V183" s="147">
        <f t="shared" si="40"/>
        <v>60.51</v>
      </c>
      <c r="W183" s="148">
        <f t="shared" si="41"/>
        <v>326754</v>
      </c>
      <c r="X183" s="150">
        <v>57.253999999999998</v>
      </c>
      <c r="Y183" s="149" t="s">
        <v>11</v>
      </c>
      <c r="Z183" s="146" t="e">
        <f>#REF!</f>
        <v>#REF!</v>
      </c>
      <c r="AA183" s="151" t="e">
        <f t="shared" si="42"/>
        <v>#REF!</v>
      </c>
      <c r="AB183" s="152">
        <f t="shared" si="46"/>
        <v>37584</v>
      </c>
      <c r="AC183" s="153">
        <f t="shared" si="47"/>
        <v>0</v>
      </c>
    </row>
    <row r="184" spans="1:29" ht="62.4">
      <c r="A184" s="6">
        <v>180</v>
      </c>
      <c r="B184" s="6">
        <v>223</v>
      </c>
      <c r="C184" s="6" t="s">
        <v>587</v>
      </c>
      <c r="D184" s="23" t="s">
        <v>313</v>
      </c>
      <c r="E184" s="167" t="s">
        <v>14</v>
      </c>
      <c r="F184" s="172">
        <v>180</v>
      </c>
      <c r="G184" s="108">
        <v>500</v>
      </c>
      <c r="H184" s="109">
        <v>152.54237288135593</v>
      </c>
      <c r="I184" s="109">
        <f t="shared" si="43"/>
        <v>90000</v>
      </c>
      <c r="J184" s="184">
        <v>0</v>
      </c>
      <c r="K184" s="109">
        <f t="shared" si="33"/>
        <v>0</v>
      </c>
      <c r="L184" s="109">
        <f t="shared" si="34"/>
        <v>0</v>
      </c>
      <c r="M184" s="109">
        <f t="shared" si="35"/>
        <v>90000</v>
      </c>
      <c r="N184" s="130"/>
      <c r="O184" s="131">
        <f t="shared" si="36"/>
        <v>0</v>
      </c>
      <c r="P184" s="132"/>
      <c r="Q184" s="131">
        <f t="shared" si="37"/>
        <v>0</v>
      </c>
      <c r="R184" s="131">
        <f t="shared" si="44"/>
        <v>0</v>
      </c>
      <c r="S184" s="131">
        <f t="shared" si="45"/>
        <v>0</v>
      </c>
      <c r="T184" s="187">
        <f t="shared" si="38"/>
        <v>500</v>
      </c>
      <c r="U184" s="146">
        <f t="shared" si="39"/>
        <v>90000</v>
      </c>
      <c r="V184" s="147">
        <f t="shared" si="40"/>
        <v>0</v>
      </c>
      <c r="W184" s="148">
        <f t="shared" si="41"/>
        <v>0</v>
      </c>
      <c r="X184" s="150">
        <v>0</v>
      </c>
      <c r="Y184" s="149" t="s">
        <v>14</v>
      </c>
      <c r="Z184" s="146" t="e">
        <f>#REF!</f>
        <v>#REF!</v>
      </c>
      <c r="AA184" s="151" t="e">
        <f t="shared" si="42"/>
        <v>#REF!</v>
      </c>
      <c r="AB184" s="152">
        <f t="shared" si="46"/>
        <v>0</v>
      </c>
      <c r="AC184" s="153">
        <f t="shared" si="47"/>
        <v>90000</v>
      </c>
    </row>
    <row r="185" spans="1:29" ht="78">
      <c r="A185" s="6">
        <v>181</v>
      </c>
      <c r="B185" s="6">
        <v>224</v>
      </c>
      <c r="C185" s="6" t="s">
        <v>588</v>
      </c>
      <c r="D185" s="23" t="s">
        <v>314</v>
      </c>
      <c r="E185" s="167" t="s">
        <v>14</v>
      </c>
      <c r="F185" s="172">
        <v>630</v>
      </c>
      <c r="G185" s="108">
        <v>500</v>
      </c>
      <c r="H185" s="109">
        <v>533.89830508474574</v>
      </c>
      <c r="I185" s="109">
        <f t="shared" si="43"/>
        <v>315000</v>
      </c>
      <c r="J185" s="184">
        <v>1084</v>
      </c>
      <c r="K185" s="109">
        <f t="shared" si="33"/>
        <v>682920</v>
      </c>
      <c r="L185" s="109">
        <f t="shared" si="34"/>
        <v>367920</v>
      </c>
      <c r="M185" s="109">
        <f t="shared" si="35"/>
        <v>0</v>
      </c>
      <c r="N185" s="130"/>
      <c r="O185" s="131">
        <f t="shared" si="36"/>
        <v>0</v>
      </c>
      <c r="P185" s="132"/>
      <c r="Q185" s="131">
        <f t="shared" si="37"/>
        <v>0</v>
      </c>
      <c r="R185" s="131">
        <f t="shared" si="44"/>
        <v>0</v>
      </c>
      <c r="S185" s="131">
        <f t="shared" si="45"/>
        <v>0</v>
      </c>
      <c r="T185" s="187">
        <f t="shared" si="38"/>
        <v>500</v>
      </c>
      <c r="U185" s="146">
        <f t="shared" si="39"/>
        <v>315000</v>
      </c>
      <c r="V185" s="147">
        <f t="shared" si="40"/>
        <v>1084</v>
      </c>
      <c r="W185" s="148">
        <f t="shared" si="41"/>
        <v>682920</v>
      </c>
      <c r="X185" s="150">
        <v>1049</v>
      </c>
      <c r="Y185" s="149" t="s">
        <v>14</v>
      </c>
      <c r="Z185" s="146" t="e">
        <f>#REF!</f>
        <v>#REF!</v>
      </c>
      <c r="AA185" s="151" t="e">
        <f t="shared" si="42"/>
        <v>#REF!</v>
      </c>
      <c r="AB185" s="152">
        <f t="shared" si="46"/>
        <v>367920</v>
      </c>
      <c r="AC185" s="153">
        <f t="shared" si="47"/>
        <v>0</v>
      </c>
    </row>
    <row r="186" spans="1:29" ht="31.2">
      <c r="A186" s="6">
        <v>182</v>
      </c>
      <c r="B186" s="6">
        <v>234</v>
      </c>
      <c r="C186" s="6" t="s">
        <v>589</v>
      </c>
      <c r="D186" s="23" t="s">
        <v>316</v>
      </c>
      <c r="E186" s="167" t="s">
        <v>317</v>
      </c>
      <c r="F186" s="172">
        <v>180</v>
      </c>
      <c r="G186" s="108">
        <v>6500</v>
      </c>
      <c r="H186" s="109">
        <v>152.54237288135593</v>
      </c>
      <c r="I186" s="109">
        <f t="shared" si="43"/>
        <v>1170000</v>
      </c>
      <c r="J186" s="184">
        <v>6500</v>
      </c>
      <c r="K186" s="109">
        <f t="shared" si="33"/>
        <v>1170000</v>
      </c>
      <c r="L186" s="109">
        <f t="shared" si="34"/>
        <v>0</v>
      </c>
      <c r="M186" s="109">
        <f t="shared" si="35"/>
        <v>0</v>
      </c>
      <c r="N186" s="130"/>
      <c r="O186" s="131">
        <f t="shared" si="36"/>
        <v>0</v>
      </c>
      <c r="P186" s="132"/>
      <c r="Q186" s="131">
        <f t="shared" si="37"/>
        <v>0</v>
      </c>
      <c r="R186" s="131">
        <f t="shared" si="44"/>
        <v>0</v>
      </c>
      <c r="S186" s="131">
        <f t="shared" si="45"/>
        <v>0</v>
      </c>
      <c r="T186" s="187">
        <f t="shared" si="38"/>
        <v>6500</v>
      </c>
      <c r="U186" s="146">
        <f t="shared" si="39"/>
        <v>1170000</v>
      </c>
      <c r="V186" s="147">
        <f t="shared" si="40"/>
        <v>6500</v>
      </c>
      <c r="W186" s="148">
        <f t="shared" si="41"/>
        <v>1170000</v>
      </c>
      <c r="X186" s="155">
        <f>T186</f>
        <v>6500</v>
      </c>
      <c r="Y186" s="149" t="s">
        <v>317</v>
      </c>
      <c r="Z186" s="146" t="e">
        <f>#REF!</f>
        <v>#REF!</v>
      </c>
      <c r="AA186" s="151" t="e">
        <f t="shared" si="42"/>
        <v>#REF!</v>
      </c>
      <c r="AB186" s="152">
        <f t="shared" si="46"/>
        <v>0</v>
      </c>
      <c r="AC186" s="153">
        <f t="shared" si="47"/>
        <v>0</v>
      </c>
    </row>
    <row r="187" spans="1:29" ht="31.2">
      <c r="A187" s="6">
        <v>183</v>
      </c>
      <c r="B187" s="6">
        <v>150</v>
      </c>
      <c r="C187" s="6" t="s">
        <v>590</v>
      </c>
      <c r="D187" s="23" t="s">
        <v>319</v>
      </c>
      <c r="E187" s="167" t="s">
        <v>11</v>
      </c>
      <c r="F187" s="172">
        <v>1080</v>
      </c>
      <c r="G187" s="108">
        <v>65</v>
      </c>
      <c r="H187" s="109">
        <v>915.25423728813564</v>
      </c>
      <c r="I187" s="109">
        <f t="shared" si="43"/>
        <v>70200</v>
      </c>
      <c r="J187" s="184">
        <v>65</v>
      </c>
      <c r="K187" s="109">
        <f t="shared" si="33"/>
        <v>70200</v>
      </c>
      <c r="L187" s="109">
        <f t="shared" si="34"/>
        <v>0</v>
      </c>
      <c r="M187" s="109">
        <f t="shared" si="35"/>
        <v>0</v>
      </c>
      <c r="N187" s="130"/>
      <c r="O187" s="131">
        <f t="shared" si="36"/>
        <v>0</v>
      </c>
      <c r="P187" s="132"/>
      <c r="Q187" s="131">
        <f t="shared" si="37"/>
        <v>0</v>
      </c>
      <c r="R187" s="131">
        <f t="shared" si="44"/>
        <v>0</v>
      </c>
      <c r="S187" s="131">
        <f t="shared" si="45"/>
        <v>0</v>
      </c>
      <c r="T187" s="187">
        <f t="shared" si="38"/>
        <v>65</v>
      </c>
      <c r="U187" s="146">
        <f t="shared" si="39"/>
        <v>70200</v>
      </c>
      <c r="V187" s="147">
        <f t="shared" si="40"/>
        <v>65</v>
      </c>
      <c r="W187" s="148">
        <f t="shared" si="41"/>
        <v>70200</v>
      </c>
      <c r="X187" s="157">
        <f>T187</f>
        <v>65</v>
      </c>
      <c r="Y187" s="149" t="s">
        <v>11</v>
      </c>
      <c r="Z187" s="146" t="e">
        <f>#REF!</f>
        <v>#REF!</v>
      </c>
      <c r="AA187" s="151" t="e">
        <f t="shared" si="42"/>
        <v>#REF!</v>
      </c>
      <c r="AB187" s="152">
        <f t="shared" si="46"/>
        <v>0</v>
      </c>
      <c r="AC187" s="153">
        <f t="shared" si="47"/>
        <v>0</v>
      </c>
    </row>
    <row r="188" spans="1:29" ht="15.6">
      <c r="A188" s="6">
        <v>184</v>
      </c>
      <c r="B188" s="6">
        <v>225</v>
      </c>
      <c r="C188" s="6" t="s">
        <v>591</v>
      </c>
      <c r="D188" s="7" t="s">
        <v>320</v>
      </c>
      <c r="E188" s="167" t="s">
        <v>14</v>
      </c>
      <c r="F188" s="172">
        <v>270</v>
      </c>
      <c r="G188" s="108">
        <v>25</v>
      </c>
      <c r="H188" s="109">
        <v>228.81355932203391</v>
      </c>
      <c r="I188" s="109">
        <f t="shared" si="43"/>
        <v>6750</v>
      </c>
      <c r="J188" s="184">
        <v>44</v>
      </c>
      <c r="K188" s="109">
        <f t="shared" si="33"/>
        <v>11880</v>
      </c>
      <c r="L188" s="109">
        <f t="shared" si="34"/>
        <v>5130</v>
      </c>
      <c r="M188" s="109">
        <f t="shared" si="35"/>
        <v>0</v>
      </c>
      <c r="N188" s="130"/>
      <c r="O188" s="131">
        <f t="shared" si="36"/>
        <v>0</v>
      </c>
      <c r="P188" s="132"/>
      <c r="Q188" s="131">
        <f t="shared" si="37"/>
        <v>0</v>
      </c>
      <c r="R188" s="131">
        <f t="shared" si="44"/>
        <v>0</v>
      </c>
      <c r="S188" s="131">
        <f t="shared" si="45"/>
        <v>0</v>
      </c>
      <c r="T188" s="187">
        <f t="shared" si="38"/>
        <v>25</v>
      </c>
      <c r="U188" s="146">
        <f t="shared" si="39"/>
        <v>6750</v>
      </c>
      <c r="V188" s="147">
        <f t="shared" si="40"/>
        <v>44</v>
      </c>
      <c r="W188" s="148">
        <f t="shared" si="41"/>
        <v>11880</v>
      </c>
      <c r="X188" s="150">
        <v>24</v>
      </c>
      <c r="Y188" s="149" t="s">
        <v>14</v>
      </c>
      <c r="Z188" s="146" t="e">
        <f>#REF!</f>
        <v>#REF!</v>
      </c>
      <c r="AA188" s="151" t="e">
        <f t="shared" si="42"/>
        <v>#REF!</v>
      </c>
      <c r="AB188" s="152">
        <f t="shared" si="46"/>
        <v>5130</v>
      </c>
      <c r="AC188" s="153">
        <f t="shared" si="47"/>
        <v>0</v>
      </c>
    </row>
    <row r="189" spans="1:29" ht="15.6">
      <c r="A189" s="6">
        <v>185</v>
      </c>
      <c r="B189" s="6">
        <v>151</v>
      </c>
      <c r="C189" s="6" t="s">
        <v>592</v>
      </c>
      <c r="D189" s="7" t="s">
        <v>321</v>
      </c>
      <c r="E189" s="167" t="s">
        <v>14</v>
      </c>
      <c r="F189" s="172">
        <v>5400</v>
      </c>
      <c r="G189" s="108">
        <v>4</v>
      </c>
      <c r="H189" s="109">
        <v>4576.2711864406783</v>
      </c>
      <c r="I189" s="109">
        <f t="shared" si="43"/>
        <v>21600</v>
      </c>
      <c r="J189" s="184">
        <v>4</v>
      </c>
      <c r="K189" s="109">
        <f t="shared" si="33"/>
        <v>21600</v>
      </c>
      <c r="L189" s="109">
        <f t="shared" si="34"/>
        <v>0</v>
      </c>
      <c r="M189" s="109">
        <f t="shared" si="35"/>
        <v>0</v>
      </c>
      <c r="N189" s="130"/>
      <c r="O189" s="131">
        <f t="shared" si="36"/>
        <v>0</v>
      </c>
      <c r="P189" s="132"/>
      <c r="Q189" s="131">
        <f t="shared" si="37"/>
        <v>0</v>
      </c>
      <c r="R189" s="131">
        <f t="shared" si="44"/>
        <v>0</v>
      </c>
      <c r="S189" s="131">
        <f t="shared" si="45"/>
        <v>0</v>
      </c>
      <c r="T189" s="187">
        <f t="shared" si="38"/>
        <v>4</v>
      </c>
      <c r="U189" s="146">
        <f t="shared" si="39"/>
        <v>21600</v>
      </c>
      <c r="V189" s="147">
        <f t="shared" si="40"/>
        <v>4</v>
      </c>
      <c r="W189" s="148">
        <f t="shared" si="41"/>
        <v>21600</v>
      </c>
      <c r="X189" s="150">
        <v>4</v>
      </c>
      <c r="Y189" s="149" t="s">
        <v>14</v>
      </c>
      <c r="Z189" s="146" t="e">
        <f>#REF!</f>
        <v>#REF!</v>
      </c>
      <c r="AA189" s="151" t="e">
        <f t="shared" si="42"/>
        <v>#REF!</v>
      </c>
      <c r="AB189" s="152">
        <f t="shared" si="46"/>
        <v>0</v>
      </c>
      <c r="AC189" s="153">
        <f t="shared" si="47"/>
        <v>0</v>
      </c>
    </row>
    <row r="190" spans="1:29" ht="15.6">
      <c r="A190" s="6">
        <v>186</v>
      </c>
      <c r="B190" s="6">
        <v>152</v>
      </c>
      <c r="C190" s="6" t="s">
        <v>593</v>
      </c>
      <c r="D190" s="7" t="s">
        <v>322</v>
      </c>
      <c r="E190" s="167" t="s">
        <v>14</v>
      </c>
      <c r="F190" s="172">
        <v>6300</v>
      </c>
      <c r="G190" s="108">
        <v>9</v>
      </c>
      <c r="H190" s="109">
        <v>5338.9830508474579</v>
      </c>
      <c r="I190" s="109">
        <f t="shared" si="43"/>
        <v>56700</v>
      </c>
      <c r="J190" s="184">
        <v>9</v>
      </c>
      <c r="K190" s="109">
        <f t="shared" si="33"/>
        <v>56700</v>
      </c>
      <c r="L190" s="109">
        <f t="shared" si="34"/>
        <v>0</v>
      </c>
      <c r="M190" s="109">
        <f t="shared" si="35"/>
        <v>0</v>
      </c>
      <c r="N190" s="130"/>
      <c r="O190" s="131">
        <f t="shared" si="36"/>
        <v>0</v>
      </c>
      <c r="P190" s="132"/>
      <c r="Q190" s="131">
        <f t="shared" si="37"/>
        <v>0</v>
      </c>
      <c r="R190" s="131">
        <f t="shared" si="44"/>
        <v>0</v>
      </c>
      <c r="S190" s="131">
        <f t="shared" si="45"/>
        <v>0</v>
      </c>
      <c r="T190" s="187">
        <f t="shared" si="38"/>
        <v>9</v>
      </c>
      <c r="U190" s="146">
        <f t="shared" si="39"/>
        <v>56700</v>
      </c>
      <c r="V190" s="147">
        <f t="shared" si="40"/>
        <v>9</v>
      </c>
      <c r="W190" s="148">
        <f t="shared" si="41"/>
        <v>56700</v>
      </c>
      <c r="X190" s="150">
        <v>9</v>
      </c>
      <c r="Y190" s="149" t="s">
        <v>14</v>
      </c>
      <c r="Z190" s="146" t="e">
        <f>#REF!</f>
        <v>#REF!</v>
      </c>
      <c r="AA190" s="151" t="e">
        <f t="shared" si="42"/>
        <v>#REF!</v>
      </c>
      <c r="AB190" s="152">
        <f t="shared" si="46"/>
        <v>0</v>
      </c>
      <c r="AC190" s="153">
        <f t="shared" si="47"/>
        <v>0</v>
      </c>
    </row>
    <row r="191" spans="1:29" ht="15.6">
      <c r="A191" s="6">
        <v>187</v>
      </c>
      <c r="B191" s="6">
        <v>153</v>
      </c>
      <c r="C191" s="6" t="s">
        <v>594</v>
      </c>
      <c r="D191" s="7" t="s">
        <v>323</v>
      </c>
      <c r="E191" s="167" t="s">
        <v>14</v>
      </c>
      <c r="F191" s="172">
        <v>3600</v>
      </c>
      <c r="G191" s="108">
        <v>16</v>
      </c>
      <c r="H191" s="109">
        <v>3050.8474576271187</v>
      </c>
      <c r="I191" s="109">
        <f t="shared" si="43"/>
        <v>57600</v>
      </c>
      <c r="J191" s="184">
        <v>15</v>
      </c>
      <c r="K191" s="109">
        <f t="shared" si="33"/>
        <v>54000</v>
      </c>
      <c r="L191" s="109">
        <f t="shared" si="34"/>
        <v>0</v>
      </c>
      <c r="M191" s="109">
        <f t="shared" si="35"/>
        <v>3600</v>
      </c>
      <c r="N191" s="130"/>
      <c r="O191" s="131">
        <f t="shared" si="36"/>
        <v>0</v>
      </c>
      <c r="P191" s="132"/>
      <c r="Q191" s="131">
        <f t="shared" si="37"/>
        <v>0</v>
      </c>
      <c r="R191" s="131">
        <f t="shared" si="44"/>
        <v>0</v>
      </c>
      <c r="S191" s="131">
        <f t="shared" si="45"/>
        <v>0</v>
      </c>
      <c r="T191" s="187">
        <f t="shared" si="38"/>
        <v>16</v>
      </c>
      <c r="U191" s="146">
        <f t="shared" si="39"/>
        <v>57600</v>
      </c>
      <c r="V191" s="147">
        <f t="shared" si="40"/>
        <v>15</v>
      </c>
      <c r="W191" s="148">
        <f t="shared" si="41"/>
        <v>54000</v>
      </c>
      <c r="X191" s="150">
        <v>16</v>
      </c>
      <c r="Y191" s="149" t="s">
        <v>14</v>
      </c>
      <c r="Z191" s="146" t="e">
        <f>#REF!</f>
        <v>#REF!</v>
      </c>
      <c r="AA191" s="151" t="e">
        <f t="shared" si="42"/>
        <v>#REF!</v>
      </c>
      <c r="AB191" s="152">
        <f t="shared" si="46"/>
        <v>0</v>
      </c>
      <c r="AC191" s="153">
        <f t="shared" si="47"/>
        <v>3600</v>
      </c>
    </row>
    <row r="192" spans="1:29" ht="15.6">
      <c r="A192" s="6">
        <v>188</v>
      </c>
      <c r="B192" s="6">
        <v>154</v>
      </c>
      <c r="C192" s="6" t="s">
        <v>595</v>
      </c>
      <c r="D192" s="7" t="s">
        <v>324</v>
      </c>
      <c r="E192" s="167" t="s">
        <v>14</v>
      </c>
      <c r="F192" s="172">
        <v>1100</v>
      </c>
      <c r="G192" s="108">
        <v>21</v>
      </c>
      <c r="H192" s="109">
        <v>932.20338983050851</v>
      </c>
      <c r="I192" s="109">
        <f t="shared" si="43"/>
        <v>23100</v>
      </c>
      <c r="J192" s="184">
        <v>21</v>
      </c>
      <c r="K192" s="109">
        <f t="shared" si="33"/>
        <v>23100</v>
      </c>
      <c r="L192" s="109">
        <f t="shared" si="34"/>
        <v>0</v>
      </c>
      <c r="M192" s="109">
        <f t="shared" si="35"/>
        <v>0</v>
      </c>
      <c r="N192" s="130"/>
      <c r="O192" s="131">
        <f t="shared" si="36"/>
        <v>0</v>
      </c>
      <c r="P192" s="132"/>
      <c r="Q192" s="131">
        <f t="shared" si="37"/>
        <v>0</v>
      </c>
      <c r="R192" s="131">
        <f t="shared" si="44"/>
        <v>0</v>
      </c>
      <c r="S192" s="131">
        <f t="shared" si="45"/>
        <v>0</v>
      </c>
      <c r="T192" s="187">
        <f t="shared" si="38"/>
        <v>21</v>
      </c>
      <c r="U192" s="146">
        <f t="shared" si="39"/>
        <v>23100</v>
      </c>
      <c r="V192" s="147">
        <f t="shared" si="40"/>
        <v>21</v>
      </c>
      <c r="W192" s="148">
        <f t="shared" si="41"/>
        <v>23100</v>
      </c>
      <c r="X192" s="150">
        <v>22</v>
      </c>
      <c r="Y192" s="149" t="s">
        <v>14</v>
      </c>
      <c r="Z192" s="146" t="e">
        <f>#REF!</f>
        <v>#REF!</v>
      </c>
      <c r="AA192" s="151" t="e">
        <f t="shared" si="42"/>
        <v>#REF!</v>
      </c>
      <c r="AB192" s="152">
        <f t="shared" si="46"/>
        <v>0</v>
      </c>
      <c r="AC192" s="153">
        <f t="shared" si="47"/>
        <v>0</v>
      </c>
    </row>
    <row r="193" spans="1:29" ht="31.2">
      <c r="A193" s="6">
        <v>189</v>
      </c>
      <c r="B193" s="6">
        <v>155</v>
      </c>
      <c r="C193" s="6" t="s">
        <v>596</v>
      </c>
      <c r="D193" s="7" t="s">
        <v>325</v>
      </c>
      <c r="E193" s="167" t="s">
        <v>14</v>
      </c>
      <c r="F193" s="172">
        <v>630</v>
      </c>
      <c r="G193" s="108">
        <v>25</v>
      </c>
      <c r="H193" s="109">
        <v>533.89830508474574</v>
      </c>
      <c r="I193" s="109">
        <f t="shared" si="43"/>
        <v>15750</v>
      </c>
      <c r="J193" s="184">
        <v>15</v>
      </c>
      <c r="K193" s="109">
        <f t="shared" si="33"/>
        <v>9450</v>
      </c>
      <c r="L193" s="109">
        <f t="shared" si="34"/>
        <v>0</v>
      </c>
      <c r="M193" s="109">
        <f t="shared" si="35"/>
        <v>6300</v>
      </c>
      <c r="N193" s="130"/>
      <c r="O193" s="131">
        <f t="shared" si="36"/>
        <v>0</v>
      </c>
      <c r="P193" s="132"/>
      <c r="Q193" s="131">
        <f t="shared" si="37"/>
        <v>0</v>
      </c>
      <c r="R193" s="131">
        <f t="shared" si="44"/>
        <v>0</v>
      </c>
      <c r="S193" s="131">
        <f t="shared" si="45"/>
        <v>0</v>
      </c>
      <c r="T193" s="187">
        <f t="shared" si="38"/>
        <v>25</v>
      </c>
      <c r="U193" s="146">
        <f t="shared" si="39"/>
        <v>15750</v>
      </c>
      <c r="V193" s="147">
        <f t="shared" si="40"/>
        <v>15</v>
      </c>
      <c r="W193" s="148">
        <f t="shared" si="41"/>
        <v>9450</v>
      </c>
      <c r="X193" s="150">
        <v>16</v>
      </c>
      <c r="Y193" s="149" t="s">
        <v>14</v>
      </c>
      <c r="Z193" s="146" t="e">
        <f>#REF!</f>
        <v>#REF!</v>
      </c>
      <c r="AA193" s="151" t="e">
        <f t="shared" si="42"/>
        <v>#REF!</v>
      </c>
      <c r="AB193" s="152">
        <f t="shared" si="46"/>
        <v>0</v>
      </c>
      <c r="AC193" s="153">
        <f t="shared" si="47"/>
        <v>6300</v>
      </c>
    </row>
    <row r="194" spans="1:29" ht="15.6">
      <c r="A194" s="6">
        <v>190</v>
      </c>
      <c r="B194" s="6">
        <v>156</v>
      </c>
      <c r="C194" s="6" t="s">
        <v>597</v>
      </c>
      <c r="D194" s="7" t="s">
        <v>326</v>
      </c>
      <c r="E194" s="167" t="s">
        <v>14</v>
      </c>
      <c r="F194" s="172">
        <v>540</v>
      </c>
      <c r="G194" s="108">
        <v>36</v>
      </c>
      <c r="H194" s="109">
        <v>457.62711864406782</v>
      </c>
      <c r="I194" s="109">
        <f t="shared" si="43"/>
        <v>19440</v>
      </c>
      <c r="J194" s="184">
        <v>21</v>
      </c>
      <c r="K194" s="109">
        <f t="shared" si="33"/>
        <v>11340</v>
      </c>
      <c r="L194" s="109">
        <f t="shared" si="34"/>
        <v>0</v>
      </c>
      <c r="M194" s="109">
        <f t="shared" si="35"/>
        <v>8100</v>
      </c>
      <c r="N194" s="130"/>
      <c r="O194" s="131">
        <f t="shared" si="36"/>
        <v>0</v>
      </c>
      <c r="P194" s="132"/>
      <c r="Q194" s="131">
        <f t="shared" si="37"/>
        <v>0</v>
      </c>
      <c r="R194" s="131">
        <f t="shared" si="44"/>
        <v>0</v>
      </c>
      <c r="S194" s="131">
        <f t="shared" si="45"/>
        <v>0</v>
      </c>
      <c r="T194" s="187">
        <f t="shared" si="38"/>
        <v>36</v>
      </c>
      <c r="U194" s="146">
        <f t="shared" si="39"/>
        <v>19440</v>
      </c>
      <c r="V194" s="147">
        <f t="shared" si="40"/>
        <v>21</v>
      </c>
      <c r="W194" s="148">
        <f t="shared" si="41"/>
        <v>11340</v>
      </c>
      <c r="X194" s="150">
        <v>23</v>
      </c>
      <c r="Y194" s="149" t="s">
        <v>14</v>
      </c>
      <c r="Z194" s="146" t="e">
        <f>#REF!</f>
        <v>#REF!</v>
      </c>
      <c r="AA194" s="151" t="e">
        <f t="shared" si="42"/>
        <v>#REF!</v>
      </c>
      <c r="AB194" s="152">
        <f t="shared" si="46"/>
        <v>0</v>
      </c>
      <c r="AC194" s="153">
        <f t="shared" si="47"/>
        <v>8100</v>
      </c>
    </row>
    <row r="195" spans="1:29" ht="31.2">
      <c r="A195" s="6">
        <v>191</v>
      </c>
      <c r="B195" s="6">
        <v>156</v>
      </c>
      <c r="C195" s="6" t="s">
        <v>598</v>
      </c>
      <c r="D195" s="7" t="s">
        <v>327</v>
      </c>
      <c r="E195" s="167" t="s">
        <v>14</v>
      </c>
      <c r="F195" s="172">
        <v>540</v>
      </c>
      <c r="G195" s="108">
        <v>25</v>
      </c>
      <c r="H195" s="109">
        <v>457.62711864406782</v>
      </c>
      <c r="I195" s="109">
        <f t="shared" si="43"/>
        <v>13500</v>
      </c>
      <c r="J195" s="184">
        <v>14</v>
      </c>
      <c r="K195" s="109">
        <f t="shared" si="33"/>
        <v>7560</v>
      </c>
      <c r="L195" s="109">
        <f t="shared" si="34"/>
        <v>0</v>
      </c>
      <c r="M195" s="109">
        <f t="shared" si="35"/>
        <v>5940</v>
      </c>
      <c r="N195" s="130"/>
      <c r="O195" s="131">
        <f t="shared" si="36"/>
        <v>0</v>
      </c>
      <c r="P195" s="132"/>
      <c r="Q195" s="131">
        <f t="shared" si="37"/>
        <v>0</v>
      </c>
      <c r="R195" s="131">
        <f t="shared" si="44"/>
        <v>0</v>
      </c>
      <c r="S195" s="131">
        <f t="shared" si="45"/>
        <v>0</v>
      </c>
      <c r="T195" s="187">
        <f t="shared" si="38"/>
        <v>25</v>
      </c>
      <c r="U195" s="146">
        <f t="shared" si="39"/>
        <v>13500</v>
      </c>
      <c r="V195" s="147">
        <f t="shared" si="40"/>
        <v>14</v>
      </c>
      <c r="W195" s="148">
        <f t="shared" si="41"/>
        <v>7560</v>
      </c>
      <c r="X195" s="150">
        <v>15</v>
      </c>
      <c r="Y195" s="149" t="s">
        <v>14</v>
      </c>
      <c r="Z195" s="146" t="e">
        <f>#REF!</f>
        <v>#REF!</v>
      </c>
      <c r="AA195" s="151" t="e">
        <f t="shared" si="42"/>
        <v>#REF!</v>
      </c>
      <c r="AB195" s="152">
        <f t="shared" si="46"/>
        <v>0</v>
      </c>
      <c r="AC195" s="153">
        <f t="shared" si="47"/>
        <v>5940</v>
      </c>
    </row>
    <row r="196" spans="1:29" ht="15.6">
      <c r="A196" s="6">
        <v>192</v>
      </c>
      <c r="B196" s="6">
        <v>158</v>
      </c>
      <c r="C196" s="6" t="s">
        <v>599</v>
      </c>
      <c r="D196" s="7" t="s">
        <v>329</v>
      </c>
      <c r="E196" s="167" t="s">
        <v>14</v>
      </c>
      <c r="F196" s="172">
        <v>720</v>
      </c>
      <c r="G196" s="108">
        <v>25</v>
      </c>
      <c r="H196" s="109">
        <v>610.16949152542372</v>
      </c>
      <c r="I196" s="109">
        <f t="shared" si="43"/>
        <v>18000</v>
      </c>
      <c r="J196" s="184">
        <v>15</v>
      </c>
      <c r="K196" s="109">
        <f t="shared" si="33"/>
        <v>10800</v>
      </c>
      <c r="L196" s="109">
        <f t="shared" si="34"/>
        <v>0</v>
      </c>
      <c r="M196" s="109">
        <f t="shared" si="35"/>
        <v>7200</v>
      </c>
      <c r="N196" s="130"/>
      <c r="O196" s="131">
        <f t="shared" si="36"/>
        <v>0</v>
      </c>
      <c r="P196" s="132"/>
      <c r="Q196" s="131">
        <f t="shared" si="37"/>
        <v>0</v>
      </c>
      <c r="R196" s="131">
        <f t="shared" si="44"/>
        <v>0</v>
      </c>
      <c r="S196" s="131">
        <f t="shared" si="45"/>
        <v>0</v>
      </c>
      <c r="T196" s="187">
        <f t="shared" si="38"/>
        <v>25</v>
      </c>
      <c r="U196" s="146">
        <f t="shared" si="39"/>
        <v>18000</v>
      </c>
      <c r="V196" s="147">
        <f t="shared" si="40"/>
        <v>15</v>
      </c>
      <c r="W196" s="148">
        <f t="shared" si="41"/>
        <v>10800</v>
      </c>
      <c r="X196" s="150">
        <v>16</v>
      </c>
      <c r="Y196" s="149" t="s">
        <v>14</v>
      </c>
      <c r="Z196" s="146" t="e">
        <f>#REF!</f>
        <v>#REF!</v>
      </c>
      <c r="AA196" s="151" t="e">
        <f t="shared" si="42"/>
        <v>#REF!</v>
      </c>
      <c r="AB196" s="152">
        <f t="shared" si="46"/>
        <v>0</v>
      </c>
      <c r="AC196" s="153">
        <f t="shared" si="47"/>
        <v>7200</v>
      </c>
    </row>
    <row r="197" spans="1:29" ht="31.2">
      <c r="A197" s="6">
        <v>193</v>
      </c>
      <c r="B197" s="6">
        <v>159</v>
      </c>
      <c r="C197" s="6" t="s">
        <v>600</v>
      </c>
      <c r="D197" s="7" t="s">
        <v>330</v>
      </c>
      <c r="E197" s="167" t="s">
        <v>14</v>
      </c>
      <c r="F197" s="172">
        <v>3600</v>
      </c>
      <c r="G197" s="108">
        <v>12</v>
      </c>
      <c r="H197" s="109">
        <v>3050.8474576271187</v>
      </c>
      <c r="I197" s="109">
        <f t="shared" si="43"/>
        <v>43200</v>
      </c>
      <c r="J197" s="184">
        <v>24</v>
      </c>
      <c r="K197" s="109">
        <f t="shared" ref="K197:K246" si="49">J197*F197</f>
        <v>86400</v>
      </c>
      <c r="L197" s="109">
        <f t="shared" ref="L197:L246" si="50">IF(K197&gt;I197,K197-I197,0)</f>
        <v>43200</v>
      </c>
      <c r="M197" s="109">
        <f t="shared" ref="M197:M246" si="51">IF(I197&gt;K197,I197-K197,0)</f>
        <v>0</v>
      </c>
      <c r="N197" s="130"/>
      <c r="O197" s="131">
        <f t="shared" ref="O197:O246" si="52">N197*F197</f>
        <v>0</v>
      </c>
      <c r="P197" s="132"/>
      <c r="Q197" s="131">
        <f t="shared" ref="Q197:Q246" si="53">P197*F197</f>
        <v>0</v>
      </c>
      <c r="R197" s="131">
        <f t="shared" si="44"/>
        <v>0</v>
      </c>
      <c r="S197" s="131">
        <f t="shared" si="45"/>
        <v>0</v>
      </c>
      <c r="T197" s="187">
        <f t="shared" ref="T197:T246" si="54">G197+N197</f>
        <v>12</v>
      </c>
      <c r="U197" s="146">
        <f t="shared" ref="U197:U246" si="55">T197*F197</f>
        <v>43200</v>
      </c>
      <c r="V197" s="147">
        <f t="shared" ref="V197:V246" si="56">J197+P197</f>
        <v>24</v>
      </c>
      <c r="W197" s="148">
        <f t="shared" ref="W197:W246" si="57">V197*F197</f>
        <v>86400</v>
      </c>
      <c r="X197" s="150">
        <v>9</v>
      </c>
      <c r="Y197" s="149" t="s">
        <v>14</v>
      </c>
      <c r="Z197" s="146" t="e">
        <f>#REF!</f>
        <v>#REF!</v>
      </c>
      <c r="AA197" s="151" t="e">
        <f t="shared" ref="AA197:AA245" si="58">X197*Z197</f>
        <v>#REF!</v>
      </c>
      <c r="AB197" s="152">
        <f t="shared" si="46"/>
        <v>43200</v>
      </c>
      <c r="AC197" s="153">
        <f t="shared" si="47"/>
        <v>0</v>
      </c>
    </row>
    <row r="198" spans="1:29" ht="31.2">
      <c r="A198" s="6">
        <v>194</v>
      </c>
      <c r="B198" s="6">
        <v>160</v>
      </c>
      <c r="C198" s="6" t="s">
        <v>601</v>
      </c>
      <c r="D198" s="7" t="s">
        <v>331</v>
      </c>
      <c r="E198" s="169" t="s">
        <v>64</v>
      </c>
      <c r="F198" s="173">
        <v>270</v>
      </c>
      <c r="G198" s="108">
        <v>55</v>
      </c>
      <c r="H198" s="109">
        <v>228.81355932203391</v>
      </c>
      <c r="I198" s="109">
        <f t="shared" ref="I198:I246" si="59">F198*G198</f>
        <v>14850</v>
      </c>
      <c r="J198" s="188">
        <v>103.08</v>
      </c>
      <c r="K198" s="109">
        <f t="shared" si="49"/>
        <v>27831.599999999999</v>
      </c>
      <c r="L198" s="109">
        <f t="shared" si="50"/>
        <v>12981.599999999999</v>
      </c>
      <c r="M198" s="109">
        <f t="shared" si="51"/>
        <v>0</v>
      </c>
      <c r="N198" s="130"/>
      <c r="O198" s="131">
        <f t="shared" si="52"/>
        <v>0</v>
      </c>
      <c r="P198" s="132"/>
      <c r="Q198" s="131">
        <f t="shared" si="53"/>
        <v>0</v>
      </c>
      <c r="R198" s="131">
        <f t="shared" ref="R198:R246" si="60">IF(Q198&gt;O198,Q198-O198,0)</f>
        <v>0</v>
      </c>
      <c r="S198" s="131">
        <f t="shared" ref="S198:S246" si="61">IF(O198&gt;Q198,O198-Q198,0)</f>
        <v>0</v>
      </c>
      <c r="T198" s="187">
        <f t="shared" si="54"/>
        <v>55</v>
      </c>
      <c r="U198" s="146">
        <f t="shared" si="55"/>
        <v>14850</v>
      </c>
      <c r="V198" s="147">
        <f t="shared" si="56"/>
        <v>103.08</v>
      </c>
      <c r="W198" s="148">
        <f t="shared" si="57"/>
        <v>27831.599999999999</v>
      </c>
      <c r="X198" s="155">
        <f t="shared" ref="X198:X203" si="62">T198</f>
        <v>55</v>
      </c>
      <c r="Y198" s="156" t="s">
        <v>64</v>
      </c>
      <c r="Z198" s="146" t="e">
        <f>#REF!</f>
        <v>#REF!</v>
      </c>
      <c r="AA198" s="151" t="e">
        <f t="shared" si="58"/>
        <v>#REF!</v>
      </c>
      <c r="AB198" s="152">
        <f t="shared" ref="AB198:AB246" si="63">IF(W198&gt;U198,W198-U198,0)</f>
        <v>12981.599999999999</v>
      </c>
      <c r="AC198" s="153">
        <f t="shared" ref="AC198:AC246" si="64">IF(U198&gt;W198,U198-W198,0)</f>
        <v>0</v>
      </c>
    </row>
    <row r="199" spans="1:29" ht="31.2">
      <c r="A199" s="6">
        <v>195</v>
      </c>
      <c r="B199" s="6">
        <v>161</v>
      </c>
      <c r="C199" s="6" t="s">
        <v>602</v>
      </c>
      <c r="D199" s="7" t="s">
        <v>332</v>
      </c>
      <c r="E199" s="169" t="s">
        <v>64</v>
      </c>
      <c r="F199" s="173">
        <v>360</v>
      </c>
      <c r="G199" s="108">
        <v>115</v>
      </c>
      <c r="H199" s="109">
        <v>305.08474576271186</v>
      </c>
      <c r="I199" s="109">
        <f t="shared" si="59"/>
        <v>41400</v>
      </c>
      <c r="J199" s="188">
        <v>123.53</v>
      </c>
      <c r="K199" s="109">
        <f t="shared" si="49"/>
        <v>44470.8</v>
      </c>
      <c r="L199" s="109">
        <f t="shared" si="50"/>
        <v>3070.8000000000029</v>
      </c>
      <c r="M199" s="109">
        <f t="shared" si="51"/>
        <v>0</v>
      </c>
      <c r="N199" s="130"/>
      <c r="O199" s="131">
        <f t="shared" si="52"/>
        <v>0</v>
      </c>
      <c r="P199" s="132"/>
      <c r="Q199" s="131">
        <f t="shared" si="53"/>
        <v>0</v>
      </c>
      <c r="R199" s="131">
        <f t="shared" si="60"/>
        <v>0</v>
      </c>
      <c r="S199" s="131">
        <f t="shared" si="61"/>
        <v>0</v>
      </c>
      <c r="T199" s="187">
        <f t="shared" si="54"/>
        <v>115</v>
      </c>
      <c r="U199" s="146">
        <f t="shared" si="55"/>
        <v>41400</v>
      </c>
      <c r="V199" s="147">
        <f t="shared" si="56"/>
        <v>123.53</v>
      </c>
      <c r="W199" s="148">
        <f t="shared" si="57"/>
        <v>44470.8</v>
      </c>
      <c r="X199" s="155">
        <f t="shared" si="62"/>
        <v>115</v>
      </c>
      <c r="Y199" s="156" t="s">
        <v>64</v>
      </c>
      <c r="Z199" s="146" t="e">
        <f>#REF!</f>
        <v>#REF!</v>
      </c>
      <c r="AA199" s="151" t="e">
        <f t="shared" si="58"/>
        <v>#REF!</v>
      </c>
      <c r="AB199" s="152">
        <f t="shared" si="63"/>
        <v>3070.8000000000029</v>
      </c>
      <c r="AC199" s="153">
        <f t="shared" si="64"/>
        <v>0</v>
      </c>
    </row>
    <row r="200" spans="1:29" ht="31.2">
      <c r="A200" s="6">
        <v>196</v>
      </c>
      <c r="B200" s="6">
        <v>162</v>
      </c>
      <c r="C200" s="6" t="s">
        <v>603</v>
      </c>
      <c r="D200" s="7" t="s">
        <v>333</v>
      </c>
      <c r="E200" s="169" t="s">
        <v>64</v>
      </c>
      <c r="F200" s="173">
        <v>450</v>
      </c>
      <c r="G200" s="108">
        <v>143</v>
      </c>
      <c r="H200" s="109">
        <v>381.35593220338984</v>
      </c>
      <c r="I200" s="109">
        <f t="shared" si="59"/>
        <v>64350</v>
      </c>
      <c r="J200" s="188">
        <v>110</v>
      </c>
      <c r="K200" s="109">
        <f t="shared" si="49"/>
        <v>49500</v>
      </c>
      <c r="L200" s="109">
        <f t="shared" si="50"/>
        <v>0</v>
      </c>
      <c r="M200" s="109">
        <f t="shared" si="51"/>
        <v>14850</v>
      </c>
      <c r="N200" s="130"/>
      <c r="O200" s="131">
        <f t="shared" si="52"/>
        <v>0</v>
      </c>
      <c r="P200" s="132"/>
      <c r="Q200" s="131">
        <f t="shared" si="53"/>
        <v>0</v>
      </c>
      <c r="R200" s="131">
        <f t="shared" si="60"/>
        <v>0</v>
      </c>
      <c r="S200" s="131">
        <f t="shared" si="61"/>
        <v>0</v>
      </c>
      <c r="T200" s="187">
        <f t="shared" si="54"/>
        <v>143</v>
      </c>
      <c r="U200" s="146">
        <f t="shared" si="55"/>
        <v>64350</v>
      </c>
      <c r="V200" s="147">
        <f t="shared" si="56"/>
        <v>110</v>
      </c>
      <c r="W200" s="148">
        <f t="shared" si="57"/>
        <v>49500</v>
      </c>
      <c r="X200" s="155">
        <f t="shared" si="62"/>
        <v>143</v>
      </c>
      <c r="Y200" s="156" t="s">
        <v>64</v>
      </c>
      <c r="Z200" s="146" t="e">
        <f>#REF!</f>
        <v>#REF!</v>
      </c>
      <c r="AA200" s="151" t="e">
        <f t="shared" si="58"/>
        <v>#REF!</v>
      </c>
      <c r="AB200" s="152">
        <f t="shared" si="63"/>
        <v>0</v>
      </c>
      <c r="AC200" s="153">
        <f t="shared" si="64"/>
        <v>14850</v>
      </c>
    </row>
    <row r="201" spans="1:29" ht="15.6">
      <c r="A201" s="6">
        <v>197</v>
      </c>
      <c r="B201" s="6">
        <v>163</v>
      </c>
      <c r="C201" s="6" t="s">
        <v>604</v>
      </c>
      <c r="D201" s="7" t="s">
        <v>334</v>
      </c>
      <c r="E201" s="167" t="s">
        <v>14</v>
      </c>
      <c r="F201" s="172">
        <v>1440</v>
      </c>
      <c r="G201" s="108">
        <v>15</v>
      </c>
      <c r="H201" s="109">
        <v>1220.3389830508474</v>
      </c>
      <c r="I201" s="109">
        <f t="shared" si="59"/>
        <v>21600</v>
      </c>
      <c r="J201" s="188">
        <v>20</v>
      </c>
      <c r="K201" s="109">
        <f t="shared" si="49"/>
        <v>28800</v>
      </c>
      <c r="L201" s="109">
        <f t="shared" si="50"/>
        <v>7200</v>
      </c>
      <c r="M201" s="109">
        <f t="shared" si="51"/>
        <v>0</v>
      </c>
      <c r="N201" s="130"/>
      <c r="O201" s="131">
        <f t="shared" si="52"/>
        <v>0</v>
      </c>
      <c r="P201" s="132"/>
      <c r="Q201" s="131">
        <f t="shared" si="53"/>
        <v>0</v>
      </c>
      <c r="R201" s="131">
        <f t="shared" si="60"/>
        <v>0</v>
      </c>
      <c r="S201" s="131">
        <f t="shared" si="61"/>
        <v>0</v>
      </c>
      <c r="T201" s="187">
        <f t="shared" si="54"/>
        <v>15</v>
      </c>
      <c r="U201" s="146">
        <f t="shared" si="55"/>
        <v>21600</v>
      </c>
      <c r="V201" s="147">
        <f t="shared" si="56"/>
        <v>20</v>
      </c>
      <c r="W201" s="148">
        <f t="shared" si="57"/>
        <v>28800</v>
      </c>
      <c r="X201" s="155">
        <f t="shared" si="62"/>
        <v>15</v>
      </c>
      <c r="Y201" s="149" t="s">
        <v>14</v>
      </c>
      <c r="Z201" s="146" t="e">
        <f>#REF!</f>
        <v>#REF!</v>
      </c>
      <c r="AA201" s="151" t="e">
        <f t="shared" si="58"/>
        <v>#REF!</v>
      </c>
      <c r="AB201" s="152">
        <f t="shared" si="63"/>
        <v>7200</v>
      </c>
      <c r="AC201" s="153">
        <f t="shared" si="64"/>
        <v>0</v>
      </c>
    </row>
    <row r="202" spans="1:29" ht="31.2">
      <c r="A202" s="6">
        <v>198</v>
      </c>
      <c r="B202" s="6">
        <v>164</v>
      </c>
      <c r="C202" s="6" t="s">
        <v>605</v>
      </c>
      <c r="D202" s="7" t="s">
        <v>335</v>
      </c>
      <c r="E202" s="169" t="s">
        <v>64</v>
      </c>
      <c r="F202" s="173">
        <v>450</v>
      </c>
      <c r="G202" s="108">
        <v>145</v>
      </c>
      <c r="H202" s="109">
        <v>381.35593220338984</v>
      </c>
      <c r="I202" s="109">
        <f t="shared" si="59"/>
        <v>65250</v>
      </c>
      <c r="J202" s="188">
        <v>80</v>
      </c>
      <c r="K202" s="109">
        <f t="shared" si="49"/>
        <v>36000</v>
      </c>
      <c r="L202" s="109">
        <f t="shared" si="50"/>
        <v>0</v>
      </c>
      <c r="M202" s="109">
        <f t="shared" si="51"/>
        <v>29250</v>
      </c>
      <c r="N202" s="130"/>
      <c r="O202" s="131">
        <f t="shared" si="52"/>
        <v>0</v>
      </c>
      <c r="P202" s="132"/>
      <c r="Q202" s="131">
        <f t="shared" si="53"/>
        <v>0</v>
      </c>
      <c r="R202" s="131">
        <f t="shared" si="60"/>
        <v>0</v>
      </c>
      <c r="S202" s="131">
        <f t="shared" si="61"/>
        <v>0</v>
      </c>
      <c r="T202" s="187">
        <f t="shared" si="54"/>
        <v>145</v>
      </c>
      <c r="U202" s="146">
        <f t="shared" si="55"/>
        <v>65250</v>
      </c>
      <c r="V202" s="147">
        <f t="shared" si="56"/>
        <v>80</v>
      </c>
      <c r="W202" s="148">
        <f t="shared" si="57"/>
        <v>36000</v>
      </c>
      <c r="X202" s="155">
        <f t="shared" si="62"/>
        <v>145</v>
      </c>
      <c r="Y202" s="156" t="s">
        <v>64</v>
      </c>
      <c r="Z202" s="146" t="e">
        <f>#REF!</f>
        <v>#REF!</v>
      </c>
      <c r="AA202" s="151" t="e">
        <f t="shared" si="58"/>
        <v>#REF!</v>
      </c>
      <c r="AB202" s="152">
        <f t="shared" si="63"/>
        <v>0</v>
      </c>
      <c r="AC202" s="153">
        <f t="shared" si="64"/>
        <v>29250</v>
      </c>
    </row>
    <row r="203" spans="1:29" ht="31.2">
      <c r="A203" s="6">
        <v>199</v>
      </c>
      <c r="B203" s="6">
        <v>165</v>
      </c>
      <c r="C203" s="6" t="s">
        <v>606</v>
      </c>
      <c r="D203" s="7" t="s">
        <v>336</v>
      </c>
      <c r="E203" s="169" t="s">
        <v>64</v>
      </c>
      <c r="F203" s="173">
        <v>540</v>
      </c>
      <c r="G203" s="108">
        <v>145</v>
      </c>
      <c r="H203" s="109">
        <v>457.62711864406782</v>
      </c>
      <c r="I203" s="109">
        <f t="shared" si="59"/>
        <v>78300</v>
      </c>
      <c r="J203" s="188">
        <v>65</v>
      </c>
      <c r="K203" s="109">
        <f t="shared" si="49"/>
        <v>35100</v>
      </c>
      <c r="L203" s="109">
        <f t="shared" si="50"/>
        <v>0</v>
      </c>
      <c r="M203" s="109">
        <f t="shared" si="51"/>
        <v>43200</v>
      </c>
      <c r="N203" s="130"/>
      <c r="O203" s="131">
        <f t="shared" si="52"/>
        <v>0</v>
      </c>
      <c r="P203" s="132"/>
      <c r="Q203" s="131">
        <f t="shared" si="53"/>
        <v>0</v>
      </c>
      <c r="R203" s="131">
        <f t="shared" si="60"/>
        <v>0</v>
      </c>
      <c r="S203" s="131">
        <f t="shared" si="61"/>
        <v>0</v>
      </c>
      <c r="T203" s="187">
        <f t="shared" si="54"/>
        <v>145</v>
      </c>
      <c r="U203" s="146">
        <f t="shared" si="55"/>
        <v>78300</v>
      </c>
      <c r="V203" s="147">
        <f t="shared" si="56"/>
        <v>65</v>
      </c>
      <c r="W203" s="148">
        <f t="shared" si="57"/>
        <v>35100</v>
      </c>
      <c r="X203" s="155">
        <f t="shared" si="62"/>
        <v>145</v>
      </c>
      <c r="Y203" s="156" t="s">
        <v>64</v>
      </c>
      <c r="Z203" s="146" t="e">
        <f>#REF!</f>
        <v>#REF!</v>
      </c>
      <c r="AA203" s="151" t="e">
        <f t="shared" si="58"/>
        <v>#REF!</v>
      </c>
      <c r="AB203" s="152">
        <f t="shared" si="63"/>
        <v>0</v>
      </c>
      <c r="AC203" s="153">
        <f t="shared" si="64"/>
        <v>43200</v>
      </c>
    </row>
    <row r="204" spans="1:29" ht="62.4">
      <c r="A204" s="6">
        <v>200</v>
      </c>
      <c r="B204" s="6">
        <v>226</v>
      </c>
      <c r="C204" s="6" t="s">
        <v>607</v>
      </c>
      <c r="D204" s="7" t="s">
        <v>337</v>
      </c>
      <c r="E204" s="167" t="s">
        <v>14</v>
      </c>
      <c r="F204" s="172">
        <v>630</v>
      </c>
      <c r="G204" s="108">
        <v>5</v>
      </c>
      <c r="H204" s="109">
        <v>533.89830508474574</v>
      </c>
      <c r="I204" s="109">
        <f t="shared" si="59"/>
        <v>3150</v>
      </c>
      <c r="J204" s="184">
        <v>6</v>
      </c>
      <c r="K204" s="109">
        <f t="shared" si="49"/>
        <v>3780</v>
      </c>
      <c r="L204" s="109">
        <f t="shared" si="50"/>
        <v>630</v>
      </c>
      <c r="M204" s="109">
        <f t="shared" si="51"/>
        <v>0</v>
      </c>
      <c r="N204" s="130"/>
      <c r="O204" s="131">
        <f t="shared" si="52"/>
        <v>0</v>
      </c>
      <c r="P204" s="132"/>
      <c r="Q204" s="131">
        <f t="shared" si="53"/>
        <v>0</v>
      </c>
      <c r="R204" s="131">
        <f t="shared" si="60"/>
        <v>0</v>
      </c>
      <c r="S204" s="131">
        <f t="shared" si="61"/>
        <v>0</v>
      </c>
      <c r="T204" s="187">
        <f t="shared" si="54"/>
        <v>5</v>
      </c>
      <c r="U204" s="146">
        <f t="shared" si="55"/>
        <v>3150</v>
      </c>
      <c r="V204" s="147">
        <f t="shared" si="56"/>
        <v>6</v>
      </c>
      <c r="W204" s="148">
        <f t="shared" si="57"/>
        <v>3780</v>
      </c>
      <c r="X204" s="155">
        <v>7</v>
      </c>
      <c r="Y204" s="149" t="s">
        <v>14</v>
      </c>
      <c r="Z204" s="146" t="e">
        <f>#REF!</f>
        <v>#REF!</v>
      </c>
      <c r="AA204" s="151" t="e">
        <f t="shared" si="58"/>
        <v>#REF!</v>
      </c>
      <c r="AB204" s="152">
        <f t="shared" si="63"/>
        <v>630</v>
      </c>
      <c r="AC204" s="153">
        <f t="shared" si="64"/>
        <v>0</v>
      </c>
    </row>
    <row r="205" spans="1:29" ht="15.6">
      <c r="A205" s="6">
        <v>201</v>
      </c>
      <c r="B205" s="6">
        <v>166</v>
      </c>
      <c r="C205" s="6" t="s">
        <v>608</v>
      </c>
      <c r="D205" s="7" t="s">
        <v>339</v>
      </c>
      <c r="E205" s="167" t="s">
        <v>14</v>
      </c>
      <c r="F205" s="172">
        <v>2700</v>
      </c>
      <c r="G205" s="108">
        <v>4</v>
      </c>
      <c r="H205" s="109">
        <v>2288.1355932203392</v>
      </c>
      <c r="I205" s="109">
        <f t="shared" si="59"/>
        <v>10800</v>
      </c>
      <c r="J205" s="188">
        <v>0</v>
      </c>
      <c r="K205" s="109">
        <f t="shared" si="49"/>
        <v>0</v>
      </c>
      <c r="L205" s="109">
        <f t="shared" si="50"/>
        <v>0</v>
      </c>
      <c r="M205" s="109">
        <f t="shared" si="51"/>
        <v>10800</v>
      </c>
      <c r="N205" s="130"/>
      <c r="O205" s="131">
        <f t="shared" si="52"/>
        <v>0</v>
      </c>
      <c r="P205" s="132"/>
      <c r="Q205" s="131">
        <f t="shared" si="53"/>
        <v>0</v>
      </c>
      <c r="R205" s="131">
        <f t="shared" si="60"/>
        <v>0</v>
      </c>
      <c r="S205" s="131">
        <f t="shared" si="61"/>
        <v>0</v>
      </c>
      <c r="T205" s="187">
        <f t="shared" si="54"/>
        <v>4</v>
      </c>
      <c r="U205" s="146">
        <f t="shared" si="55"/>
        <v>10800</v>
      </c>
      <c r="V205" s="147">
        <f t="shared" si="56"/>
        <v>0</v>
      </c>
      <c r="W205" s="148">
        <f t="shared" si="57"/>
        <v>0</v>
      </c>
      <c r="X205" s="155">
        <f>T205</f>
        <v>4</v>
      </c>
      <c r="Y205" s="149" t="s">
        <v>14</v>
      </c>
      <c r="Z205" s="146" t="e">
        <f>#REF!</f>
        <v>#REF!</v>
      </c>
      <c r="AA205" s="151" t="e">
        <f t="shared" si="58"/>
        <v>#REF!</v>
      </c>
      <c r="AB205" s="152">
        <f t="shared" si="63"/>
        <v>0</v>
      </c>
      <c r="AC205" s="153">
        <f t="shared" si="64"/>
        <v>10800</v>
      </c>
    </row>
    <row r="206" spans="1:29" ht="31.2">
      <c r="A206" s="6">
        <v>202</v>
      </c>
      <c r="B206" s="6">
        <v>227</v>
      </c>
      <c r="C206" s="6" t="s">
        <v>609</v>
      </c>
      <c r="D206" s="7" t="s">
        <v>341</v>
      </c>
      <c r="E206" s="167" t="s">
        <v>14</v>
      </c>
      <c r="F206" s="172">
        <v>3600</v>
      </c>
      <c r="G206" s="108">
        <v>10</v>
      </c>
      <c r="H206" s="109">
        <v>3050.8474576271187</v>
      </c>
      <c r="I206" s="109">
        <f t="shared" si="59"/>
        <v>36000</v>
      </c>
      <c r="J206" s="184">
        <v>0</v>
      </c>
      <c r="K206" s="109">
        <f t="shared" si="49"/>
        <v>0</v>
      </c>
      <c r="L206" s="109">
        <f t="shared" si="50"/>
        <v>0</v>
      </c>
      <c r="M206" s="109">
        <f t="shared" si="51"/>
        <v>36000</v>
      </c>
      <c r="N206" s="130"/>
      <c r="O206" s="131">
        <f t="shared" si="52"/>
        <v>0</v>
      </c>
      <c r="P206" s="132"/>
      <c r="Q206" s="131">
        <f t="shared" si="53"/>
        <v>0</v>
      </c>
      <c r="R206" s="131">
        <f t="shared" si="60"/>
        <v>0</v>
      </c>
      <c r="S206" s="131">
        <f t="shared" si="61"/>
        <v>0</v>
      </c>
      <c r="T206" s="187">
        <f t="shared" si="54"/>
        <v>10</v>
      </c>
      <c r="U206" s="146">
        <f t="shared" si="55"/>
        <v>36000</v>
      </c>
      <c r="V206" s="147">
        <f t="shared" si="56"/>
        <v>0</v>
      </c>
      <c r="W206" s="148">
        <f t="shared" si="57"/>
        <v>0</v>
      </c>
      <c r="X206" s="155">
        <v>0</v>
      </c>
      <c r="Y206" s="149" t="s">
        <v>14</v>
      </c>
      <c r="Z206" s="146" t="e">
        <f>#REF!</f>
        <v>#REF!</v>
      </c>
      <c r="AA206" s="151" t="e">
        <f t="shared" si="58"/>
        <v>#REF!</v>
      </c>
      <c r="AB206" s="152">
        <f t="shared" si="63"/>
        <v>0</v>
      </c>
      <c r="AC206" s="153">
        <f t="shared" si="64"/>
        <v>36000</v>
      </c>
    </row>
    <row r="207" spans="1:29" ht="31.2">
      <c r="A207" s="6">
        <v>203</v>
      </c>
      <c r="B207" s="6">
        <v>167</v>
      </c>
      <c r="C207" s="6" t="s">
        <v>610</v>
      </c>
      <c r="D207" s="7" t="s">
        <v>63</v>
      </c>
      <c r="E207" s="169" t="s">
        <v>64</v>
      </c>
      <c r="F207" s="173">
        <v>1750</v>
      </c>
      <c r="G207" s="108">
        <v>700</v>
      </c>
      <c r="H207" s="109">
        <v>1483.0508474576272</v>
      </c>
      <c r="I207" s="109">
        <f t="shared" si="59"/>
        <v>1225000</v>
      </c>
      <c r="J207" s="184">
        <v>832</v>
      </c>
      <c r="K207" s="109">
        <f t="shared" si="49"/>
        <v>1456000</v>
      </c>
      <c r="L207" s="109">
        <f t="shared" si="50"/>
        <v>231000</v>
      </c>
      <c r="M207" s="109">
        <f t="shared" si="51"/>
        <v>0</v>
      </c>
      <c r="N207" s="130"/>
      <c r="O207" s="131">
        <f t="shared" si="52"/>
        <v>0</v>
      </c>
      <c r="P207" s="132"/>
      <c r="Q207" s="131">
        <f t="shared" si="53"/>
        <v>0</v>
      </c>
      <c r="R207" s="131">
        <f t="shared" si="60"/>
        <v>0</v>
      </c>
      <c r="S207" s="131">
        <f t="shared" si="61"/>
        <v>0</v>
      </c>
      <c r="T207" s="187">
        <f t="shared" si="54"/>
        <v>700</v>
      </c>
      <c r="U207" s="146">
        <f t="shared" si="55"/>
        <v>1225000</v>
      </c>
      <c r="V207" s="147">
        <f t="shared" si="56"/>
        <v>832</v>
      </c>
      <c r="W207" s="148">
        <f t="shared" si="57"/>
        <v>1456000</v>
      </c>
      <c r="X207" s="155">
        <v>832</v>
      </c>
      <c r="Y207" s="156" t="s">
        <v>64</v>
      </c>
      <c r="Z207" s="146" t="e">
        <f>#REF!</f>
        <v>#REF!</v>
      </c>
      <c r="AA207" s="151" t="e">
        <f t="shared" si="58"/>
        <v>#REF!</v>
      </c>
      <c r="AB207" s="152">
        <f t="shared" si="63"/>
        <v>231000</v>
      </c>
      <c r="AC207" s="153">
        <f t="shared" si="64"/>
        <v>0</v>
      </c>
    </row>
    <row r="208" spans="1:29" ht="31.2">
      <c r="A208" s="6">
        <v>204</v>
      </c>
      <c r="B208" s="6">
        <v>168</v>
      </c>
      <c r="C208" s="6" t="s">
        <v>611</v>
      </c>
      <c r="D208" s="7" t="s">
        <v>65</v>
      </c>
      <c r="E208" s="169" t="s">
        <v>64</v>
      </c>
      <c r="F208" s="173">
        <v>2250</v>
      </c>
      <c r="G208" s="108">
        <v>200</v>
      </c>
      <c r="H208" s="109">
        <v>1906.7796610169491</v>
      </c>
      <c r="I208" s="109">
        <f t="shared" si="59"/>
        <v>450000</v>
      </c>
      <c r="J208" s="184">
        <v>226</v>
      </c>
      <c r="K208" s="109">
        <f t="shared" si="49"/>
        <v>508500</v>
      </c>
      <c r="L208" s="109">
        <f t="shared" si="50"/>
        <v>58500</v>
      </c>
      <c r="M208" s="109">
        <f t="shared" si="51"/>
        <v>0</v>
      </c>
      <c r="N208" s="130"/>
      <c r="O208" s="131">
        <f t="shared" si="52"/>
        <v>0</v>
      </c>
      <c r="P208" s="132"/>
      <c r="Q208" s="131">
        <f t="shared" si="53"/>
        <v>0</v>
      </c>
      <c r="R208" s="131">
        <f t="shared" si="60"/>
        <v>0</v>
      </c>
      <c r="S208" s="131">
        <f t="shared" si="61"/>
        <v>0</v>
      </c>
      <c r="T208" s="187">
        <f t="shared" si="54"/>
        <v>200</v>
      </c>
      <c r="U208" s="146">
        <f t="shared" si="55"/>
        <v>450000</v>
      </c>
      <c r="V208" s="147">
        <f t="shared" si="56"/>
        <v>226</v>
      </c>
      <c r="W208" s="148">
        <f t="shared" si="57"/>
        <v>508500</v>
      </c>
      <c r="X208" s="155">
        <v>226</v>
      </c>
      <c r="Y208" s="156" t="s">
        <v>64</v>
      </c>
      <c r="Z208" s="146" t="e">
        <f>#REF!</f>
        <v>#REF!</v>
      </c>
      <c r="AA208" s="151" t="e">
        <f t="shared" si="58"/>
        <v>#REF!</v>
      </c>
      <c r="AB208" s="152">
        <f t="shared" si="63"/>
        <v>58500</v>
      </c>
      <c r="AC208" s="153">
        <f t="shared" si="64"/>
        <v>0</v>
      </c>
    </row>
    <row r="209" spans="1:29" ht="31.2">
      <c r="A209" s="6">
        <v>205</v>
      </c>
      <c r="B209" s="6">
        <v>169</v>
      </c>
      <c r="C209" s="6" t="s">
        <v>612</v>
      </c>
      <c r="D209" s="7" t="s">
        <v>66</v>
      </c>
      <c r="E209" s="169" t="s">
        <v>64</v>
      </c>
      <c r="F209" s="173">
        <v>2950</v>
      </c>
      <c r="G209" s="108">
        <v>550</v>
      </c>
      <c r="H209" s="109">
        <v>2500</v>
      </c>
      <c r="I209" s="109">
        <f t="shared" si="59"/>
        <v>1622500</v>
      </c>
      <c r="J209" s="184">
        <v>550</v>
      </c>
      <c r="K209" s="109">
        <f t="shared" si="49"/>
        <v>1622500</v>
      </c>
      <c r="L209" s="109">
        <f t="shared" si="50"/>
        <v>0</v>
      </c>
      <c r="M209" s="109">
        <f t="shared" si="51"/>
        <v>0</v>
      </c>
      <c r="N209" s="130"/>
      <c r="O209" s="131">
        <f t="shared" si="52"/>
        <v>0</v>
      </c>
      <c r="P209" s="132"/>
      <c r="Q209" s="131">
        <f t="shared" si="53"/>
        <v>0</v>
      </c>
      <c r="R209" s="131">
        <f t="shared" si="60"/>
        <v>0</v>
      </c>
      <c r="S209" s="131">
        <f t="shared" si="61"/>
        <v>0</v>
      </c>
      <c r="T209" s="187">
        <f t="shared" si="54"/>
        <v>550</v>
      </c>
      <c r="U209" s="146">
        <f t="shared" si="55"/>
        <v>1622500</v>
      </c>
      <c r="V209" s="147">
        <f t="shared" si="56"/>
        <v>550</v>
      </c>
      <c r="W209" s="148">
        <f t="shared" si="57"/>
        <v>1622500</v>
      </c>
      <c r="X209" s="155">
        <v>550</v>
      </c>
      <c r="Y209" s="156" t="s">
        <v>64</v>
      </c>
      <c r="Z209" s="146" t="e">
        <f>#REF!</f>
        <v>#REF!</v>
      </c>
      <c r="AA209" s="151" t="e">
        <f t="shared" si="58"/>
        <v>#REF!</v>
      </c>
      <c r="AB209" s="152">
        <f t="shared" si="63"/>
        <v>0</v>
      </c>
      <c r="AC209" s="153">
        <f t="shared" si="64"/>
        <v>0</v>
      </c>
    </row>
    <row r="210" spans="1:29" ht="31.2">
      <c r="A210" s="6">
        <v>206</v>
      </c>
      <c r="B210" s="6">
        <v>170</v>
      </c>
      <c r="C210" s="6" t="s">
        <v>613</v>
      </c>
      <c r="D210" s="7" t="s">
        <v>67</v>
      </c>
      <c r="E210" s="169" t="s">
        <v>64</v>
      </c>
      <c r="F210" s="173">
        <v>650.00000000000011</v>
      </c>
      <c r="G210" s="108">
        <v>320</v>
      </c>
      <c r="H210" s="109">
        <v>550.84745762711873</v>
      </c>
      <c r="I210" s="109">
        <f t="shared" si="59"/>
        <v>208000.00000000003</v>
      </c>
      <c r="J210" s="184">
        <v>591</v>
      </c>
      <c r="K210" s="109">
        <f t="shared" si="49"/>
        <v>384150.00000000006</v>
      </c>
      <c r="L210" s="109">
        <f t="shared" si="50"/>
        <v>176150.00000000003</v>
      </c>
      <c r="M210" s="109">
        <f t="shared" si="51"/>
        <v>0</v>
      </c>
      <c r="N210" s="130"/>
      <c r="O210" s="131">
        <f t="shared" si="52"/>
        <v>0</v>
      </c>
      <c r="P210" s="132"/>
      <c r="Q210" s="131">
        <f t="shared" si="53"/>
        <v>0</v>
      </c>
      <c r="R210" s="131">
        <f t="shared" si="60"/>
        <v>0</v>
      </c>
      <c r="S210" s="131">
        <f t="shared" si="61"/>
        <v>0</v>
      </c>
      <c r="T210" s="187">
        <f t="shared" si="54"/>
        <v>320</v>
      </c>
      <c r="U210" s="146">
        <f t="shared" si="55"/>
        <v>208000.00000000003</v>
      </c>
      <c r="V210" s="147">
        <f t="shared" si="56"/>
        <v>591</v>
      </c>
      <c r="W210" s="148">
        <f t="shared" si="57"/>
        <v>384150.00000000006</v>
      </c>
      <c r="X210" s="155">
        <v>591</v>
      </c>
      <c r="Y210" s="156" t="s">
        <v>64</v>
      </c>
      <c r="Z210" s="146" t="e">
        <f>#REF!</f>
        <v>#REF!</v>
      </c>
      <c r="AA210" s="151" t="e">
        <f t="shared" si="58"/>
        <v>#REF!</v>
      </c>
      <c r="AB210" s="152">
        <f t="shared" si="63"/>
        <v>176150.00000000003</v>
      </c>
      <c r="AC210" s="153">
        <f t="shared" si="64"/>
        <v>0</v>
      </c>
    </row>
    <row r="211" spans="1:29" ht="31.2">
      <c r="A211" s="6">
        <v>207</v>
      </c>
      <c r="B211" s="6">
        <v>171</v>
      </c>
      <c r="C211" s="6" t="s">
        <v>614</v>
      </c>
      <c r="D211" s="7" t="s">
        <v>68</v>
      </c>
      <c r="E211" s="169" t="s">
        <v>64</v>
      </c>
      <c r="F211" s="173">
        <v>950</v>
      </c>
      <c r="G211" s="108">
        <v>525</v>
      </c>
      <c r="H211" s="109">
        <v>805.08474576271192</v>
      </c>
      <c r="I211" s="109">
        <f t="shared" si="59"/>
        <v>498750</v>
      </c>
      <c r="J211" s="184">
        <v>838</v>
      </c>
      <c r="K211" s="109">
        <f t="shared" si="49"/>
        <v>796100</v>
      </c>
      <c r="L211" s="109">
        <f t="shared" si="50"/>
        <v>297350</v>
      </c>
      <c r="M211" s="109">
        <f t="shared" si="51"/>
        <v>0</v>
      </c>
      <c r="N211" s="130"/>
      <c r="O211" s="131">
        <f t="shared" si="52"/>
        <v>0</v>
      </c>
      <c r="P211" s="132"/>
      <c r="Q211" s="131">
        <f t="shared" si="53"/>
        <v>0</v>
      </c>
      <c r="R211" s="131">
        <f t="shared" si="60"/>
        <v>0</v>
      </c>
      <c r="S211" s="131">
        <f t="shared" si="61"/>
        <v>0</v>
      </c>
      <c r="T211" s="187">
        <f t="shared" si="54"/>
        <v>525</v>
      </c>
      <c r="U211" s="146">
        <f t="shared" si="55"/>
        <v>498750</v>
      </c>
      <c r="V211" s="147">
        <f t="shared" si="56"/>
        <v>838</v>
      </c>
      <c r="W211" s="148">
        <f t="shared" si="57"/>
        <v>796100</v>
      </c>
      <c r="X211" s="155">
        <v>838</v>
      </c>
      <c r="Y211" s="156" t="s">
        <v>64</v>
      </c>
      <c r="Z211" s="146" t="e">
        <f>#REF!</f>
        <v>#REF!</v>
      </c>
      <c r="AA211" s="151" t="e">
        <f t="shared" si="58"/>
        <v>#REF!</v>
      </c>
      <c r="AB211" s="152">
        <f t="shared" si="63"/>
        <v>297350</v>
      </c>
      <c r="AC211" s="153">
        <f t="shared" si="64"/>
        <v>0</v>
      </c>
    </row>
    <row r="212" spans="1:29" ht="31.2">
      <c r="A212" s="6">
        <v>208</v>
      </c>
      <c r="B212" s="6">
        <v>172</v>
      </c>
      <c r="C212" s="6" t="s">
        <v>615</v>
      </c>
      <c r="D212" s="7" t="s">
        <v>69</v>
      </c>
      <c r="E212" s="169" t="s">
        <v>64</v>
      </c>
      <c r="F212" s="173">
        <v>1450</v>
      </c>
      <c r="G212" s="108">
        <v>530</v>
      </c>
      <c r="H212" s="109">
        <v>1228.8135593220341</v>
      </c>
      <c r="I212" s="109">
        <f t="shared" si="59"/>
        <v>768500</v>
      </c>
      <c r="J212" s="184">
        <v>636</v>
      </c>
      <c r="K212" s="109">
        <f t="shared" si="49"/>
        <v>922200</v>
      </c>
      <c r="L212" s="109">
        <f t="shared" si="50"/>
        <v>153700</v>
      </c>
      <c r="M212" s="109">
        <f t="shared" si="51"/>
        <v>0</v>
      </c>
      <c r="N212" s="130"/>
      <c r="O212" s="131">
        <f t="shared" si="52"/>
        <v>0</v>
      </c>
      <c r="P212" s="132"/>
      <c r="Q212" s="131">
        <f t="shared" si="53"/>
        <v>0</v>
      </c>
      <c r="R212" s="131">
        <f t="shared" si="60"/>
        <v>0</v>
      </c>
      <c r="S212" s="131">
        <f t="shared" si="61"/>
        <v>0</v>
      </c>
      <c r="T212" s="187">
        <f t="shared" si="54"/>
        <v>530</v>
      </c>
      <c r="U212" s="146">
        <f t="shared" si="55"/>
        <v>768500</v>
      </c>
      <c r="V212" s="147">
        <f t="shared" si="56"/>
        <v>636</v>
      </c>
      <c r="W212" s="148">
        <f t="shared" si="57"/>
        <v>922200</v>
      </c>
      <c r="X212" s="155">
        <v>636</v>
      </c>
      <c r="Y212" s="156" t="s">
        <v>64</v>
      </c>
      <c r="Z212" s="146" t="e">
        <f>#REF!</f>
        <v>#REF!</v>
      </c>
      <c r="AA212" s="151" t="e">
        <f t="shared" si="58"/>
        <v>#REF!</v>
      </c>
      <c r="AB212" s="152">
        <f t="shared" si="63"/>
        <v>153700</v>
      </c>
      <c r="AC212" s="153">
        <f t="shared" si="64"/>
        <v>0</v>
      </c>
    </row>
    <row r="213" spans="1:29" ht="15.6">
      <c r="A213" s="6">
        <v>209</v>
      </c>
      <c r="B213" s="6">
        <v>228</v>
      </c>
      <c r="C213" s="6" t="s">
        <v>616</v>
      </c>
      <c r="D213" s="7" t="s">
        <v>70</v>
      </c>
      <c r="E213" s="167" t="s">
        <v>14</v>
      </c>
      <c r="F213" s="172">
        <v>1500</v>
      </c>
      <c r="G213" s="108">
        <v>40</v>
      </c>
      <c r="H213" s="109">
        <v>1271.1864406779662</v>
      </c>
      <c r="I213" s="109">
        <f t="shared" si="59"/>
        <v>60000</v>
      </c>
      <c r="J213" s="184">
        <v>35</v>
      </c>
      <c r="K213" s="109">
        <f t="shared" si="49"/>
        <v>52500</v>
      </c>
      <c r="L213" s="109">
        <f t="shared" si="50"/>
        <v>0</v>
      </c>
      <c r="M213" s="109">
        <f t="shared" si="51"/>
        <v>7500</v>
      </c>
      <c r="N213" s="130"/>
      <c r="O213" s="131">
        <f t="shared" si="52"/>
        <v>0</v>
      </c>
      <c r="P213" s="132"/>
      <c r="Q213" s="131">
        <f t="shared" si="53"/>
        <v>0</v>
      </c>
      <c r="R213" s="131">
        <f t="shared" si="60"/>
        <v>0</v>
      </c>
      <c r="S213" s="131">
        <f t="shared" si="61"/>
        <v>0</v>
      </c>
      <c r="T213" s="187">
        <f t="shared" si="54"/>
        <v>40</v>
      </c>
      <c r="U213" s="146">
        <f t="shared" si="55"/>
        <v>60000</v>
      </c>
      <c r="V213" s="147">
        <f t="shared" si="56"/>
        <v>35</v>
      </c>
      <c r="W213" s="148">
        <f t="shared" si="57"/>
        <v>52500</v>
      </c>
      <c r="X213" s="155">
        <v>35</v>
      </c>
      <c r="Y213" s="149" t="s">
        <v>14</v>
      </c>
      <c r="Z213" s="146" t="e">
        <f>#REF!</f>
        <v>#REF!</v>
      </c>
      <c r="AA213" s="151" t="e">
        <f t="shared" si="58"/>
        <v>#REF!</v>
      </c>
      <c r="AB213" s="152">
        <f t="shared" si="63"/>
        <v>0</v>
      </c>
      <c r="AC213" s="153">
        <f t="shared" si="64"/>
        <v>7500</v>
      </c>
    </row>
    <row r="214" spans="1:29" ht="15.6">
      <c r="A214" s="6">
        <v>210</v>
      </c>
      <c r="B214" s="6">
        <v>229</v>
      </c>
      <c r="C214" s="6" t="s">
        <v>617</v>
      </c>
      <c r="D214" s="7" t="s">
        <v>71</v>
      </c>
      <c r="E214" s="167" t="s">
        <v>14</v>
      </c>
      <c r="F214" s="172">
        <v>2500</v>
      </c>
      <c r="G214" s="108">
        <v>15</v>
      </c>
      <c r="H214" s="109">
        <v>2118.6440677966102</v>
      </c>
      <c r="I214" s="109">
        <f t="shared" si="59"/>
        <v>37500</v>
      </c>
      <c r="J214" s="184">
        <v>13</v>
      </c>
      <c r="K214" s="109">
        <f t="shared" si="49"/>
        <v>32500</v>
      </c>
      <c r="L214" s="109">
        <f t="shared" si="50"/>
        <v>0</v>
      </c>
      <c r="M214" s="109">
        <f t="shared" si="51"/>
        <v>5000</v>
      </c>
      <c r="N214" s="130"/>
      <c r="O214" s="131">
        <f t="shared" si="52"/>
        <v>0</v>
      </c>
      <c r="P214" s="132"/>
      <c r="Q214" s="131">
        <f t="shared" si="53"/>
        <v>0</v>
      </c>
      <c r="R214" s="131">
        <f t="shared" si="60"/>
        <v>0</v>
      </c>
      <c r="S214" s="131">
        <f t="shared" si="61"/>
        <v>0</v>
      </c>
      <c r="T214" s="187">
        <f t="shared" si="54"/>
        <v>15</v>
      </c>
      <c r="U214" s="146">
        <f t="shared" si="55"/>
        <v>37500</v>
      </c>
      <c r="V214" s="147">
        <f t="shared" si="56"/>
        <v>13</v>
      </c>
      <c r="W214" s="148">
        <f t="shared" si="57"/>
        <v>32500</v>
      </c>
      <c r="X214" s="155">
        <v>13</v>
      </c>
      <c r="Y214" s="149" t="s">
        <v>14</v>
      </c>
      <c r="Z214" s="146" t="e">
        <f>#REF!</f>
        <v>#REF!</v>
      </c>
      <c r="AA214" s="151" t="e">
        <f t="shared" si="58"/>
        <v>#REF!</v>
      </c>
      <c r="AB214" s="152">
        <f t="shared" si="63"/>
        <v>0</v>
      </c>
      <c r="AC214" s="153">
        <f t="shared" si="64"/>
        <v>5000</v>
      </c>
    </row>
    <row r="215" spans="1:29" ht="15.6">
      <c r="A215" s="6">
        <v>211</v>
      </c>
      <c r="B215" s="6">
        <v>173</v>
      </c>
      <c r="C215" s="6" t="s">
        <v>618</v>
      </c>
      <c r="D215" s="7" t="s">
        <v>72</v>
      </c>
      <c r="E215" s="167" t="s">
        <v>14</v>
      </c>
      <c r="F215" s="172">
        <v>3500</v>
      </c>
      <c r="G215" s="108">
        <v>3</v>
      </c>
      <c r="H215" s="109">
        <v>2966.1016949152545</v>
      </c>
      <c r="I215" s="109">
        <f t="shared" si="59"/>
        <v>10500</v>
      </c>
      <c r="J215" s="184">
        <v>7</v>
      </c>
      <c r="K215" s="109">
        <f t="shared" si="49"/>
        <v>24500</v>
      </c>
      <c r="L215" s="109">
        <f t="shared" si="50"/>
        <v>14000</v>
      </c>
      <c r="M215" s="109">
        <f t="shared" si="51"/>
        <v>0</v>
      </c>
      <c r="N215" s="130">
        <v>2</v>
      </c>
      <c r="O215" s="131">
        <f t="shared" si="52"/>
        <v>7000</v>
      </c>
      <c r="P215" s="132">
        <v>2</v>
      </c>
      <c r="Q215" s="131">
        <f t="shared" si="53"/>
        <v>7000</v>
      </c>
      <c r="R215" s="131">
        <f t="shared" si="60"/>
        <v>0</v>
      </c>
      <c r="S215" s="131">
        <f t="shared" si="61"/>
        <v>0</v>
      </c>
      <c r="T215" s="187">
        <f t="shared" si="54"/>
        <v>5</v>
      </c>
      <c r="U215" s="146">
        <f t="shared" si="55"/>
        <v>17500</v>
      </c>
      <c r="V215" s="147">
        <f t="shared" si="56"/>
        <v>9</v>
      </c>
      <c r="W215" s="148">
        <f t="shared" si="57"/>
        <v>31500</v>
      </c>
      <c r="X215" s="155">
        <v>9</v>
      </c>
      <c r="Y215" s="149" t="s">
        <v>14</v>
      </c>
      <c r="Z215" s="146" t="e">
        <f>#REF!</f>
        <v>#REF!</v>
      </c>
      <c r="AA215" s="151" t="e">
        <f t="shared" si="58"/>
        <v>#REF!</v>
      </c>
      <c r="AB215" s="152">
        <f t="shared" si="63"/>
        <v>14000</v>
      </c>
      <c r="AC215" s="153">
        <f t="shared" si="64"/>
        <v>0</v>
      </c>
    </row>
    <row r="216" spans="1:29" ht="15.6">
      <c r="A216" s="6">
        <v>212</v>
      </c>
      <c r="B216" s="6">
        <v>174</v>
      </c>
      <c r="C216" s="6" t="s">
        <v>619</v>
      </c>
      <c r="D216" s="7" t="s">
        <v>73</v>
      </c>
      <c r="E216" s="167" t="s">
        <v>14</v>
      </c>
      <c r="F216" s="172">
        <v>4500</v>
      </c>
      <c r="G216" s="108">
        <v>2</v>
      </c>
      <c r="H216" s="109">
        <v>3813.5593220338983</v>
      </c>
      <c r="I216" s="109">
        <f t="shared" si="59"/>
        <v>9000</v>
      </c>
      <c r="J216" s="184">
        <v>2</v>
      </c>
      <c r="K216" s="109">
        <f t="shared" si="49"/>
        <v>9000</v>
      </c>
      <c r="L216" s="109">
        <f t="shared" si="50"/>
        <v>0</v>
      </c>
      <c r="M216" s="109">
        <f t="shared" si="51"/>
        <v>0</v>
      </c>
      <c r="N216" s="130">
        <v>3</v>
      </c>
      <c r="O216" s="131">
        <f t="shared" si="52"/>
        <v>13500</v>
      </c>
      <c r="P216" s="132">
        <v>2</v>
      </c>
      <c r="Q216" s="131">
        <f t="shared" si="53"/>
        <v>9000</v>
      </c>
      <c r="R216" s="131">
        <f t="shared" si="60"/>
        <v>0</v>
      </c>
      <c r="S216" s="131">
        <f t="shared" si="61"/>
        <v>4500</v>
      </c>
      <c r="T216" s="187">
        <f t="shared" si="54"/>
        <v>5</v>
      </c>
      <c r="U216" s="146">
        <f t="shared" si="55"/>
        <v>22500</v>
      </c>
      <c r="V216" s="147">
        <f t="shared" si="56"/>
        <v>4</v>
      </c>
      <c r="W216" s="148">
        <f t="shared" si="57"/>
        <v>18000</v>
      </c>
      <c r="X216" s="155">
        <v>4</v>
      </c>
      <c r="Y216" s="149" t="s">
        <v>14</v>
      </c>
      <c r="Z216" s="146" t="e">
        <f>#REF!</f>
        <v>#REF!</v>
      </c>
      <c r="AA216" s="151" t="e">
        <f t="shared" si="58"/>
        <v>#REF!</v>
      </c>
      <c r="AB216" s="152">
        <f t="shared" si="63"/>
        <v>0</v>
      </c>
      <c r="AC216" s="153">
        <f t="shared" si="64"/>
        <v>4500</v>
      </c>
    </row>
    <row r="217" spans="1:29" ht="15.6">
      <c r="A217" s="6">
        <v>213</v>
      </c>
      <c r="B217" s="6">
        <v>175</v>
      </c>
      <c r="C217" s="6" t="s">
        <v>620</v>
      </c>
      <c r="D217" s="7" t="s">
        <v>74</v>
      </c>
      <c r="E217" s="167" t="s">
        <v>14</v>
      </c>
      <c r="F217" s="172">
        <v>5500.0000000000009</v>
      </c>
      <c r="G217" s="108">
        <v>2</v>
      </c>
      <c r="H217" s="109">
        <v>4661.016949152543</v>
      </c>
      <c r="I217" s="109">
        <f t="shared" si="59"/>
        <v>11000.000000000002</v>
      </c>
      <c r="J217" s="184">
        <v>5</v>
      </c>
      <c r="K217" s="109">
        <f t="shared" si="49"/>
        <v>27500.000000000004</v>
      </c>
      <c r="L217" s="109">
        <f t="shared" si="50"/>
        <v>16500</v>
      </c>
      <c r="M217" s="109">
        <f t="shared" si="51"/>
        <v>0</v>
      </c>
      <c r="N217" s="130">
        <v>1</v>
      </c>
      <c r="O217" s="131">
        <f t="shared" si="52"/>
        <v>5500.0000000000009</v>
      </c>
      <c r="P217" s="132">
        <v>1</v>
      </c>
      <c r="Q217" s="131">
        <f t="shared" si="53"/>
        <v>5500.0000000000009</v>
      </c>
      <c r="R217" s="131">
        <f t="shared" si="60"/>
        <v>0</v>
      </c>
      <c r="S217" s="131">
        <f t="shared" si="61"/>
        <v>0</v>
      </c>
      <c r="T217" s="187">
        <f t="shared" si="54"/>
        <v>3</v>
      </c>
      <c r="U217" s="146">
        <f t="shared" si="55"/>
        <v>16500.000000000004</v>
      </c>
      <c r="V217" s="147">
        <f t="shared" si="56"/>
        <v>6</v>
      </c>
      <c r="W217" s="148">
        <f t="shared" si="57"/>
        <v>33000.000000000007</v>
      </c>
      <c r="X217" s="155">
        <v>6</v>
      </c>
      <c r="Y217" s="149" t="s">
        <v>14</v>
      </c>
      <c r="Z217" s="146" t="e">
        <f>#REF!</f>
        <v>#REF!</v>
      </c>
      <c r="AA217" s="151" t="e">
        <f t="shared" si="58"/>
        <v>#REF!</v>
      </c>
      <c r="AB217" s="152">
        <f t="shared" si="63"/>
        <v>16500.000000000004</v>
      </c>
      <c r="AC217" s="153">
        <f t="shared" si="64"/>
        <v>0</v>
      </c>
    </row>
    <row r="218" spans="1:29" ht="15.6">
      <c r="A218" s="6">
        <v>214</v>
      </c>
      <c r="B218" s="6">
        <v>176</v>
      </c>
      <c r="C218" s="6" t="s">
        <v>621</v>
      </c>
      <c r="D218" s="7" t="s">
        <v>75</v>
      </c>
      <c r="E218" s="167" t="s">
        <v>14</v>
      </c>
      <c r="F218" s="172">
        <v>2850</v>
      </c>
      <c r="G218" s="108">
        <f>7*27</f>
        <v>189</v>
      </c>
      <c r="H218" s="109">
        <v>2415.2542372881358</v>
      </c>
      <c r="I218" s="109">
        <f t="shared" si="59"/>
        <v>538650</v>
      </c>
      <c r="J218" s="184">
        <v>231</v>
      </c>
      <c r="K218" s="109">
        <f t="shared" si="49"/>
        <v>658350</v>
      </c>
      <c r="L218" s="109">
        <f t="shared" si="50"/>
        <v>119700</v>
      </c>
      <c r="M218" s="109">
        <f t="shared" si="51"/>
        <v>0</v>
      </c>
      <c r="N218" s="130"/>
      <c r="O218" s="131">
        <f t="shared" si="52"/>
        <v>0</v>
      </c>
      <c r="P218" s="132"/>
      <c r="Q218" s="131">
        <f t="shared" si="53"/>
        <v>0</v>
      </c>
      <c r="R218" s="131">
        <f t="shared" si="60"/>
        <v>0</v>
      </c>
      <c r="S218" s="131">
        <f t="shared" si="61"/>
        <v>0</v>
      </c>
      <c r="T218" s="187">
        <f t="shared" si="54"/>
        <v>189</v>
      </c>
      <c r="U218" s="146">
        <f t="shared" si="55"/>
        <v>538650</v>
      </c>
      <c r="V218" s="147">
        <f t="shared" si="56"/>
        <v>231</v>
      </c>
      <c r="W218" s="148">
        <f t="shared" si="57"/>
        <v>658350</v>
      </c>
      <c r="X218" s="155">
        <v>231</v>
      </c>
      <c r="Y218" s="149" t="s">
        <v>14</v>
      </c>
      <c r="Z218" s="146" t="e">
        <f>#REF!</f>
        <v>#REF!</v>
      </c>
      <c r="AA218" s="151" t="e">
        <f t="shared" si="58"/>
        <v>#REF!</v>
      </c>
      <c r="AB218" s="152">
        <f t="shared" si="63"/>
        <v>119700</v>
      </c>
      <c r="AC218" s="153">
        <f t="shared" si="64"/>
        <v>0</v>
      </c>
    </row>
    <row r="219" spans="1:29" ht="15.6">
      <c r="A219" s="6">
        <v>215</v>
      </c>
      <c r="B219" s="6">
        <v>177</v>
      </c>
      <c r="C219" s="6" t="s">
        <v>622</v>
      </c>
      <c r="D219" s="7" t="s">
        <v>76</v>
      </c>
      <c r="E219" s="167" t="s">
        <v>14</v>
      </c>
      <c r="F219" s="172">
        <v>25000</v>
      </c>
      <c r="G219" s="108">
        <v>2</v>
      </c>
      <c r="H219" s="109">
        <v>21186.440677966104</v>
      </c>
      <c r="I219" s="109">
        <f t="shared" si="59"/>
        <v>50000</v>
      </c>
      <c r="J219" s="184">
        <v>0</v>
      </c>
      <c r="K219" s="109">
        <f t="shared" si="49"/>
        <v>0</v>
      </c>
      <c r="L219" s="109">
        <f t="shared" si="50"/>
        <v>0</v>
      </c>
      <c r="M219" s="109">
        <f t="shared" si="51"/>
        <v>50000</v>
      </c>
      <c r="N219" s="130"/>
      <c r="O219" s="131">
        <f t="shared" si="52"/>
        <v>0</v>
      </c>
      <c r="P219" s="132"/>
      <c r="Q219" s="131">
        <f t="shared" si="53"/>
        <v>0</v>
      </c>
      <c r="R219" s="131">
        <f t="shared" si="60"/>
        <v>0</v>
      </c>
      <c r="S219" s="131">
        <f t="shared" si="61"/>
        <v>0</v>
      </c>
      <c r="T219" s="187">
        <f t="shared" si="54"/>
        <v>2</v>
      </c>
      <c r="U219" s="146">
        <f t="shared" si="55"/>
        <v>50000</v>
      </c>
      <c r="V219" s="147">
        <f t="shared" si="56"/>
        <v>0</v>
      </c>
      <c r="W219" s="148">
        <f t="shared" si="57"/>
        <v>0</v>
      </c>
      <c r="X219" s="155">
        <v>0</v>
      </c>
      <c r="Y219" s="149" t="s">
        <v>14</v>
      </c>
      <c r="Z219" s="146" t="e">
        <f>#REF!</f>
        <v>#REF!</v>
      </c>
      <c r="AA219" s="151" t="e">
        <f t="shared" si="58"/>
        <v>#REF!</v>
      </c>
      <c r="AB219" s="152">
        <f t="shared" si="63"/>
        <v>0</v>
      </c>
      <c r="AC219" s="153">
        <f t="shared" si="64"/>
        <v>50000</v>
      </c>
    </row>
    <row r="220" spans="1:29" ht="15.6">
      <c r="A220" s="6">
        <v>216</v>
      </c>
      <c r="B220" s="6">
        <v>178</v>
      </c>
      <c r="C220" s="6" t="s">
        <v>623</v>
      </c>
      <c r="D220" s="7" t="s">
        <v>77</v>
      </c>
      <c r="E220" s="167" t="s">
        <v>14</v>
      </c>
      <c r="F220" s="172">
        <v>30000</v>
      </c>
      <c r="G220" s="108">
        <v>4</v>
      </c>
      <c r="H220" s="109">
        <v>25423.728813559323</v>
      </c>
      <c r="I220" s="109">
        <f t="shared" si="59"/>
        <v>120000</v>
      </c>
      <c r="J220" s="184">
        <v>5</v>
      </c>
      <c r="K220" s="109">
        <f t="shared" si="49"/>
        <v>150000</v>
      </c>
      <c r="L220" s="109">
        <f t="shared" si="50"/>
        <v>30000</v>
      </c>
      <c r="M220" s="109">
        <f t="shared" si="51"/>
        <v>0</v>
      </c>
      <c r="N220" s="130"/>
      <c r="O220" s="131">
        <f t="shared" si="52"/>
        <v>0</v>
      </c>
      <c r="P220" s="132"/>
      <c r="Q220" s="131">
        <f t="shared" si="53"/>
        <v>0</v>
      </c>
      <c r="R220" s="131">
        <f t="shared" si="60"/>
        <v>0</v>
      </c>
      <c r="S220" s="131">
        <f t="shared" si="61"/>
        <v>0</v>
      </c>
      <c r="T220" s="187">
        <f t="shared" si="54"/>
        <v>4</v>
      </c>
      <c r="U220" s="146">
        <f t="shared" si="55"/>
        <v>120000</v>
      </c>
      <c r="V220" s="147">
        <f t="shared" si="56"/>
        <v>5</v>
      </c>
      <c r="W220" s="148">
        <f t="shared" si="57"/>
        <v>150000</v>
      </c>
      <c r="X220" s="155">
        <v>5</v>
      </c>
      <c r="Y220" s="149" t="s">
        <v>14</v>
      </c>
      <c r="Z220" s="146" t="e">
        <f>#REF!</f>
        <v>#REF!</v>
      </c>
      <c r="AA220" s="151" t="e">
        <f t="shared" si="58"/>
        <v>#REF!</v>
      </c>
      <c r="AB220" s="152">
        <f t="shared" si="63"/>
        <v>30000</v>
      </c>
      <c r="AC220" s="153">
        <f t="shared" si="64"/>
        <v>0</v>
      </c>
    </row>
    <row r="221" spans="1:29" ht="15.6">
      <c r="A221" s="6">
        <v>217</v>
      </c>
      <c r="B221" s="6">
        <v>179</v>
      </c>
      <c r="C221" s="6" t="s">
        <v>624</v>
      </c>
      <c r="D221" s="7" t="s">
        <v>78</v>
      </c>
      <c r="E221" s="167" t="s">
        <v>14</v>
      </c>
      <c r="F221" s="172">
        <v>40000</v>
      </c>
      <c r="G221" s="108">
        <v>5</v>
      </c>
      <c r="H221" s="109">
        <v>33898.305084745763</v>
      </c>
      <c r="I221" s="109">
        <f t="shared" si="59"/>
        <v>200000</v>
      </c>
      <c r="J221" s="184">
        <v>0</v>
      </c>
      <c r="K221" s="109">
        <f t="shared" si="49"/>
        <v>0</v>
      </c>
      <c r="L221" s="109">
        <f t="shared" si="50"/>
        <v>0</v>
      </c>
      <c r="M221" s="109">
        <f t="shared" si="51"/>
        <v>200000</v>
      </c>
      <c r="N221" s="130">
        <v>1</v>
      </c>
      <c r="O221" s="131">
        <f t="shared" si="52"/>
        <v>40000</v>
      </c>
      <c r="P221" s="132">
        <v>0</v>
      </c>
      <c r="Q221" s="131">
        <f t="shared" si="53"/>
        <v>0</v>
      </c>
      <c r="R221" s="131">
        <f t="shared" si="60"/>
        <v>0</v>
      </c>
      <c r="S221" s="131">
        <f t="shared" si="61"/>
        <v>40000</v>
      </c>
      <c r="T221" s="187">
        <f t="shared" si="54"/>
        <v>6</v>
      </c>
      <c r="U221" s="146">
        <f t="shared" si="55"/>
        <v>240000</v>
      </c>
      <c r="V221" s="147">
        <f t="shared" si="56"/>
        <v>0</v>
      </c>
      <c r="W221" s="148">
        <f t="shared" si="57"/>
        <v>0</v>
      </c>
      <c r="X221" s="155">
        <v>0</v>
      </c>
      <c r="Y221" s="149" t="s">
        <v>14</v>
      </c>
      <c r="Z221" s="146" t="e">
        <f>#REF!</f>
        <v>#REF!</v>
      </c>
      <c r="AA221" s="151" t="e">
        <f t="shared" si="58"/>
        <v>#REF!</v>
      </c>
      <c r="AB221" s="152">
        <f t="shared" si="63"/>
        <v>0</v>
      </c>
      <c r="AC221" s="153">
        <f t="shared" si="64"/>
        <v>240000</v>
      </c>
    </row>
    <row r="222" spans="1:29" ht="15.6">
      <c r="A222" s="6">
        <v>218</v>
      </c>
      <c r="B222" s="6">
        <v>180</v>
      </c>
      <c r="C222" s="6" t="s">
        <v>625</v>
      </c>
      <c r="D222" s="7" t="s">
        <v>79</v>
      </c>
      <c r="E222" s="167" t="s">
        <v>14</v>
      </c>
      <c r="F222" s="172">
        <v>50000</v>
      </c>
      <c r="G222" s="108">
        <v>1</v>
      </c>
      <c r="H222" s="109">
        <v>42372.881355932208</v>
      </c>
      <c r="I222" s="109">
        <f t="shared" si="59"/>
        <v>50000</v>
      </c>
      <c r="J222" s="184">
        <v>1</v>
      </c>
      <c r="K222" s="109">
        <f t="shared" si="49"/>
        <v>50000</v>
      </c>
      <c r="L222" s="109">
        <f t="shared" si="50"/>
        <v>0</v>
      </c>
      <c r="M222" s="109">
        <f t="shared" si="51"/>
        <v>0</v>
      </c>
      <c r="N222" s="130"/>
      <c r="O222" s="131">
        <f t="shared" si="52"/>
        <v>0</v>
      </c>
      <c r="P222" s="132"/>
      <c r="Q222" s="131">
        <f t="shared" si="53"/>
        <v>0</v>
      </c>
      <c r="R222" s="131">
        <f t="shared" si="60"/>
        <v>0</v>
      </c>
      <c r="S222" s="131">
        <f t="shared" si="61"/>
        <v>0</v>
      </c>
      <c r="T222" s="187">
        <f t="shared" si="54"/>
        <v>1</v>
      </c>
      <c r="U222" s="146">
        <f t="shared" si="55"/>
        <v>50000</v>
      </c>
      <c r="V222" s="147">
        <f t="shared" si="56"/>
        <v>1</v>
      </c>
      <c r="W222" s="148">
        <f t="shared" si="57"/>
        <v>50000</v>
      </c>
      <c r="X222" s="155">
        <v>1</v>
      </c>
      <c r="Y222" s="149" t="s">
        <v>14</v>
      </c>
      <c r="Z222" s="146" t="e">
        <f>#REF!</f>
        <v>#REF!</v>
      </c>
      <c r="AA222" s="151" t="e">
        <f t="shared" si="58"/>
        <v>#REF!</v>
      </c>
      <c r="AB222" s="152">
        <f t="shared" si="63"/>
        <v>0</v>
      </c>
      <c r="AC222" s="153">
        <f t="shared" si="64"/>
        <v>0</v>
      </c>
    </row>
    <row r="223" spans="1:29" ht="15.6">
      <c r="A223" s="6">
        <v>219</v>
      </c>
      <c r="B223" s="6">
        <v>181</v>
      </c>
      <c r="C223" s="6" t="s">
        <v>626</v>
      </c>
      <c r="D223" s="7" t="s">
        <v>80</v>
      </c>
      <c r="E223" s="167" t="s">
        <v>14</v>
      </c>
      <c r="F223" s="172">
        <v>2250</v>
      </c>
      <c r="G223" s="108">
        <v>27</v>
      </c>
      <c r="H223" s="109">
        <v>1906.7796610169491</v>
      </c>
      <c r="I223" s="109">
        <f t="shared" si="59"/>
        <v>60750</v>
      </c>
      <c r="J223" s="184">
        <v>43</v>
      </c>
      <c r="K223" s="109">
        <f t="shared" si="49"/>
        <v>96750</v>
      </c>
      <c r="L223" s="109">
        <f t="shared" si="50"/>
        <v>36000</v>
      </c>
      <c r="M223" s="109">
        <f t="shared" si="51"/>
        <v>0</v>
      </c>
      <c r="N223" s="130"/>
      <c r="O223" s="131">
        <f t="shared" si="52"/>
        <v>0</v>
      </c>
      <c r="P223" s="132"/>
      <c r="Q223" s="131">
        <f t="shared" si="53"/>
        <v>0</v>
      </c>
      <c r="R223" s="131">
        <f t="shared" si="60"/>
        <v>0</v>
      </c>
      <c r="S223" s="131">
        <f t="shared" si="61"/>
        <v>0</v>
      </c>
      <c r="T223" s="187">
        <f t="shared" si="54"/>
        <v>27</v>
      </c>
      <c r="U223" s="146">
        <f t="shared" si="55"/>
        <v>60750</v>
      </c>
      <c r="V223" s="147">
        <f t="shared" si="56"/>
        <v>43</v>
      </c>
      <c r="W223" s="148">
        <f t="shared" si="57"/>
        <v>96750</v>
      </c>
      <c r="X223" s="155">
        <v>43</v>
      </c>
      <c r="Y223" s="149" t="s">
        <v>14</v>
      </c>
      <c r="Z223" s="146" t="e">
        <f>#REF!</f>
        <v>#REF!</v>
      </c>
      <c r="AA223" s="151" t="e">
        <f t="shared" si="58"/>
        <v>#REF!</v>
      </c>
      <c r="AB223" s="152">
        <f t="shared" si="63"/>
        <v>36000</v>
      </c>
      <c r="AC223" s="153">
        <f t="shared" si="64"/>
        <v>0</v>
      </c>
    </row>
    <row r="224" spans="1:29" ht="15.6">
      <c r="A224" s="6">
        <v>220</v>
      </c>
      <c r="B224" s="6">
        <v>182</v>
      </c>
      <c r="C224" s="6" t="s">
        <v>627</v>
      </c>
      <c r="D224" s="7" t="s">
        <v>81</v>
      </c>
      <c r="E224" s="167" t="s">
        <v>14</v>
      </c>
      <c r="F224" s="172">
        <v>1250</v>
      </c>
      <c r="G224" s="108">
        <v>27</v>
      </c>
      <c r="H224" s="109">
        <v>1059.3220338983051</v>
      </c>
      <c r="I224" s="109">
        <f t="shared" si="59"/>
        <v>33750</v>
      </c>
      <c r="J224" s="184">
        <v>27</v>
      </c>
      <c r="K224" s="109">
        <f t="shared" si="49"/>
        <v>33750</v>
      </c>
      <c r="L224" s="109">
        <f t="shared" si="50"/>
        <v>0</v>
      </c>
      <c r="M224" s="109">
        <f t="shared" si="51"/>
        <v>0</v>
      </c>
      <c r="N224" s="130"/>
      <c r="O224" s="131">
        <f t="shared" si="52"/>
        <v>0</v>
      </c>
      <c r="P224" s="132"/>
      <c r="Q224" s="131">
        <f t="shared" si="53"/>
        <v>0</v>
      </c>
      <c r="R224" s="131">
        <f t="shared" si="60"/>
        <v>0</v>
      </c>
      <c r="S224" s="131">
        <f t="shared" si="61"/>
        <v>0</v>
      </c>
      <c r="T224" s="187">
        <f t="shared" si="54"/>
        <v>27</v>
      </c>
      <c r="U224" s="146">
        <f t="shared" si="55"/>
        <v>33750</v>
      </c>
      <c r="V224" s="147">
        <f t="shared" si="56"/>
        <v>27</v>
      </c>
      <c r="W224" s="148">
        <f t="shared" si="57"/>
        <v>33750</v>
      </c>
      <c r="X224" s="155">
        <v>27</v>
      </c>
      <c r="Y224" s="149" t="s">
        <v>14</v>
      </c>
      <c r="Z224" s="146" t="e">
        <f>#REF!</f>
        <v>#REF!</v>
      </c>
      <c r="AA224" s="151" t="e">
        <f t="shared" si="58"/>
        <v>#REF!</v>
      </c>
      <c r="AB224" s="152">
        <f t="shared" si="63"/>
        <v>0</v>
      </c>
      <c r="AC224" s="153">
        <f t="shared" si="64"/>
        <v>0</v>
      </c>
    </row>
    <row r="225" spans="1:29" ht="15.6">
      <c r="A225" s="6">
        <v>221</v>
      </c>
      <c r="B225" s="6">
        <v>183</v>
      </c>
      <c r="C225" s="6" t="s">
        <v>628</v>
      </c>
      <c r="D225" s="7" t="s">
        <v>82</v>
      </c>
      <c r="E225" s="167" t="s">
        <v>14</v>
      </c>
      <c r="F225" s="172">
        <v>1650</v>
      </c>
      <c r="G225" s="108">
        <v>27</v>
      </c>
      <c r="H225" s="109">
        <v>1398.3050847457628</v>
      </c>
      <c r="I225" s="109">
        <f t="shared" si="59"/>
        <v>44550</v>
      </c>
      <c r="J225" s="184">
        <v>18</v>
      </c>
      <c r="K225" s="109">
        <f t="shared" si="49"/>
        <v>29700</v>
      </c>
      <c r="L225" s="109">
        <f t="shared" si="50"/>
        <v>0</v>
      </c>
      <c r="M225" s="109">
        <f t="shared" si="51"/>
        <v>14850</v>
      </c>
      <c r="N225" s="130"/>
      <c r="O225" s="131">
        <f t="shared" si="52"/>
        <v>0</v>
      </c>
      <c r="P225" s="132"/>
      <c r="Q225" s="131">
        <f t="shared" si="53"/>
        <v>0</v>
      </c>
      <c r="R225" s="131">
        <f t="shared" si="60"/>
        <v>0</v>
      </c>
      <c r="S225" s="131">
        <f t="shared" si="61"/>
        <v>0</v>
      </c>
      <c r="T225" s="187">
        <f t="shared" si="54"/>
        <v>27</v>
      </c>
      <c r="U225" s="146">
        <f t="shared" si="55"/>
        <v>44550</v>
      </c>
      <c r="V225" s="147">
        <f t="shared" si="56"/>
        <v>18</v>
      </c>
      <c r="W225" s="148">
        <f t="shared" si="57"/>
        <v>29700</v>
      </c>
      <c r="X225" s="155">
        <v>18</v>
      </c>
      <c r="Y225" s="149" t="s">
        <v>14</v>
      </c>
      <c r="Z225" s="146" t="e">
        <f>#REF!</f>
        <v>#REF!</v>
      </c>
      <c r="AA225" s="151" t="e">
        <f t="shared" si="58"/>
        <v>#REF!</v>
      </c>
      <c r="AB225" s="152">
        <f t="shared" si="63"/>
        <v>0</v>
      </c>
      <c r="AC225" s="153">
        <f t="shared" si="64"/>
        <v>14850</v>
      </c>
    </row>
    <row r="226" spans="1:29" ht="15.6">
      <c r="A226" s="6">
        <v>222</v>
      </c>
      <c r="B226" s="6">
        <v>184</v>
      </c>
      <c r="C226" s="6" t="s">
        <v>629</v>
      </c>
      <c r="D226" s="7" t="s">
        <v>83</v>
      </c>
      <c r="E226" s="167" t="s">
        <v>14</v>
      </c>
      <c r="F226" s="172">
        <v>3450</v>
      </c>
      <c r="G226" s="108">
        <v>27</v>
      </c>
      <c r="H226" s="109">
        <v>2923.7288135593221</v>
      </c>
      <c r="I226" s="109">
        <f t="shared" si="59"/>
        <v>93150</v>
      </c>
      <c r="J226" s="184">
        <v>37</v>
      </c>
      <c r="K226" s="109">
        <f t="shared" si="49"/>
        <v>127650</v>
      </c>
      <c r="L226" s="109">
        <f t="shared" si="50"/>
        <v>34500</v>
      </c>
      <c r="M226" s="109">
        <f t="shared" si="51"/>
        <v>0</v>
      </c>
      <c r="N226" s="130"/>
      <c r="O226" s="131">
        <f t="shared" si="52"/>
        <v>0</v>
      </c>
      <c r="P226" s="132"/>
      <c r="Q226" s="131">
        <f t="shared" si="53"/>
        <v>0</v>
      </c>
      <c r="R226" s="131">
        <f t="shared" si="60"/>
        <v>0</v>
      </c>
      <c r="S226" s="131">
        <f t="shared" si="61"/>
        <v>0</v>
      </c>
      <c r="T226" s="187">
        <f t="shared" si="54"/>
        <v>27</v>
      </c>
      <c r="U226" s="146">
        <f t="shared" si="55"/>
        <v>93150</v>
      </c>
      <c r="V226" s="147">
        <f t="shared" si="56"/>
        <v>37</v>
      </c>
      <c r="W226" s="148">
        <f t="shared" si="57"/>
        <v>127650</v>
      </c>
      <c r="X226" s="155">
        <v>37</v>
      </c>
      <c r="Y226" s="149" t="s">
        <v>14</v>
      </c>
      <c r="Z226" s="146" t="e">
        <f>#REF!</f>
        <v>#REF!</v>
      </c>
      <c r="AA226" s="151" t="e">
        <f t="shared" si="58"/>
        <v>#REF!</v>
      </c>
      <c r="AB226" s="152">
        <f t="shared" si="63"/>
        <v>34500</v>
      </c>
      <c r="AC226" s="153">
        <f t="shared" si="64"/>
        <v>0</v>
      </c>
    </row>
    <row r="227" spans="1:29" ht="15.6">
      <c r="A227" s="6">
        <v>223</v>
      </c>
      <c r="B227" s="6">
        <v>185</v>
      </c>
      <c r="C227" s="6" t="s">
        <v>630</v>
      </c>
      <c r="D227" s="7" t="s">
        <v>84</v>
      </c>
      <c r="E227" s="167" t="s">
        <v>14</v>
      </c>
      <c r="F227" s="172">
        <v>750</v>
      </c>
      <c r="G227" s="108">
        <v>27</v>
      </c>
      <c r="H227" s="109">
        <v>635.59322033898309</v>
      </c>
      <c r="I227" s="109">
        <f t="shared" si="59"/>
        <v>20250</v>
      </c>
      <c r="J227" s="184">
        <v>27</v>
      </c>
      <c r="K227" s="109">
        <f t="shared" si="49"/>
        <v>20250</v>
      </c>
      <c r="L227" s="109">
        <f t="shared" si="50"/>
        <v>0</v>
      </c>
      <c r="M227" s="109">
        <f t="shared" si="51"/>
        <v>0</v>
      </c>
      <c r="N227" s="130"/>
      <c r="O227" s="131">
        <f t="shared" si="52"/>
        <v>0</v>
      </c>
      <c r="P227" s="132"/>
      <c r="Q227" s="131">
        <f t="shared" si="53"/>
        <v>0</v>
      </c>
      <c r="R227" s="131">
        <f t="shared" si="60"/>
        <v>0</v>
      </c>
      <c r="S227" s="131">
        <f t="shared" si="61"/>
        <v>0</v>
      </c>
      <c r="T227" s="187">
        <f t="shared" si="54"/>
        <v>27</v>
      </c>
      <c r="U227" s="146">
        <f t="shared" si="55"/>
        <v>20250</v>
      </c>
      <c r="V227" s="147">
        <f t="shared" si="56"/>
        <v>27</v>
      </c>
      <c r="W227" s="148">
        <f t="shared" si="57"/>
        <v>20250</v>
      </c>
      <c r="X227" s="155">
        <v>27</v>
      </c>
      <c r="Y227" s="149" t="s">
        <v>14</v>
      </c>
      <c r="Z227" s="146" t="e">
        <f>#REF!</f>
        <v>#REF!</v>
      </c>
      <c r="AA227" s="151" t="e">
        <f t="shared" si="58"/>
        <v>#REF!</v>
      </c>
      <c r="AB227" s="152">
        <f t="shared" si="63"/>
        <v>0</v>
      </c>
      <c r="AC227" s="153">
        <f t="shared" si="64"/>
        <v>0</v>
      </c>
    </row>
    <row r="228" spans="1:29" ht="15.6">
      <c r="A228" s="6">
        <v>224</v>
      </c>
      <c r="B228" s="6">
        <v>186</v>
      </c>
      <c r="C228" s="6" t="s">
        <v>631</v>
      </c>
      <c r="D228" s="7" t="s">
        <v>85</v>
      </c>
      <c r="E228" s="167" t="s">
        <v>14</v>
      </c>
      <c r="F228" s="172">
        <v>750</v>
      </c>
      <c r="G228" s="108">
        <v>27</v>
      </c>
      <c r="H228" s="109">
        <v>635.59322033898309</v>
      </c>
      <c r="I228" s="109">
        <f t="shared" si="59"/>
        <v>20250</v>
      </c>
      <c r="J228" s="184">
        <v>27</v>
      </c>
      <c r="K228" s="109">
        <f t="shared" si="49"/>
        <v>20250</v>
      </c>
      <c r="L228" s="109">
        <f t="shared" si="50"/>
        <v>0</v>
      </c>
      <c r="M228" s="109">
        <f t="shared" si="51"/>
        <v>0</v>
      </c>
      <c r="N228" s="130"/>
      <c r="O228" s="131">
        <f t="shared" si="52"/>
        <v>0</v>
      </c>
      <c r="P228" s="132"/>
      <c r="Q228" s="131">
        <f t="shared" si="53"/>
        <v>0</v>
      </c>
      <c r="R228" s="131">
        <f t="shared" si="60"/>
        <v>0</v>
      </c>
      <c r="S228" s="131">
        <f t="shared" si="61"/>
        <v>0</v>
      </c>
      <c r="T228" s="187">
        <f t="shared" si="54"/>
        <v>27</v>
      </c>
      <c r="U228" s="146">
        <f t="shared" si="55"/>
        <v>20250</v>
      </c>
      <c r="V228" s="147">
        <f t="shared" si="56"/>
        <v>27</v>
      </c>
      <c r="W228" s="148">
        <f t="shared" si="57"/>
        <v>20250</v>
      </c>
      <c r="X228" s="155">
        <v>27</v>
      </c>
      <c r="Y228" s="149" t="s">
        <v>14</v>
      </c>
      <c r="Z228" s="146" t="e">
        <f>#REF!</f>
        <v>#REF!</v>
      </c>
      <c r="AA228" s="151" t="e">
        <f t="shared" si="58"/>
        <v>#REF!</v>
      </c>
      <c r="AB228" s="152">
        <f t="shared" si="63"/>
        <v>0</v>
      </c>
      <c r="AC228" s="153">
        <f t="shared" si="64"/>
        <v>0</v>
      </c>
    </row>
    <row r="229" spans="1:29" ht="15.6">
      <c r="A229" s="6">
        <v>225</v>
      </c>
      <c r="B229" s="6">
        <v>187</v>
      </c>
      <c r="C229" s="6" t="s">
        <v>632</v>
      </c>
      <c r="D229" s="7" t="s">
        <v>86</v>
      </c>
      <c r="E229" s="167" t="s">
        <v>14</v>
      </c>
      <c r="F229" s="172">
        <v>750</v>
      </c>
      <c r="G229" s="108">
        <v>15</v>
      </c>
      <c r="H229" s="109">
        <v>635.59322033898309</v>
      </c>
      <c r="I229" s="109">
        <f t="shared" si="59"/>
        <v>11250</v>
      </c>
      <c r="J229" s="184">
        <v>15</v>
      </c>
      <c r="K229" s="109">
        <f t="shared" si="49"/>
        <v>11250</v>
      </c>
      <c r="L229" s="109">
        <f t="shared" si="50"/>
        <v>0</v>
      </c>
      <c r="M229" s="109">
        <f t="shared" si="51"/>
        <v>0</v>
      </c>
      <c r="N229" s="130"/>
      <c r="O229" s="131">
        <f t="shared" si="52"/>
        <v>0</v>
      </c>
      <c r="P229" s="132"/>
      <c r="Q229" s="131">
        <f t="shared" si="53"/>
        <v>0</v>
      </c>
      <c r="R229" s="131">
        <f t="shared" si="60"/>
        <v>0</v>
      </c>
      <c r="S229" s="131">
        <f t="shared" si="61"/>
        <v>0</v>
      </c>
      <c r="T229" s="187">
        <f t="shared" si="54"/>
        <v>15</v>
      </c>
      <c r="U229" s="146">
        <f t="shared" si="55"/>
        <v>11250</v>
      </c>
      <c r="V229" s="147">
        <f t="shared" si="56"/>
        <v>15</v>
      </c>
      <c r="W229" s="148">
        <f t="shared" si="57"/>
        <v>11250</v>
      </c>
      <c r="X229" s="155">
        <v>15</v>
      </c>
      <c r="Y229" s="149" t="s">
        <v>14</v>
      </c>
      <c r="Z229" s="146" t="e">
        <f>#REF!</f>
        <v>#REF!</v>
      </c>
      <c r="AA229" s="151" t="e">
        <f t="shared" si="58"/>
        <v>#REF!</v>
      </c>
      <c r="AB229" s="152">
        <f t="shared" si="63"/>
        <v>0</v>
      </c>
      <c r="AC229" s="153">
        <f t="shared" si="64"/>
        <v>0</v>
      </c>
    </row>
    <row r="230" spans="1:29" ht="15.6">
      <c r="A230" s="6">
        <v>226</v>
      </c>
      <c r="B230" s="6">
        <v>188</v>
      </c>
      <c r="C230" s="6" t="s">
        <v>633</v>
      </c>
      <c r="D230" s="7" t="s">
        <v>87</v>
      </c>
      <c r="E230" s="167" t="s">
        <v>14</v>
      </c>
      <c r="F230" s="172">
        <v>550</v>
      </c>
      <c r="G230" s="108">
        <v>27</v>
      </c>
      <c r="H230" s="109">
        <v>466.10169491525426</v>
      </c>
      <c r="I230" s="109">
        <f t="shared" si="59"/>
        <v>14850</v>
      </c>
      <c r="J230" s="184">
        <v>32</v>
      </c>
      <c r="K230" s="109">
        <f t="shared" si="49"/>
        <v>17600</v>
      </c>
      <c r="L230" s="109">
        <f t="shared" si="50"/>
        <v>2750</v>
      </c>
      <c r="M230" s="109">
        <f t="shared" si="51"/>
        <v>0</v>
      </c>
      <c r="N230" s="130">
        <v>58</v>
      </c>
      <c r="O230" s="131">
        <f t="shared" si="52"/>
        <v>31900</v>
      </c>
      <c r="P230" s="132">
        <v>5</v>
      </c>
      <c r="Q230" s="131">
        <f t="shared" si="53"/>
        <v>2750</v>
      </c>
      <c r="R230" s="131">
        <f t="shared" si="60"/>
        <v>0</v>
      </c>
      <c r="S230" s="131">
        <f t="shared" si="61"/>
        <v>29150</v>
      </c>
      <c r="T230" s="187">
        <f t="shared" si="54"/>
        <v>85</v>
      </c>
      <c r="U230" s="146">
        <f t="shared" si="55"/>
        <v>46750</v>
      </c>
      <c r="V230" s="147">
        <f t="shared" si="56"/>
        <v>37</v>
      </c>
      <c r="W230" s="148">
        <f t="shared" si="57"/>
        <v>20350</v>
      </c>
      <c r="X230" s="155">
        <v>32</v>
      </c>
      <c r="Y230" s="149" t="s">
        <v>14</v>
      </c>
      <c r="Z230" s="146" t="e">
        <f>#REF!</f>
        <v>#REF!</v>
      </c>
      <c r="AA230" s="151" t="e">
        <f t="shared" si="58"/>
        <v>#REF!</v>
      </c>
      <c r="AB230" s="152">
        <f t="shared" si="63"/>
        <v>0</v>
      </c>
      <c r="AC230" s="153">
        <f t="shared" si="64"/>
        <v>26400</v>
      </c>
    </row>
    <row r="231" spans="1:29" ht="15.6">
      <c r="A231" s="6">
        <v>227</v>
      </c>
      <c r="B231" s="6">
        <v>189</v>
      </c>
      <c r="C231" s="6" t="s">
        <v>634</v>
      </c>
      <c r="D231" s="7" t="s">
        <v>88</v>
      </c>
      <c r="E231" s="167" t="s">
        <v>14</v>
      </c>
      <c r="F231" s="172">
        <v>35000</v>
      </c>
      <c r="G231" s="108">
        <v>27</v>
      </c>
      <c r="H231" s="109">
        <v>29661.016949152545</v>
      </c>
      <c r="I231" s="109">
        <f t="shared" si="59"/>
        <v>945000</v>
      </c>
      <c r="J231" s="184">
        <v>31</v>
      </c>
      <c r="K231" s="109">
        <f t="shared" si="49"/>
        <v>1085000</v>
      </c>
      <c r="L231" s="109">
        <f t="shared" si="50"/>
        <v>140000</v>
      </c>
      <c r="M231" s="109">
        <f t="shared" si="51"/>
        <v>0</v>
      </c>
      <c r="N231" s="130"/>
      <c r="O231" s="131">
        <f t="shared" si="52"/>
        <v>0</v>
      </c>
      <c r="P231" s="132"/>
      <c r="Q231" s="131">
        <f t="shared" si="53"/>
        <v>0</v>
      </c>
      <c r="R231" s="131">
        <f t="shared" si="60"/>
        <v>0</v>
      </c>
      <c r="S231" s="131">
        <f t="shared" si="61"/>
        <v>0</v>
      </c>
      <c r="T231" s="187">
        <f t="shared" si="54"/>
        <v>27</v>
      </c>
      <c r="U231" s="146">
        <f t="shared" si="55"/>
        <v>945000</v>
      </c>
      <c r="V231" s="147">
        <f t="shared" si="56"/>
        <v>31</v>
      </c>
      <c r="W231" s="148">
        <f t="shared" si="57"/>
        <v>1085000</v>
      </c>
      <c r="X231" s="155">
        <v>31</v>
      </c>
      <c r="Y231" s="149" t="s">
        <v>14</v>
      </c>
      <c r="Z231" s="146" t="e">
        <f>#REF!</f>
        <v>#REF!</v>
      </c>
      <c r="AA231" s="151" t="e">
        <f t="shared" si="58"/>
        <v>#REF!</v>
      </c>
      <c r="AB231" s="152">
        <f t="shared" si="63"/>
        <v>140000</v>
      </c>
      <c r="AC231" s="153">
        <f t="shared" si="64"/>
        <v>0</v>
      </c>
    </row>
    <row r="232" spans="1:29" ht="15.6">
      <c r="A232" s="6">
        <v>228</v>
      </c>
      <c r="B232" s="6">
        <v>190</v>
      </c>
      <c r="C232" s="6" t="s">
        <v>635</v>
      </c>
      <c r="D232" s="7" t="s">
        <v>90</v>
      </c>
      <c r="E232" s="167" t="s">
        <v>14</v>
      </c>
      <c r="F232" s="172">
        <v>9500</v>
      </c>
      <c r="G232" s="108">
        <v>1</v>
      </c>
      <c r="H232" s="109">
        <v>8050.8474576271192</v>
      </c>
      <c r="I232" s="109">
        <f t="shared" si="59"/>
        <v>9500</v>
      </c>
      <c r="J232" s="184">
        <v>0</v>
      </c>
      <c r="K232" s="109">
        <f t="shared" si="49"/>
        <v>0</v>
      </c>
      <c r="L232" s="109">
        <f t="shared" si="50"/>
        <v>0</v>
      </c>
      <c r="M232" s="109">
        <f t="shared" si="51"/>
        <v>9500</v>
      </c>
      <c r="N232" s="130"/>
      <c r="O232" s="131">
        <f t="shared" si="52"/>
        <v>0</v>
      </c>
      <c r="P232" s="132"/>
      <c r="Q232" s="131">
        <f t="shared" si="53"/>
        <v>0</v>
      </c>
      <c r="R232" s="131">
        <f t="shared" si="60"/>
        <v>0</v>
      </c>
      <c r="S232" s="131">
        <f t="shared" si="61"/>
        <v>0</v>
      </c>
      <c r="T232" s="187">
        <f t="shared" si="54"/>
        <v>1</v>
      </c>
      <c r="U232" s="146">
        <f t="shared" si="55"/>
        <v>9500</v>
      </c>
      <c r="V232" s="147">
        <f t="shared" si="56"/>
        <v>0</v>
      </c>
      <c r="W232" s="148">
        <f t="shared" si="57"/>
        <v>0</v>
      </c>
      <c r="X232" s="155">
        <v>0</v>
      </c>
      <c r="Y232" s="149" t="s">
        <v>14</v>
      </c>
      <c r="Z232" s="146" t="e">
        <f>#REF!</f>
        <v>#REF!</v>
      </c>
      <c r="AA232" s="151" t="e">
        <f t="shared" si="58"/>
        <v>#REF!</v>
      </c>
      <c r="AB232" s="152">
        <f t="shared" si="63"/>
        <v>0</v>
      </c>
      <c r="AC232" s="153">
        <f t="shared" si="64"/>
        <v>9500</v>
      </c>
    </row>
    <row r="233" spans="1:29" ht="15.6">
      <c r="A233" s="6">
        <v>229</v>
      </c>
      <c r="B233" s="6">
        <v>191</v>
      </c>
      <c r="C233" s="6" t="s">
        <v>636</v>
      </c>
      <c r="D233" s="7" t="s">
        <v>91</v>
      </c>
      <c r="E233" s="167" t="s">
        <v>14</v>
      </c>
      <c r="F233" s="172">
        <v>14500.000000000002</v>
      </c>
      <c r="G233" s="108">
        <v>3</v>
      </c>
      <c r="H233" s="109">
        <v>12288.135593220341</v>
      </c>
      <c r="I233" s="109">
        <f t="shared" si="59"/>
        <v>43500.000000000007</v>
      </c>
      <c r="J233" s="184">
        <v>5</v>
      </c>
      <c r="K233" s="109">
        <f t="shared" si="49"/>
        <v>72500.000000000015</v>
      </c>
      <c r="L233" s="109">
        <f t="shared" si="50"/>
        <v>29000.000000000007</v>
      </c>
      <c r="M233" s="109">
        <f t="shared" si="51"/>
        <v>0</v>
      </c>
      <c r="N233" s="130"/>
      <c r="O233" s="131">
        <f t="shared" si="52"/>
        <v>0</v>
      </c>
      <c r="P233" s="132"/>
      <c r="Q233" s="131">
        <f t="shared" si="53"/>
        <v>0</v>
      </c>
      <c r="R233" s="131">
        <f t="shared" si="60"/>
        <v>0</v>
      </c>
      <c r="S233" s="131">
        <f t="shared" si="61"/>
        <v>0</v>
      </c>
      <c r="T233" s="187">
        <f t="shared" si="54"/>
        <v>3</v>
      </c>
      <c r="U233" s="146">
        <f t="shared" si="55"/>
        <v>43500.000000000007</v>
      </c>
      <c r="V233" s="147">
        <f t="shared" si="56"/>
        <v>5</v>
      </c>
      <c r="W233" s="148">
        <f t="shared" si="57"/>
        <v>72500.000000000015</v>
      </c>
      <c r="X233" s="155">
        <v>5</v>
      </c>
      <c r="Y233" s="149" t="s">
        <v>14</v>
      </c>
      <c r="Z233" s="146" t="e">
        <f>#REF!</f>
        <v>#REF!</v>
      </c>
      <c r="AA233" s="151" t="e">
        <f t="shared" si="58"/>
        <v>#REF!</v>
      </c>
      <c r="AB233" s="152">
        <f t="shared" si="63"/>
        <v>29000.000000000007</v>
      </c>
      <c r="AC233" s="153">
        <f t="shared" si="64"/>
        <v>0</v>
      </c>
    </row>
    <row r="234" spans="1:29" ht="15.6">
      <c r="A234" s="6">
        <v>230</v>
      </c>
      <c r="B234" s="6">
        <v>192</v>
      </c>
      <c r="C234" s="6" t="s">
        <v>637</v>
      </c>
      <c r="D234" s="7" t="s">
        <v>92</v>
      </c>
      <c r="E234" s="167" t="s">
        <v>14</v>
      </c>
      <c r="F234" s="172">
        <v>22500</v>
      </c>
      <c r="G234" s="108">
        <v>1</v>
      </c>
      <c r="H234" s="109">
        <v>19067.796610169491</v>
      </c>
      <c r="I234" s="109">
        <f t="shared" si="59"/>
        <v>22500</v>
      </c>
      <c r="J234" s="184">
        <v>2</v>
      </c>
      <c r="K234" s="109">
        <f t="shared" si="49"/>
        <v>45000</v>
      </c>
      <c r="L234" s="109">
        <f t="shared" si="50"/>
        <v>22500</v>
      </c>
      <c r="M234" s="109">
        <f t="shared" si="51"/>
        <v>0</v>
      </c>
      <c r="N234" s="130">
        <v>5</v>
      </c>
      <c r="O234" s="131">
        <f t="shared" si="52"/>
        <v>112500</v>
      </c>
      <c r="P234" s="132">
        <v>5</v>
      </c>
      <c r="Q234" s="131">
        <f t="shared" si="53"/>
        <v>112500</v>
      </c>
      <c r="R234" s="131">
        <f t="shared" si="60"/>
        <v>0</v>
      </c>
      <c r="S234" s="131">
        <f t="shared" si="61"/>
        <v>0</v>
      </c>
      <c r="T234" s="187">
        <f t="shared" si="54"/>
        <v>6</v>
      </c>
      <c r="U234" s="146">
        <f t="shared" si="55"/>
        <v>135000</v>
      </c>
      <c r="V234" s="147">
        <f t="shared" si="56"/>
        <v>7</v>
      </c>
      <c r="W234" s="148">
        <f t="shared" si="57"/>
        <v>157500</v>
      </c>
      <c r="X234" s="155">
        <v>7</v>
      </c>
      <c r="Y234" s="149" t="s">
        <v>14</v>
      </c>
      <c r="Z234" s="146" t="e">
        <f>#REF!</f>
        <v>#REF!</v>
      </c>
      <c r="AA234" s="151" t="e">
        <f t="shared" si="58"/>
        <v>#REF!</v>
      </c>
      <c r="AB234" s="152">
        <f t="shared" si="63"/>
        <v>22500</v>
      </c>
      <c r="AC234" s="153">
        <f t="shared" si="64"/>
        <v>0</v>
      </c>
    </row>
    <row r="235" spans="1:29" ht="15.6">
      <c r="A235" s="6">
        <v>231</v>
      </c>
      <c r="B235" s="6">
        <v>193</v>
      </c>
      <c r="C235" s="6" t="s">
        <v>638</v>
      </c>
      <c r="D235" s="7" t="s">
        <v>94</v>
      </c>
      <c r="E235" s="167" t="s">
        <v>49</v>
      </c>
      <c r="F235" s="172">
        <v>40000</v>
      </c>
      <c r="G235" s="108">
        <v>1</v>
      </c>
      <c r="H235" s="109">
        <v>33898.305084745763</v>
      </c>
      <c r="I235" s="109">
        <f t="shared" si="59"/>
        <v>40000</v>
      </c>
      <c r="J235" s="184">
        <v>1</v>
      </c>
      <c r="K235" s="109">
        <f t="shared" si="49"/>
        <v>40000</v>
      </c>
      <c r="L235" s="109">
        <f t="shared" si="50"/>
        <v>0</v>
      </c>
      <c r="M235" s="109">
        <f t="shared" si="51"/>
        <v>0</v>
      </c>
      <c r="N235" s="130">
        <v>1</v>
      </c>
      <c r="O235" s="131">
        <f t="shared" si="52"/>
        <v>40000</v>
      </c>
      <c r="P235" s="132">
        <v>1</v>
      </c>
      <c r="Q235" s="131">
        <f t="shared" si="53"/>
        <v>40000</v>
      </c>
      <c r="R235" s="131">
        <f t="shared" si="60"/>
        <v>0</v>
      </c>
      <c r="S235" s="131">
        <f t="shared" si="61"/>
        <v>0</v>
      </c>
      <c r="T235" s="187">
        <f t="shared" si="54"/>
        <v>2</v>
      </c>
      <c r="U235" s="146">
        <f t="shared" si="55"/>
        <v>80000</v>
      </c>
      <c r="V235" s="147">
        <f t="shared" si="56"/>
        <v>2</v>
      </c>
      <c r="W235" s="148">
        <f t="shared" si="57"/>
        <v>80000</v>
      </c>
      <c r="X235" s="155">
        <v>1</v>
      </c>
      <c r="Y235" s="149" t="s">
        <v>49</v>
      </c>
      <c r="Z235" s="146" t="e">
        <f>#REF!</f>
        <v>#REF!</v>
      </c>
      <c r="AA235" s="151" t="e">
        <f t="shared" si="58"/>
        <v>#REF!</v>
      </c>
      <c r="AB235" s="152">
        <f t="shared" si="63"/>
        <v>0</v>
      </c>
      <c r="AC235" s="153">
        <f t="shared" si="64"/>
        <v>0</v>
      </c>
    </row>
    <row r="236" spans="1:29" ht="15.6">
      <c r="A236" s="6">
        <v>232</v>
      </c>
      <c r="B236" s="6">
        <v>194</v>
      </c>
      <c r="C236" s="6" t="s">
        <v>639</v>
      </c>
      <c r="D236" s="82" t="s">
        <v>96</v>
      </c>
      <c r="E236" s="167" t="s">
        <v>49</v>
      </c>
      <c r="F236" s="172">
        <v>14500.000000000002</v>
      </c>
      <c r="G236" s="108">
        <v>1</v>
      </c>
      <c r="H236" s="109">
        <v>12288.135593220341</v>
      </c>
      <c r="I236" s="109">
        <f t="shared" si="59"/>
        <v>14500.000000000002</v>
      </c>
      <c r="J236" s="184">
        <v>1</v>
      </c>
      <c r="K236" s="109">
        <f t="shared" si="49"/>
        <v>14500.000000000002</v>
      </c>
      <c r="L236" s="109">
        <f t="shared" si="50"/>
        <v>0</v>
      </c>
      <c r="M236" s="109">
        <f t="shared" si="51"/>
        <v>0</v>
      </c>
      <c r="N236" s="130">
        <v>1</v>
      </c>
      <c r="O236" s="131">
        <f t="shared" si="52"/>
        <v>14500.000000000002</v>
      </c>
      <c r="P236" s="132">
        <v>1</v>
      </c>
      <c r="Q236" s="131">
        <f t="shared" si="53"/>
        <v>14500.000000000002</v>
      </c>
      <c r="R236" s="131">
        <f t="shared" si="60"/>
        <v>0</v>
      </c>
      <c r="S236" s="131">
        <f t="shared" si="61"/>
        <v>0</v>
      </c>
      <c r="T236" s="187">
        <f t="shared" si="54"/>
        <v>2</v>
      </c>
      <c r="U236" s="146">
        <f t="shared" si="55"/>
        <v>29000.000000000004</v>
      </c>
      <c r="V236" s="147">
        <f t="shared" si="56"/>
        <v>2</v>
      </c>
      <c r="W236" s="148">
        <f t="shared" si="57"/>
        <v>29000.000000000004</v>
      </c>
      <c r="X236" s="155">
        <v>0</v>
      </c>
      <c r="Y236" s="149" t="s">
        <v>49</v>
      </c>
      <c r="Z236" s="146" t="e">
        <f>#REF!</f>
        <v>#REF!</v>
      </c>
      <c r="AA236" s="151" t="e">
        <f t="shared" si="58"/>
        <v>#REF!</v>
      </c>
      <c r="AB236" s="152">
        <f t="shared" si="63"/>
        <v>0</v>
      </c>
      <c r="AC236" s="153">
        <f t="shared" si="64"/>
        <v>0</v>
      </c>
    </row>
    <row r="237" spans="1:29" ht="15.6">
      <c r="A237" s="6">
        <v>233</v>
      </c>
      <c r="B237" s="6">
        <v>195</v>
      </c>
      <c r="C237" s="6" t="s">
        <v>640</v>
      </c>
      <c r="D237" s="7" t="s">
        <v>98</v>
      </c>
      <c r="E237" s="167" t="s">
        <v>49</v>
      </c>
      <c r="F237" s="172">
        <v>185000</v>
      </c>
      <c r="G237" s="108">
        <v>1</v>
      </c>
      <c r="H237" s="109">
        <v>156779.66101694916</v>
      </c>
      <c r="I237" s="109">
        <f t="shared" si="59"/>
        <v>185000</v>
      </c>
      <c r="J237" s="184">
        <v>1</v>
      </c>
      <c r="K237" s="109">
        <f t="shared" si="49"/>
        <v>185000</v>
      </c>
      <c r="L237" s="109">
        <f t="shared" si="50"/>
        <v>0</v>
      </c>
      <c r="M237" s="109">
        <f t="shared" si="51"/>
        <v>0</v>
      </c>
      <c r="N237" s="130">
        <v>1</v>
      </c>
      <c r="O237" s="131">
        <f t="shared" si="52"/>
        <v>185000</v>
      </c>
      <c r="P237" s="132">
        <v>1</v>
      </c>
      <c r="Q237" s="131">
        <f t="shared" si="53"/>
        <v>185000</v>
      </c>
      <c r="R237" s="131">
        <f t="shared" si="60"/>
        <v>0</v>
      </c>
      <c r="S237" s="131">
        <f t="shared" si="61"/>
        <v>0</v>
      </c>
      <c r="T237" s="187">
        <f t="shared" si="54"/>
        <v>2</v>
      </c>
      <c r="U237" s="146">
        <f t="shared" si="55"/>
        <v>370000</v>
      </c>
      <c r="V237" s="147">
        <f t="shared" si="56"/>
        <v>2</v>
      </c>
      <c r="W237" s="148">
        <f t="shared" si="57"/>
        <v>370000</v>
      </c>
      <c r="X237" s="155">
        <v>1</v>
      </c>
      <c r="Y237" s="149" t="s">
        <v>49</v>
      </c>
      <c r="Z237" s="146" t="e">
        <f>#REF!</f>
        <v>#REF!</v>
      </c>
      <c r="AA237" s="151" t="e">
        <f t="shared" si="58"/>
        <v>#REF!</v>
      </c>
      <c r="AB237" s="152">
        <f t="shared" si="63"/>
        <v>0</v>
      </c>
      <c r="AC237" s="153">
        <f t="shared" si="64"/>
        <v>0</v>
      </c>
    </row>
    <row r="238" spans="1:29" ht="46.8">
      <c r="A238" s="6">
        <v>234</v>
      </c>
      <c r="B238" s="6">
        <v>237</v>
      </c>
      <c r="C238" s="6" t="s">
        <v>641</v>
      </c>
      <c r="D238" s="7" t="s">
        <v>99</v>
      </c>
      <c r="E238" s="167" t="s">
        <v>49</v>
      </c>
      <c r="F238" s="172">
        <v>1895000</v>
      </c>
      <c r="G238" s="108">
        <v>1</v>
      </c>
      <c r="H238" s="109">
        <v>1605932.2033898307</v>
      </c>
      <c r="I238" s="109">
        <f t="shared" si="59"/>
        <v>1895000</v>
      </c>
      <c r="J238" s="184">
        <v>1</v>
      </c>
      <c r="K238" s="109">
        <f t="shared" si="49"/>
        <v>1895000</v>
      </c>
      <c r="L238" s="109">
        <f t="shared" si="50"/>
        <v>0</v>
      </c>
      <c r="M238" s="109">
        <f t="shared" si="51"/>
        <v>0</v>
      </c>
      <c r="N238" s="130"/>
      <c r="O238" s="131">
        <f t="shared" si="52"/>
        <v>0</v>
      </c>
      <c r="P238" s="132"/>
      <c r="Q238" s="131">
        <f t="shared" si="53"/>
        <v>0</v>
      </c>
      <c r="R238" s="131">
        <f t="shared" si="60"/>
        <v>0</v>
      </c>
      <c r="S238" s="131">
        <f t="shared" si="61"/>
        <v>0</v>
      </c>
      <c r="T238" s="187">
        <f t="shared" si="54"/>
        <v>1</v>
      </c>
      <c r="U238" s="146">
        <f t="shared" si="55"/>
        <v>1895000</v>
      </c>
      <c r="V238" s="147">
        <f t="shared" si="56"/>
        <v>1</v>
      </c>
      <c r="W238" s="148">
        <f t="shared" si="57"/>
        <v>1895000</v>
      </c>
      <c r="X238" s="155">
        <v>1</v>
      </c>
      <c r="Y238" s="149" t="s">
        <v>49</v>
      </c>
      <c r="Z238" s="146" t="e">
        <f>#REF!</f>
        <v>#REF!</v>
      </c>
      <c r="AA238" s="151" t="e">
        <f t="shared" si="58"/>
        <v>#REF!</v>
      </c>
      <c r="AB238" s="152">
        <f t="shared" si="63"/>
        <v>0</v>
      </c>
      <c r="AC238" s="153">
        <f t="shared" si="64"/>
        <v>0</v>
      </c>
    </row>
    <row r="239" spans="1:29" ht="31.2">
      <c r="A239" s="6">
        <v>235</v>
      </c>
      <c r="B239" s="6">
        <v>196</v>
      </c>
      <c r="C239" s="6" t="s">
        <v>642</v>
      </c>
      <c r="D239" s="7" t="s">
        <v>100</v>
      </c>
      <c r="E239" s="167" t="s">
        <v>49</v>
      </c>
      <c r="F239" s="172">
        <v>795000</v>
      </c>
      <c r="G239" s="108">
        <v>1</v>
      </c>
      <c r="H239" s="109">
        <v>673728.81355932204</v>
      </c>
      <c r="I239" s="109">
        <f t="shared" si="59"/>
        <v>795000</v>
      </c>
      <c r="J239" s="184">
        <v>1</v>
      </c>
      <c r="K239" s="109">
        <f t="shared" si="49"/>
        <v>795000</v>
      </c>
      <c r="L239" s="109">
        <f t="shared" si="50"/>
        <v>0</v>
      </c>
      <c r="M239" s="109">
        <f t="shared" si="51"/>
        <v>0</v>
      </c>
      <c r="N239" s="130"/>
      <c r="O239" s="131">
        <f t="shared" si="52"/>
        <v>0</v>
      </c>
      <c r="P239" s="132"/>
      <c r="Q239" s="131">
        <f t="shared" si="53"/>
        <v>0</v>
      </c>
      <c r="R239" s="131">
        <f t="shared" si="60"/>
        <v>0</v>
      </c>
      <c r="S239" s="131">
        <f t="shared" si="61"/>
        <v>0</v>
      </c>
      <c r="T239" s="187">
        <f t="shared" si="54"/>
        <v>1</v>
      </c>
      <c r="U239" s="146">
        <f t="shared" si="55"/>
        <v>795000</v>
      </c>
      <c r="V239" s="147">
        <f t="shared" si="56"/>
        <v>1</v>
      </c>
      <c r="W239" s="148">
        <f t="shared" si="57"/>
        <v>795000</v>
      </c>
      <c r="X239" s="155">
        <v>1</v>
      </c>
      <c r="Y239" s="149" t="s">
        <v>49</v>
      </c>
      <c r="Z239" s="146" t="e">
        <f>#REF!</f>
        <v>#REF!</v>
      </c>
      <c r="AA239" s="151" t="e">
        <f t="shared" si="58"/>
        <v>#REF!</v>
      </c>
      <c r="AB239" s="152">
        <f t="shared" si="63"/>
        <v>0</v>
      </c>
      <c r="AC239" s="153">
        <f t="shared" si="64"/>
        <v>0</v>
      </c>
    </row>
    <row r="240" spans="1:29" ht="15.6">
      <c r="A240" s="6">
        <v>236</v>
      </c>
      <c r="B240" s="6">
        <v>197</v>
      </c>
      <c r="C240" s="6" t="s">
        <v>643</v>
      </c>
      <c r="D240" s="7" t="s">
        <v>101</v>
      </c>
      <c r="E240" s="167" t="s">
        <v>49</v>
      </c>
      <c r="F240" s="172">
        <v>95000.000000000015</v>
      </c>
      <c r="G240" s="108">
        <v>1</v>
      </c>
      <c r="H240" s="109">
        <v>80508.474576271197</v>
      </c>
      <c r="I240" s="109">
        <f t="shared" si="59"/>
        <v>95000.000000000015</v>
      </c>
      <c r="J240" s="184">
        <v>1</v>
      </c>
      <c r="K240" s="109">
        <f t="shared" si="49"/>
        <v>95000.000000000015</v>
      </c>
      <c r="L240" s="109">
        <f t="shared" si="50"/>
        <v>0</v>
      </c>
      <c r="M240" s="109">
        <f t="shared" si="51"/>
        <v>0</v>
      </c>
      <c r="N240" s="130"/>
      <c r="O240" s="131">
        <f t="shared" si="52"/>
        <v>0</v>
      </c>
      <c r="P240" s="132"/>
      <c r="Q240" s="131">
        <f t="shared" si="53"/>
        <v>0</v>
      </c>
      <c r="R240" s="131">
        <f t="shared" si="60"/>
        <v>0</v>
      </c>
      <c r="S240" s="131">
        <f t="shared" si="61"/>
        <v>0</v>
      </c>
      <c r="T240" s="187">
        <f t="shared" si="54"/>
        <v>1</v>
      </c>
      <c r="U240" s="146">
        <f t="shared" si="55"/>
        <v>95000.000000000015</v>
      </c>
      <c r="V240" s="147">
        <f t="shared" si="56"/>
        <v>1</v>
      </c>
      <c r="W240" s="148">
        <f t="shared" si="57"/>
        <v>95000.000000000015</v>
      </c>
      <c r="X240" s="155">
        <v>1</v>
      </c>
      <c r="Y240" s="149" t="s">
        <v>49</v>
      </c>
      <c r="Z240" s="146" t="e">
        <f>#REF!</f>
        <v>#REF!</v>
      </c>
      <c r="AA240" s="151" t="e">
        <f t="shared" si="58"/>
        <v>#REF!</v>
      </c>
      <c r="AB240" s="152">
        <f t="shared" si="63"/>
        <v>0</v>
      </c>
      <c r="AC240" s="153">
        <f t="shared" si="64"/>
        <v>0</v>
      </c>
    </row>
    <row r="241" spans="1:30" ht="15.6">
      <c r="A241" s="6">
        <v>237</v>
      </c>
      <c r="B241" s="6">
        <v>198</v>
      </c>
      <c r="C241" s="6" t="s">
        <v>644</v>
      </c>
      <c r="D241" s="7" t="s">
        <v>102</v>
      </c>
      <c r="E241" s="167" t="s">
        <v>49</v>
      </c>
      <c r="F241" s="172">
        <v>145000</v>
      </c>
      <c r="G241" s="108">
        <v>1</v>
      </c>
      <c r="H241" s="109">
        <v>122881.3559322034</v>
      </c>
      <c r="I241" s="109">
        <f t="shared" si="59"/>
        <v>145000</v>
      </c>
      <c r="J241" s="184">
        <v>1</v>
      </c>
      <c r="K241" s="109">
        <f t="shared" si="49"/>
        <v>145000</v>
      </c>
      <c r="L241" s="109">
        <f t="shared" si="50"/>
        <v>0</v>
      </c>
      <c r="M241" s="109">
        <f t="shared" si="51"/>
        <v>0</v>
      </c>
      <c r="N241" s="130"/>
      <c r="O241" s="131">
        <f t="shared" si="52"/>
        <v>0</v>
      </c>
      <c r="P241" s="132"/>
      <c r="Q241" s="131">
        <f t="shared" si="53"/>
        <v>0</v>
      </c>
      <c r="R241" s="131">
        <f t="shared" si="60"/>
        <v>0</v>
      </c>
      <c r="S241" s="131">
        <f t="shared" si="61"/>
        <v>0</v>
      </c>
      <c r="T241" s="187">
        <f t="shared" si="54"/>
        <v>1</v>
      </c>
      <c r="U241" s="146">
        <f t="shared" si="55"/>
        <v>145000</v>
      </c>
      <c r="V241" s="147">
        <f t="shared" si="56"/>
        <v>1</v>
      </c>
      <c r="W241" s="148">
        <f t="shared" si="57"/>
        <v>145000</v>
      </c>
      <c r="X241" s="155">
        <v>1</v>
      </c>
      <c r="Y241" s="149" t="s">
        <v>49</v>
      </c>
      <c r="Z241" s="146" t="e">
        <f>#REF!</f>
        <v>#REF!</v>
      </c>
      <c r="AA241" s="151" t="e">
        <f t="shared" si="58"/>
        <v>#REF!</v>
      </c>
      <c r="AB241" s="152">
        <f t="shared" si="63"/>
        <v>0</v>
      </c>
      <c r="AC241" s="153">
        <f t="shared" si="64"/>
        <v>0</v>
      </c>
    </row>
    <row r="242" spans="1:30" ht="46.8">
      <c r="A242" s="6">
        <v>238</v>
      </c>
      <c r="B242" s="6">
        <v>238</v>
      </c>
      <c r="C242" s="6" t="s">
        <v>645</v>
      </c>
      <c r="D242" s="7" t="s">
        <v>103</v>
      </c>
      <c r="E242" s="167" t="s">
        <v>49</v>
      </c>
      <c r="F242" s="172">
        <v>1495000</v>
      </c>
      <c r="G242" s="108">
        <v>2</v>
      </c>
      <c r="H242" s="109">
        <v>1266949.1525423729</v>
      </c>
      <c r="I242" s="109">
        <f t="shared" si="59"/>
        <v>2990000</v>
      </c>
      <c r="J242" s="184">
        <v>2</v>
      </c>
      <c r="K242" s="109">
        <f t="shared" si="49"/>
        <v>2990000</v>
      </c>
      <c r="L242" s="109">
        <f t="shared" si="50"/>
        <v>0</v>
      </c>
      <c r="M242" s="109">
        <f t="shared" si="51"/>
        <v>0</v>
      </c>
      <c r="N242" s="130"/>
      <c r="O242" s="131">
        <f t="shared" si="52"/>
        <v>0</v>
      </c>
      <c r="P242" s="132"/>
      <c r="Q242" s="131">
        <f t="shared" si="53"/>
        <v>0</v>
      </c>
      <c r="R242" s="131">
        <f t="shared" si="60"/>
        <v>0</v>
      </c>
      <c r="S242" s="131">
        <f t="shared" si="61"/>
        <v>0</v>
      </c>
      <c r="T242" s="187">
        <f t="shared" si="54"/>
        <v>2</v>
      </c>
      <c r="U242" s="146">
        <f t="shared" si="55"/>
        <v>2990000</v>
      </c>
      <c r="V242" s="147">
        <f t="shared" si="56"/>
        <v>2</v>
      </c>
      <c r="W242" s="148">
        <f t="shared" si="57"/>
        <v>2990000</v>
      </c>
      <c r="X242" s="155">
        <v>2</v>
      </c>
      <c r="Y242" s="149" t="s">
        <v>49</v>
      </c>
      <c r="Z242" s="146" t="e">
        <f>#REF!</f>
        <v>#REF!</v>
      </c>
      <c r="AA242" s="151" t="e">
        <f t="shared" si="58"/>
        <v>#REF!</v>
      </c>
      <c r="AB242" s="152">
        <f t="shared" si="63"/>
        <v>0</v>
      </c>
      <c r="AC242" s="153">
        <f t="shared" si="64"/>
        <v>0</v>
      </c>
    </row>
    <row r="243" spans="1:30" ht="15.6">
      <c r="A243" s="6">
        <v>239</v>
      </c>
      <c r="B243" s="6">
        <v>235</v>
      </c>
      <c r="C243" s="6" t="s">
        <v>646</v>
      </c>
      <c r="D243" s="90" t="s">
        <v>104</v>
      </c>
      <c r="E243" s="167" t="s">
        <v>105</v>
      </c>
      <c r="F243" s="172">
        <v>100000</v>
      </c>
      <c r="G243" s="108">
        <v>4</v>
      </c>
      <c r="H243" s="109">
        <v>84745.762711864416</v>
      </c>
      <c r="I243" s="109">
        <f t="shared" si="59"/>
        <v>400000</v>
      </c>
      <c r="J243" s="186">
        <v>4</v>
      </c>
      <c r="K243" s="109">
        <f t="shared" si="49"/>
        <v>400000</v>
      </c>
      <c r="L243" s="109">
        <f t="shared" si="50"/>
        <v>0</v>
      </c>
      <c r="M243" s="109">
        <f t="shared" si="51"/>
        <v>0</v>
      </c>
      <c r="N243" s="130"/>
      <c r="O243" s="131">
        <f t="shared" si="52"/>
        <v>0</v>
      </c>
      <c r="P243" s="132"/>
      <c r="Q243" s="131">
        <f t="shared" si="53"/>
        <v>0</v>
      </c>
      <c r="R243" s="131">
        <f t="shared" si="60"/>
        <v>0</v>
      </c>
      <c r="S243" s="131">
        <f t="shared" si="61"/>
        <v>0</v>
      </c>
      <c r="T243" s="187">
        <f t="shared" si="54"/>
        <v>4</v>
      </c>
      <c r="U243" s="146">
        <f t="shared" si="55"/>
        <v>400000</v>
      </c>
      <c r="V243" s="147">
        <f t="shared" si="56"/>
        <v>4</v>
      </c>
      <c r="W243" s="148">
        <f t="shared" si="57"/>
        <v>400000</v>
      </c>
      <c r="X243" s="155">
        <v>4</v>
      </c>
      <c r="Y243" s="149" t="s">
        <v>105</v>
      </c>
      <c r="Z243" s="146" t="e">
        <f>#REF!</f>
        <v>#REF!</v>
      </c>
      <c r="AA243" s="151" t="e">
        <f t="shared" si="58"/>
        <v>#REF!</v>
      </c>
      <c r="AB243" s="152">
        <f t="shared" si="63"/>
        <v>0</v>
      </c>
      <c r="AC243" s="153">
        <f t="shared" si="64"/>
        <v>0</v>
      </c>
    </row>
    <row r="244" spans="1:30" ht="15.6">
      <c r="A244" s="6">
        <v>240</v>
      </c>
      <c r="B244" s="6">
        <v>236</v>
      </c>
      <c r="C244" s="6" t="s">
        <v>647</v>
      </c>
      <c r="D244" s="90" t="s">
        <v>106</v>
      </c>
      <c r="E244" s="167" t="s">
        <v>49</v>
      </c>
      <c r="F244" s="172">
        <v>1213000</v>
      </c>
      <c r="G244" s="108">
        <v>1</v>
      </c>
      <c r="H244" s="109">
        <v>1027966.1016949153</v>
      </c>
      <c r="I244" s="109">
        <f t="shared" si="59"/>
        <v>1213000</v>
      </c>
      <c r="J244" s="184">
        <v>1</v>
      </c>
      <c r="K244" s="109">
        <f t="shared" si="49"/>
        <v>1213000</v>
      </c>
      <c r="L244" s="109">
        <f t="shared" si="50"/>
        <v>0</v>
      </c>
      <c r="M244" s="109">
        <f t="shared" si="51"/>
        <v>0</v>
      </c>
      <c r="N244" s="130"/>
      <c r="O244" s="131">
        <f t="shared" si="52"/>
        <v>0</v>
      </c>
      <c r="P244" s="132"/>
      <c r="Q244" s="131">
        <f t="shared" si="53"/>
        <v>0</v>
      </c>
      <c r="R244" s="131">
        <f t="shared" si="60"/>
        <v>0</v>
      </c>
      <c r="S244" s="131">
        <f t="shared" si="61"/>
        <v>0</v>
      </c>
      <c r="T244" s="187">
        <f t="shared" si="54"/>
        <v>1</v>
      </c>
      <c r="U244" s="146">
        <f t="shared" si="55"/>
        <v>1213000</v>
      </c>
      <c r="V244" s="147">
        <f t="shared" si="56"/>
        <v>1</v>
      </c>
      <c r="W244" s="148">
        <f t="shared" si="57"/>
        <v>1213000</v>
      </c>
      <c r="X244" s="155">
        <v>1</v>
      </c>
      <c r="Y244" s="149" t="s">
        <v>49</v>
      </c>
      <c r="Z244" s="146" t="e">
        <f>#REF!</f>
        <v>#REF!</v>
      </c>
      <c r="AA244" s="151" t="e">
        <f t="shared" si="58"/>
        <v>#REF!</v>
      </c>
      <c r="AB244" s="152">
        <f t="shared" si="63"/>
        <v>0</v>
      </c>
      <c r="AC244" s="153">
        <f t="shared" si="64"/>
        <v>0</v>
      </c>
    </row>
    <row r="245" spans="1:30" ht="15.6">
      <c r="A245" s="44"/>
      <c r="B245" s="44"/>
      <c r="C245" s="44"/>
      <c r="D245" s="90" t="s">
        <v>351</v>
      </c>
      <c r="E245" s="168" t="s">
        <v>49</v>
      </c>
      <c r="F245" s="182">
        <v>100000</v>
      </c>
      <c r="G245" s="114">
        <v>0</v>
      </c>
      <c r="H245" s="115"/>
      <c r="I245" s="109">
        <f t="shared" si="59"/>
        <v>0</v>
      </c>
      <c r="J245" s="184">
        <v>0</v>
      </c>
      <c r="K245" s="109">
        <f t="shared" si="49"/>
        <v>0</v>
      </c>
      <c r="L245" s="109">
        <f t="shared" si="50"/>
        <v>0</v>
      </c>
      <c r="M245" s="109">
        <f t="shared" si="51"/>
        <v>0</v>
      </c>
      <c r="N245" s="133">
        <v>1</v>
      </c>
      <c r="O245" s="131">
        <f t="shared" si="52"/>
        <v>100000</v>
      </c>
      <c r="P245" s="132">
        <v>1</v>
      </c>
      <c r="Q245" s="131">
        <f t="shared" si="53"/>
        <v>100000</v>
      </c>
      <c r="R245" s="131">
        <f t="shared" si="60"/>
        <v>0</v>
      </c>
      <c r="S245" s="131">
        <f t="shared" si="61"/>
        <v>0</v>
      </c>
      <c r="T245" s="187">
        <f t="shared" si="54"/>
        <v>1</v>
      </c>
      <c r="U245" s="146">
        <f t="shared" si="55"/>
        <v>100000</v>
      </c>
      <c r="V245" s="147">
        <f t="shared" si="56"/>
        <v>1</v>
      </c>
      <c r="W245" s="148">
        <f t="shared" si="57"/>
        <v>100000</v>
      </c>
      <c r="X245" s="150">
        <v>2</v>
      </c>
      <c r="Y245" s="153" t="s">
        <v>49</v>
      </c>
      <c r="Z245" s="158">
        <v>100000</v>
      </c>
      <c r="AA245" s="159">
        <f t="shared" si="58"/>
        <v>200000</v>
      </c>
      <c r="AB245" s="152">
        <f t="shared" si="63"/>
        <v>0</v>
      </c>
      <c r="AC245" s="153">
        <f t="shared" si="64"/>
        <v>0</v>
      </c>
    </row>
    <row r="246" spans="1:30" ht="15.6">
      <c r="A246" s="44"/>
      <c r="B246" s="44"/>
      <c r="C246" s="44"/>
      <c r="D246" s="90" t="s">
        <v>395</v>
      </c>
      <c r="E246" s="168" t="s">
        <v>14</v>
      </c>
      <c r="F246" s="182">
        <v>1195000</v>
      </c>
      <c r="G246" s="114">
        <v>0</v>
      </c>
      <c r="H246" s="115"/>
      <c r="I246" s="109">
        <f t="shared" si="59"/>
        <v>0</v>
      </c>
      <c r="J246" s="184">
        <v>0</v>
      </c>
      <c r="K246" s="109">
        <f t="shared" si="49"/>
        <v>0</v>
      </c>
      <c r="L246" s="109">
        <f t="shared" si="50"/>
        <v>0</v>
      </c>
      <c r="M246" s="109">
        <f t="shared" si="51"/>
        <v>0</v>
      </c>
      <c r="N246" s="133">
        <v>6</v>
      </c>
      <c r="O246" s="131">
        <f t="shared" si="52"/>
        <v>7170000</v>
      </c>
      <c r="P246" s="132">
        <v>6</v>
      </c>
      <c r="Q246" s="131">
        <f t="shared" si="53"/>
        <v>7170000</v>
      </c>
      <c r="R246" s="131">
        <f t="shared" si="60"/>
        <v>0</v>
      </c>
      <c r="S246" s="131">
        <f t="shared" si="61"/>
        <v>0</v>
      </c>
      <c r="T246" s="187">
        <f t="shared" si="54"/>
        <v>6</v>
      </c>
      <c r="U246" s="146">
        <f t="shared" si="55"/>
        <v>7170000</v>
      </c>
      <c r="V246" s="147">
        <f t="shared" si="56"/>
        <v>6</v>
      </c>
      <c r="W246" s="148">
        <f t="shared" si="57"/>
        <v>7170000</v>
      </c>
      <c r="X246" s="150"/>
      <c r="Y246" s="153"/>
      <c r="Z246" s="158"/>
      <c r="AA246" s="159"/>
      <c r="AB246" s="152">
        <f t="shared" si="63"/>
        <v>0</v>
      </c>
      <c r="AC246" s="153">
        <f t="shared" si="64"/>
        <v>0</v>
      </c>
      <c r="AD246" s="27"/>
    </row>
    <row r="247" spans="1:30">
      <c r="A247" s="44"/>
      <c r="B247" s="44"/>
      <c r="C247" s="44"/>
      <c r="D247" s="47"/>
      <c r="E247" s="178"/>
      <c r="F247" s="175"/>
      <c r="G247" s="104"/>
      <c r="H247" s="116"/>
      <c r="I247" s="117">
        <f>SUM(I5:I246)</f>
        <v>175773220.80000001</v>
      </c>
      <c r="J247" s="118"/>
      <c r="K247" s="117">
        <f>SUM(K5:K246)</f>
        <v>176104589.32000005</v>
      </c>
      <c r="L247" s="117">
        <f t="shared" ref="L247:M247" si="65">SUM(L5:L246)</f>
        <v>15635933.52</v>
      </c>
      <c r="M247" s="117">
        <f t="shared" si="65"/>
        <v>15304565</v>
      </c>
      <c r="N247" s="133"/>
      <c r="O247" s="134">
        <f>SUM(O5:O246)</f>
        <v>39541980</v>
      </c>
      <c r="P247" s="135"/>
      <c r="Q247" s="134">
        <f>SUM(Q5:Q246)</f>
        <v>36293761.950000003</v>
      </c>
      <c r="R247" s="134">
        <f t="shared" ref="R247:S247" si="66">SUM(R5:R246)</f>
        <v>0</v>
      </c>
      <c r="S247" s="134">
        <f t="shared" si="66"/>
        <v>3248218.05</v>
      </c>
      <c r="T247" s="153"/>
      <c r="U247" s="160">
        <f>SUM(U5:U246)</f>
        <v>215315200.80000001</v>
      </c>
      <c r="V247" s="153"/>
      <c r="W247" s="160">
        <f>SUM(W5:W246)</f>
        <v>212398351.27000004</v>
      </c>
      <c r="X247" s="153"/>
      <c r="Y247" s="153"/>
      <c r="Z247" s="153"/>
      <c r="AA247" s="161"/>
      <c r="AB247" s="152">
        <f>SUM(AB5:AB246)</f>
        <v>15633183.52</v>
      </c>
      <c r="AC247" s="152">
        <f>SUM(AC5:AC246)</f>
        <v>18550033.050000001</v>
      </c>
    </row>
    <row r="248" spans="1:30">
      <c r="L248" s="122"/>
      <c r="M248" s="122">
        <f>I247-K247</f>
        <v>-331368.52000004053</v>
      </c>
      <c r="R248" s="138">
        <f>SUM(R5:R247)</f>
        <v>0</v>
      </c>
      <c r="S248" s="122">
        <f>O247-Q247</f>
        <v>3248218.049999997</v>
      </c>
      <c r="AB248" s="164"/>
      <c r="AC248" s="164"/>
    </row>
    <row r="249" spans="1:30">
      <c r="L249" s="122"/>
      <c r="M249" s="122"/>
      <c r="P249" s="137">
        <f>S248+M248</f>
        <v>2916849.5299999565</v>
      </c>
      <c r="R249" s="138"/>
      <c r="S249" s="138"/>
      <c r="AB249" s="164"/>
      <c r="AC249" s="164"/>
    </row>
    <row r="250" spans="1:30" ht="34.799999999999997" customHeight="1">
      <c r="A250" s="236" t="s">
        <v>406</v>
      </c>
      <c r="B250" s="237"/>
      <c r="C250" s="237"/>
      <c r="D250" s="237"/>
      <c r="E250" s="237"/>
      <c r="F250" s="237"/>
      <c r="G250" s="237"/>
      <c r="H250" s="237"/>
      <c r="I250" s="237"/>
      <c r="J250" s="237"/>
      <c r="K250" s="237"/>
      <c r="L250" s="237"/>
      <c r="M250" s="237"/>
      <c r="N250" s="237"/>
      <c r="O250" s="237"/>
      <c r="P250" s="237"/>
      <c r="Q250" s="237"/>
      <c r="R250" s="237"/>
      <c r="S250" s="237"/>
      <c r="T250" s="237"/>
      <c r="U250" s="237"/>
      <c r="V250" s="237"/>
      <c r="W250" s="237"/>
      <c r="X250" s="237"/>
      <c r="Y250" s="237"/>
      <c r="Z250" s="237"/>
      <c r="AA250" s="237"/>
      <c r="AB250" s="237"/>
      <c r="AC250" s="237"/>
    </row>
    <row r="251" spans="1:30">
      <c r="A251" s="94" t="s">
        <v>353</v>
      </c>
      <c r="B251" s="94"/>
      <c r="C251" s="94"/>
      <c r="D251" s="99" t="s">
        <v>407</v>
      </c>
      <c r="E251" s="180" t="s">
        <v>400</v>
      </c>
      <c r="F251" s="100" t="s">
        <v>402</v>
      </c>
      <c r="G251" s="104"/>
      <c r="H251" s="116"/>
      <c r="I251" s="116"/>
      <c r="J251" s="105" t="s">
        <v>401</v>
      </c>
      <c r="K251" s="103" t="s">
        <v>357</v>
      </c>
      <c r="L251" s="116"/>
      <c r="M251" s="116"/>
      <c r="N251" s="133"/>
      <c r="O251" s="133"/>
      <c r="P251" s="139"/>
      <c r="Q251" s="133"/>
      <c r="R251" s="133"/>
      <c r="S251" s="133"/>
      <c r="T251" s="153"/>
      <c r="U251" s="153"/>
      <c r="V251" s="143" t="s">
        <v>401</v>
      </c>
      <c r="W251" s="143" t="s">
        <v>357</v>
      </c>
      <c r="X251" s="153"/>
      <c r="Y251" s="153"/>
      <c r="Z251" s="153"/>
      <c r="AA251" s="161"/>
      <c r="AB251" s="158"/>
      <c r="AC251" s="158"/>
    </row>
    <row r="252" spans="1:30" ht="19.95" customHeight="1">
      <c r="A252" s="44">
        <v>1</v>
      </c>
      <c r="B252" s="44"/>
      <c r="C252" s="44"/>
      <c r="D252" s="47" t="s">
        <v>365</v>
      </c>
      <c r="E252" s="170" t="s">
        <v>11</v>
      </c>
      <c r="F252" s="174"/>
      <c r="G252" s="104"/>
      <c r="H252" s="116"/>
      <c r="I252" s="116"/>
      <c r="J252" s="189">
        <v>262.74</v>
      </c>
      <c r="K252" s="190">
        <f t="shared" ref="K252:K271" si="67">F252*J252</f>
        <v>0</v>
      </c>
      <c r="L252" s="116"/>
      <c r="M252" s="116"/>
      <c r="N252" s="133"/>
      <c r="O252" s="133"/>
      <c r="P252" s="139"/>
      <c r="Q252" s="133"/>
      <c r="R252" s="133"/>
      <c r="S252" s="133"/>
      <c r="T252" s="153"/>
      <c r="U252" s="153"/>
      <c r="V252" s="147">
        <f t="shared" ref="V252:V268" si="68">J252</f>
        <v>262.74</v>
      </c>
      <c r="W252" s="153">
        <f t="shared" ref="W252:W269" si="69">V252*F252</f>
        <v>0</v>
      </c>
      <c r="X252" s="153"/>
      <c r="Y252" s="153"/>
      <c r="Z252" s="153"/>
      <c r="AA252" s="161"/>
      <c r="AB252" s="158"/>
      <c r="AC252" s="158"/>
    </row>
    <row r="253" spans="1:30" ht="33.6" customHeight="1">
      <c r="A253" s="44">
        <v>2</v>
      </c>
      <c r="B253" s="44"/>
      <c r="C253" s="44"/>
      <c r="D253" s="47" t="s">
        <v>650</v>
      </c>
      <c r="E253" s="181" t="s">
        <v>276</v>
      </c>
      <c r="F253" s="175"/>
      <c r="G253" s="104"/>
      <c r="H253" s="116"/>
      <c r="I253" s="116"/>
      <c r="J253" s="189">
        <v>28.01</v>
      </c>
      <c r="K253" s="190">
        <f t="shared" si="67"/>
        <v>0</v>
      </c>
      <c r="L253" s="116"/>
      <c r="M253" s="116"/>
      <c r="N253" s="133"/>
      <c r="O253" s="133"/>
      <c r="P253" s="139"/>
      <c r="Q253" s="133"/>
      <c r="R253" s="133"/>
      <c r="S253" s="133"/>
      <c r="T253" s="153"/>
      <c r="U253" s="153"/>
      <c r="V253" s="147">
        <f t="shared" si="68"/>
        <v>28.01</v>
      </c>
      <c r="W253" s="153">
        <f t="shared" si="69"/>
        <v>0</v>
      </c>
      <c r="X253" s="153"/>
      <c r="Y253" s="153"/>
      <c r="Z253" s="153"/>
      <c r="AA253" s="161"/>
      <c r="AB253" s="158"/>
      <c r="AC253" s="158"/>
    </row>
    <row r="254" spans="1:30">
      <c r="A254" s="44">
        <v>3</v>
      </c>
      <c r="B254" s="44"/>
      <c r="C254" s="44"/>
      <c r="D254" s="47" t="s">
        <v>651</v>
      </c>
      <c r="E254" s="181" t="s">
        <v>11</v>
      </c>
      <c r="F254" s="175"/>
      <c r="G254" s="104"/>
      <c r="H254" s="116"/>
      <c r="I254" s="116"/>
      <c r="J254" s="189">
        <v>636.23</v>
      </c>
      <c r="K254" s="190">
        <f t="shared" si="67"/>
        <v>0</v>
      </c>
      <c r="L254" s="116"/>
      <c r="M254" s="116"/>
      <c r="N254" s="133"/>
      <c r="O254" s="133"/>
      <c r="P254" s="139"/>
      <c r="Q254" s="133"/>
      <c r="R254" s="133"/>
      <c r="S254" s="133"/>
      <c r="T254" s="153"/>
      <c r="U254" s="153"/>
      <c r="V254" s="147">
        <f t="shared" si="68"/>
        <v>636.23</v>
      </c>
      <c r="W254" s="153">
        <f t="shared" si="69"/>
        <v>0</v>
      </c>
      <c r="X254" s="153"/>
      <c r="Y254" s="153"/>
      <c r="Z254" s="153"/>
      <c r="AA254" s="161"/>
      <c r="AB254" s="158"/>
      <c r="AC254" s="158"/>
    </row>
    <row r="255" spans="1:30" ht="156">
      <c r="A255" s="44">
        <v>4</v>
      </c>
      <c r="B255" s="44"/>
      <c r="C255" s="44"/>
      <c r="D255" s="7" t="s">
        <v>381</v>
      </c>
      <c r="E255" s="181" t="s">
        <v>14</v>
      </c>
      <c r="F255" s="175">
        <v>5000000</v>
      </c>
      <c r="G255" s="104"/>
      <c r="H255" s="116"/>
      <c r="I255" s="116"/>
      <c r="J255" s="189">
        <v>1</v>
      </c>
      <c r="K255" s="190">
        <f t="shared" si="67"/>
        <v>5000000</v>
      </c>
      <c r="M255" s="116"/>
      <c r="N255" s="133"/>
      <c r="O255" s="133"/>
      <c r="P255" s="139"/>
      <c r="Q255" s="133"/>
      <c r="R255" s="133"/>
      <c r="S255" s="133"/>
      <c r="T255" s="153"/>
      <c r="U255" s="153"/>
      <c r="V255" s="147">
        <f t="shared" si="68"/>
        <v>1</v>
      </c>
      <c r="W255" s="153">
        <f t="shared" si="69"/>
        <v>5000000</v>
      </c>
      <c r="X255" s="153"/>
      <c r="Y255" s="153"/>
      <c r="Z255" s="153"/>
      <c r="AA255" s="161"/>
      <c r="AB255" s="158"/>
      <c r="AC255" s="158"/>
    </row>
    <row r="256" spans="1:30" ht="28.8">
      <c r="A256" s="44">
        <v>5</v>
      </c>
      <c r="B256" s="44"/>
      <c r="C256" s="44"/>
      <c r="D256" s="47" t="s">
        <v>382</v>
      </c>
      <c r="E256" s="181" t="s">
        <v>11</v>
      </c>
      <c r="F256" s="175"/>
      <c r="G256" s="104"/>
      <c r="H256" s="116"/>
      <c r="I256" s="116"/>
      <c r="J256" s="189">
        <v>4925</v>
      </c>
      <c r="K256" s="190">
        <f t="shared" si="67"/>
        <v>0</v>
      </c>
      <c r="L256" s="116"/>
      <c r="M256" s="116"/>
      <c r="N256" s="133"/>
      <c r="O256" s="133"/>
      <c r="P256" s="139"/>
      <c r="Q256" s="133"/>
      <c r="R256" s="133"/>
      <c r="S256" s="133"/>
      <c r="T256" s="153"/>
      <c r="U256" s="153"/>
      <c r="V256" s="147">
        <f t="shared" si="68"/>
        <v>4925</v>
      </c>
      <c r="W256" s="153">
        <f t="shared" si="69"/>
        <v>0</v>
      </c>
      <c r="X256" s="153"/>
      <c r="Y256" s="153"/>
      <c r="Z256" s="153"/>
      <c r="AA256" s="161"/>
      <c r="AB256" s="158"/>
      <c r="AC256" s="158"/>
    </row>
    <row r="257" spans="1:29">
      <c r="A257" s="44">
        <v>6</v>
      </c>
      <c r="B257" s="44"/>
      <c r="C257" s="44"/>
      <c r="D257" s="47" t="s">
        <v>652</v>
      </c>
      <c r="E257" s="181" t="s">
        <v>64</v>
      </c>
      <c r="F257" s="175"/>
      <c r="G257" s="104"/>
      <c r="H257" s="116"/>
      <c r="I257" s="116"/>
      <c r="J257" s="189"/>
      <c r="K257" s="190">
        <f t="shared" si="67"/>
        <v>0</v>
      </c>
      <c r="L257" s="116"/>
      <c r="M257" s="116"/>
      <c r="N257" s="133"/>
      <c r="O257" s="133"/>
      <c r="P257" s="139"/>
      <c r="Q257" s="133"/>
      <c r="R257" s="133"/>
      <c r="S257" s="133"/>
      <c r="T257" s="153"/>
      <c r="U257" s="153"/>
      <c r="V257" s="147">
        <f t="shared" si="68"/>
        <v>0</v>
      </c>
      <c r="W257" s="153">
        <f t="shared" si="69"/>
        <v>0</v>
      </c>
      <c r="X257" s="153"/>
      <c r="Y257" s="153"/>
      <c r="Z257" s="153"/>
      <c r="AA257" s="161"/>
      <c r="AB257" s="158"/>
      <c r="AC257" s="158"/>
    </row>
    <row r="258" spans="1:29">
      <c r="A258" s="44">
        <v>7</v>
      </c>
      <c r="B258" s="44"/>
      <c r="C258" s="44"/>
      <c r="D258" s="47" t="s">
        <v>653</v>
      </c>
      <c r="E258" s="181" t="s">
        <v>11</v>
      </c>
      <c r="F258" s="175"/>
      <c r="G258" s="104"/>
      <c r="H258" s="116"/>
      <c r="I258" s="116"/>
      <c r="J258" s="189">
        <v>98.22</v>
      </c>
      <c r="K258" s="190">
        <f t="shared" si="67"/>
        <v>0</v>
      </c>
      <c r="L258" s="116"/>
      <c r="M258" s="116"/>
      <c r="N258" s="133"/>
      <c r="O258" s="133"/>
      <c r="P258" s="139"/>
      <c r="Q258" s="133"/>
      <c r="R258" s="133"/>
      <c r="S258" s="133"/>
      <c r="T258" s="153"/>
      <c r="U258" s="153"/>
      <c r="V258" s="147">
        <f t="shared" si="68"/>
        <v>98.22</v>
      </c>
      <c r="W258" s="153">
        <f t="shared" si="69"/>
        <v>0</v>
      </c>
      <c r="X258" s="153"/>
      <c r="Y258" s="153"/>
      <c r="Z258" s="153"/>
      <c r="AA258" s="161"/>
      <c r="AB258" s="158"/>
      <c r="AC258" s="158"/>
    </row>
    <row r="259" spans="1:29">
      <c r="A259" s="44">
        <v>8</v>
      </c>
      <c r="B259" s="44"/>
      <c r="C259" s="44"/>
      <c r="D259" s="47" t="s">
        <v>654</v>
      </c>
      <c r="E259" s="181" t="s">
        <v>11</v>
      </c>
      <c r="F259" s="175"/>
      <c r="G259" s="104"/>
      <c r="H259" s="116"/>
      <c r="I259" s="116"/>
      <c r="J259" s="189">
        <v>61.064999999999998</v>
      </c>
      <c r="K259" s="190">
        <f t="shared" si="67"/>
        <v>0</v>
      </c>
      <c r="L259" s="116"/>
      <c r="M259" s="116"/>
      <c r="N259" s="133"/>
      <c r="O259" s="133"/>
      <c r="P259" s="139"/>
      <c r="Q259" s="133"/>
      <c r="R259" s="133"/>
      <c r="S259" s="133"/>
      <c r="T259" s="153"/>
      <c r="U259" s="153"/>
      <c r="V259" s="147">
        <f t="shared" si="68"/>
        <v>61.064999999999998</v>
      </c>
      <c r="W259" s="153">
        <f t="shared" si="69"/>
        <v>0</v>
      </c>
      <c r="X259" s="153"/>
      <c r="Y259" s="153"/>
      <c r="Z259" s="153"/>
      <c r="AA259" s="161"/>
      <c r="AB259" s="158"/>
      <c r="AC259" s="158"/>
    </row>
    <row r="260" spans="1:29">
      <c r="A260" s="44">
        <v>9</v>
      </c>
      <c r="B260" s="44"/>
      <c r="C260" s="44"/>
      <c r="D260" s="47" t="s">
        <v>655</v>
      </c>
      <c r="E260" s="181" t="s">
        <v>11</v>
      </c>
      <c r="F260" s="175"/>
      <c r="G260" s="104"/>
      <c r="H260" s="116"/>
      <c r="I260" s="116"/>
      <c r="J260" s="189">
        <v>63.96</v>
      </c>
      <c r="K260" s="190">
        <f t="shared" si="67"/>
        <v>0</v>
      </c>
      <c r="L260" s="116"/>
      <c r="M260" s="116"/>
      <c r="N260" s="133"/>
      <c r="O260" s="133"/>
      <c r="P260" s="139"/>
      <c r="Q260" s="133"/>
      <c r="R260" s="133"/>
      <c r="S260" s="133"/>
      <c r="T260" s="153"/>
      <c r="U260" s="153"/>
      <c r="V260" s="147">
        <f t="shared" si="68"/>
        <v>63.96</v>
      </c>
      <c r="W260" s="153">
        <f t="shared" si="69"/>
        <v>0</v>
      </c>
      <c r="X260" s="153"/>
      <c r="Y260" s="153"/>
      <c r="Z260" s="153"/>
      <c r="AA260" s="161"/>
      <c r="AB260" s="158"/>
      <c r="AC260" s="158"/>
    </row>
    <row r="261" spans="1:29">
      <c r="A261" s="44">
        <v>10</v>
      </c>
      <c r="B261" s="44"/>
      <c r="C261" s="44"/>
      <c r="D261" s="47" t="s">
        <v>371</v>
      </c>
      <c r="E261" s="181" t="s">
        <v>14</v>
      </c>
      <c r="F261" s="183">
        <v>30000</v>
      </c>
      <c r="G261" s="104"/>
      <c r="H261" s="116"/>
      <c r="I261" s="116"/>
      <c r="J261" s="114">
        <v>1</v>
      </c>
      <c r="K261" s="190">
        <f t="shared" si="67"/>
        <v>30000</v>
      </c>
      <c r="L261" s="116"/>
      <c r="M261" s="116"/>
      <c r="N261" s="133"/>
      <c r="O261" s="133"/>
      <c r="P261" s="139"/>
      <c r="Q261" s="133"/>
      <c r="R261" s="133"/>
      <c r="S261" s="133"/>
      <c r="T261" s="153"/>
      <c r="U261" s="153"/>
      <c r="V261" s="147">
        <f t="shared" si="68"/>
        <v>1</v>
      </c>
      <c r="W261" s="153">
        <f t="shared" si="69"/>
        <v>30000</v>
      </c>
      <c r="X261" s="153"/>
      <c r="Y261" s="153"/>
      <c r="Z261" s="153"/>
      <c r="AA261" s="161"/>
      <c r="AB261" s="158"/>
      <c r="AC261" s="158"/>
    </row>
    <row r="262" spans="1:29">
      <c r="A262" s="44">
        <v>11</v>
      </c>
      <c r="B262" s="44"/>
      <c r="C262" s="44"/>
      <c r="D262" s="47" t="s">
        <v>372</v>
      </c>
      <c r="E262" s="181" t="s">
        <v>14</v>
      </c>
      <c r="F262" s="183">
        <v>40000</v>
      </c>
      <c r="G262" s="104"/>
      <c r="H262" s="116"/>
      <c r="I262" s="116"/>
      <c r="J262" s="114">
        <v>7</v>
      </c>
      <c r="K262" s="190">
        <f t="shared" si="67"/>
        <v>280000</v>
      </c>
      <c r="L262" s="116"/>
      <c r="M262" s="116"/>
      <c r="N262" s="133"/>
      <c r="O262" s="133"/>
      <c r="P262" s="139"/>
      <c r="Q262" s="133"/>
      <c r="R262" s="133"/>
      <c r="S262" s="133"/>
      <c r="T262" s="153"/>
      <c r="U262" s="153"/>
      <c r="V262" s="147">
        <f t="shared" si="68"/>
        <v>7</v>
      </c>
      <c r="W262" s="153">
        <f t="shared" si="69"/>
        <v>280000</v>
      </c>
      <c r="X262" s="153"/>
      <c r="Y262" s="153"/>
      <c r="Z262" s="153"/>
      <c r="AA262" s="161"/>
      <c r="AB262" s="158"/>
      <c r="AC262" s="158"/>
    </row>
    <row r="263" spans="1:29">
      <c r="A263" s="44">
        <v>12</v>
      </c>
      <c r="B263" s="44"/>
      <c r="C263" s="44"/>
      <c r="D263" s="47" t="s">
        <v>373</v>
      </c>
      <c r="E263" s="181" t="s">
        <v>14</v>
      </c>
      <c r="F263" s="183">
        <v>14500</v>
      </c>
      <c r="G263" s="104"/>
      <c r="H263" s="116"/>
      <c r="I263" s="116"/>
      <c r="J263" s="114">
        <v>1</v>
      </c>
      <c r="K263" s="190">
        <f t="shared" si="67"/>
        <v>14500</v>
      </c>
      <c r="L263" s="116"/>
      <c r="M263" s="116"/>
      <c r="N263" s="133"/>
      <c r="O263" s="133"/>
      <c r="P263" s="139"/>
      <c r="Q263" s="133"/>
      <c r="R263" s="133"/>
      <c r="S263" s="133"/>
      <c r="T263" s="153"/>
      <c r="U263" s="153"/>
      <c r="V263" s="147">
        <f t="shared" si="68"/>
        <v>1</v>
      </c>
      <c r="W263" s="153">
        <f t="shared" si="69"/>
        <v>14500</v>
      </c>
      <c r="X263" s="153"/>
      <c r="Y263" s="153"/>
      <c r="Z263" s="153"/>
      <c r="AA263" s="161"/>
      <c r="AB263" s="158"/>
      <c r="AC263" s="158"/>
    </row>
    <row r="264" spans="1:29">
      <c r="A264" s="44">
        <v>13</v>
      </c>
      <c r="B264" s="44"/>
      <c r="C264" s="44"/>
      <c r="D264" s="47" t="s">
        <v>657</v>
      </c>
      <c r="E264" s="181" t="s">
        <v>49</v>
      </c>
      <c r="F264" s="183">
        <v>40000</v>
      </c>
      <c r="G264" s="104"/>
      <c r="H264" s="116"/>
      <c r="I264" s="116"/>
      <c r="J264" s="114">
        <v>1</v>
      </c>
      <c r="K264" s="190">
        <f t="shared" si="67"/>
        <v>40000</v>
      </c>
      <c r="L264" s="116"/>
      <c r="M264" s="116"/>
      <c r="N264" s="133"/>
      <c r="O264" s="133"/>
      <c r="P264" s="139"/>
      <c r="Q264" s="133"/>
      <c r="R264" s="133"/>
      <c r="S264" s="133"/>
      <c r="T264" s="153"/>
      <c r="U264" s="153"/>
      <c r="V264" s="147">
        <f t="shared" si="68"/>
        <v>1</v>
      </c>
      <c r="W264" s="153">
        <f t="shared" si="69"/>
        <v>40000</v>
      </c>
      <c r="X264" s="153"/>
      <c r="Y264" s="153"/>
      <c r="Z264" s="153"/>
      <c r="AA264" s="161"/>
      <c r="AB264" s="158"/>
      <c r="AC264" s="158"/>
    </row>
    <row r="265" spans="1:29">
      <c r="A265" s="44">
        <v>14</v>
      </c>
      <c r="B265" s="44"/>
      <c r="C265" s="44"/>
      <c r="D265" s="47" t="s">
        <v>379</v>
      </c>
      <c r="E265" s="181" t="s">
        <v>49</v>
      </c>
      <c r="F265" s="183">
        <v>185000</v>
      </c>
      <c r="G265" s="104"/>
      <c r="H265" s="116"/>
      <c r="I265" s="116"/>
      <c r="J265" s="114">
        <v>1</v>
      </c>
      <c r="K265" s="190">
        <f t="shared" si="67"/>
        <v>185000</v>
      </c>
      <c r="L265" s="116"/>
      <c r="M265" s="116"/>
      <c r="N265" s="133"/>
      <c r="O265" s="133"/>
      <c r="P265" s="139"/>
      <c r="Q265" s="133"/>
      <c r="R265" s="133"/>
      <c r="S265" s="133"/>
      <c r="T265" s="153"/>
      <c r="U265" s="153"/>
      <c r="V265" s="147">
        <f t="shared" si="68"/>
        <v>1</v>
      </c>
      <c r="W265" s="153">
        <f t="shared" si="69"/>
        <v>185000</v>
      </c>
      <c r="X265" s="153"/>
      <c r="Y265" s="153"/>
      <c r="Z265" s="153"/>
      <c r="AA265" s="161"/>
      <c r="AB265" s="158"/>
      <c r="AC265" s="158"/>
    </row>
    <row r="266" spans="1:29">
      <c r="A266" s="44">
        <v>15</v>
      </c>
      <c r="B266" s="44"/>
      <c r="C266" s="44"/>
      <c r="D266" s="47" t="s">
        <v>658</v>
      </c>
      <c r="E266" s="181" t="s">
        <v>11</v>
      </c>
      <c r="F266" s="175"/>
      <c r="G266" s="104"/>
      <c r="H266" s="116"/>
      <c r="I266" s="116"/>
      <c r="J266" s="189">
        <v>297.52</v>
      </c>
      <c r="K266" s="190">
        <f t="shared" si="67"/>
        <v>0</v>
      </c>
      <c r="L266" s="116"/>
      <c r="M266" s="116"/>
      <c r="N266" s="133"/>
      <c r="O266" s="133"/>
      <c r="P266" s="139"/>
      <c r="Q266" s="133"/>
      <c r="R266" s="133"/>
      <c r="S266" s="133"/>
      <c r="T266" s="153"/>
      <c r="U266" s="153"/>
      <c r="V266" s="147">
        <f t="shared" si="68"/>
        <v>297.52</v>
      </c>
      <c r="W266" s="153">
        <f t="shared" si="69"/>
        <v>0</v>
      </c>
      <c r="X266" s="153"/>
      <c r="Y266" s="153"/>
      <c r="Z266" s="153"/>
      <c r="AA266" s="161"/>
      <c r="AB266" s="158"/>
      <c r="AC266" s="158"/>
    </row>
    <row r="267" spans="1:29">
      <c r="A267" s="44">
        <v>16</v>
      </c>
      <c r="B267" s="44"/>
      <c r="C267" s="44"/>
      <c r="D267" s="47" t="s">
        <v>659</v>
      </c>
      <c r="E267" s="181" t="s">
        <v>11</v>
      </c>
      <c r="F267" s="175"/>
      <c r="G267" s="104"/>
      <c r="H267" s="116"/>
      <c r="I267" s="116"/>
      <c r="J267" s="189">
        <v>163.08000000000001</v>
      </c>
      <c r="K267" s="190">
        <f t="shared" si="67"/>
        <v>0</v>
      </c>
      <c r="L267" s="116"/>
      <c r="M267" s="116"/>
      <c r="N267" s="133"/>
      <c r="O267" s="133"/>
      <c r="P267" s="139"/>
      <c r="Q267" s="133"/>
      <c r="R267" s="133"/>
      <c r="S267" s="133"/>
      <c r="T267" s="153"/>
      <c r="U267" s="153"/>
      <c r="V267" s="147">
        <f t="shared" si="68"/>
        <v>163.08000000000001</v>
      </c>
      <c r="W267" s="153">
        <f t="shared" si="69"/>
        <v>0</v>
      </c>
      <c r="X267" s="153"/>
      <c r="Y267" s="153"/>
      <c r="Z267" s="153"/>
      <c r="AA267" s="161"/>
      <c r="AB267" s="158"/>
      <c r="AC267" s="158"/>
    </row>
    <row r="268" spans="1:29">
      <c r="A268" s="44">
        <v>17</v>
      </c>
      <c r="B268" s="44"/>
      <c r="C268" s="44"/>
      <c r="D268" s="47" t="s">
        <v>660</v>
      </c>
      <c r="E268" s="181" t="s">
        <v>11</v>
      </c>
      <c r="F268" s="175"/>
      <c r="G268" s="104"/>
      <c r="H268" s="116"/>
      <c r="I268" s="116"/>
      <c r="J268" s="189">
        <v>4.59</v>
      </c>
      <c r="K268" s="190">
        <f t="shared" si="67"/>
        <v>0</v>
      </c>
      <c r="L268" s="116"/>
      <c r="M268" s="116"/>
      <c r="N268" s="133"/>
      <c r="O268" s="133"/>
      <c r="P268" s="139"/>
      <c r="Q268" s="133"/>
      <c r="R268" s="133"/>
      <c r="S268" s="133"/>
      <c r="T268" s="153"/>
      <c r="U268" s="153"/>
      <c r="V268" s="147">
        <f t="shared" si="68"/>
        <v>4.59</v>
      </c>
      <c r="W268" s="153">
        <f t="shared" si="69"/>
        <v>0</v>
      </c>
      <c r="X268" s="153"/>
      <c r="Y268" s="153"/>
      <c r="Z268" s="153"/>
      <c r="AA268" s="161"/>
      <c r="AB268" s="158"/>
      <c r="AC268" s="158"/>
    </row>
    <row r="269" spans="1:29" ht="190.8" customHeight="1">
      <c r="A269" s="44">
        <v>18</v>
      </c>
      <c r="D269" s="192" t="s">
        <v>663</v>
      </c>
      <c r="E269" s="197" t="s">
        <v>11</v>
      </c>
      <c r="F269" s="194">
        <v>1725</v>
      </c>
      <c r="G269" s="114"/>
      <c r="H269" s="196"/>
      <c r="I269" s="124"/>
      <c r="J269" s="125"/>
      <c r="K269" s="190">
        <f t="shared" si="67"/>
        <v>0</v>
      </c>
      <c r="L269" s="124"/>
      <c r="M269" s="124"/>
      <c r="N269" s="141"/>
      <c r="O269" s="141"/>
      <c r="P269" s="142"/>
      <c r="Q269" s="141"/>
      <c r="R269" s="141"/>
      <c r="S269" s="141"/>
      <c r="T269" s="158"/>
      <c r="U269" s="153"/>
      <c r="V269" s="150">
        <v>390.81</v>
      </c>
      <c r="W269" s="198">
        <f t="shared" si="69"/>
        <v>674147.25</v>
      </c>
      <c r="X269" s="153"/>
      <c r="Y269" s="153"/>
      <c r="Z269" s="153"/>
      <c r="AA269" s="153"/>
      <c r="AB269" s="153"/>
      <c r="AC269" s="153"/>
    </row>
    <row r="270" spans="1:29" ht="165" customHeight="1">
      <c r="A270" s="44">
        <v>19</v>
      </c>
      <c r="B270" s="44"/>
      <c r="C270" s="44"/>
      <c r="D270" s="191" t="s">
        <v>662</v>
      </c>
      <c r="E270" s="197" t="s">
        <v>64</v>
      </c>
      <c r="F270" s="183"/>
      <c r="G270" s="193"/>
      <c r="H270" s="195"/>
      <c r="I270" s="116"/>
      <c r="J270" s="123"/>
      <c r="K270" s="190">
        <f t="shared" si="67"/>
        <v>0</v>
      </c>
      <c r="L270" s="116"/>
      <c r="M270" s="116"/>
      <c r="N270" s="133"/>
      <c r="O270" s="140"/>
      <c r="P270" s="139"/>
      <c r="Q270" s="140"/>
      <c r="R270" s="140"/>
      <c r="S270" s="140"/>
      <c r="T270" s="153"/>
      <c r="U270" s="153"/>
      <c r="V270" s="150">
        <v>110.925</v>
      </c>
      <c r="W270" s="153"/>
      <c r="X270" s="153"/>
      <c r="Y270" s="153"/>
      <c r="Z270" s="158"/>
      <c r="AA270" s="159"/>
      <c r="AB270" s="153"/>
      <c r="AC270" s="153"/>
    </row>
    <row r="271" spans="1:29" ht="31.2">
      <c r="A271" s="44">
        <v>20</v>
      </c>
      <c r="B271" s="44"/>
      <c r="C271" s="44"/>
      <c r="D271" s="7" t="s">
        <v>664</v>
      </c>
      <c r="E271" s="197" t="s">
        <v>11</v>
      </c>
      <c r="F271" s="177">
        <v>127305</v>
      </c>
      <c r="G271" s="104"/>
      <c r="H271" s="116"/>
      <c r="I271" s="116"/>
      <c r="J271" s="123">
        <v>10</v>
      </c>
      <c r="K271" s="190">
        <f t="shared" si="67"/>
        <v>1273050</v>
      </c>
      <c r="L271" s="116"/>
      <c r="M271" s="116"/>
      <c r="N271" s="133">
        <v>4</v>
      </c>
      <c r="O271" s="140">
        <f>N271*F271</f>
        <v>509220</v>
      </c>
      <c r="P271" s="139"/>
      <c r="Q271" s="133"/>
      <c r="R271" s="133"/>
      <c r="S271" s="133"/>
      <c r="T271" s="153"/>
      <c r="U271" s="153"/>
      <c r="V271" s="219">
        <f>J271+N271</f>
        <v>14</v>
      </c>
      <c r="W271" s="158">
        <f>V271*F271</f>
        <v>1782270</v>
      </c>
      <c r="X271" s="153"/>
      <c r="Y271" s="153"/>
      <c r="Z271" s="153"/>
      <c r="AA271" s="161"/>
      <c r="AB271" s="158"/>
      <c r="AC271" s="158"/>
    </row>
    <row r="272" spans="1:29">
      <c r="A272" s="44">
        <v>21</v>
      </c>
      <c r="B272" s="44"/>
      <c r="C272" s="44"/>
      <c r="D272" s="47" t="s">
        <v>665</v>
      </c>
      <c r="E272" s="181" t="s">
        <v>11</v>
      </c>
      <c r="F272" s="175"/>
      <c r="G272" s="104"/>
      <c r="H272" s="116"/>
      <c r="I272" s="116"/>
      <c r="J272" s="123"/>
      <c r="K272" s="116"/>
      <c r="L272" s="116"/>
      <c r="M272" s="116"/>
      <c r="N272" s="133"/>
      <c r="O272" s="218"/>
      <c r="P272" s="139"/>
      <c r="Q272" s="218"/>
      <c r="R272" s="218"/>
      <c r="S272" s="218"/>
      <c r="T272" s="153"/>
      <c r="U272" s="153"/>
      <c r="V272" s="153">
        <v>113.7</v>
      </c>
      <c r="W272" s="153"/>
      <c r="X272" s="153"/>
      <c r="Y272" s="153"/>
      <c r="Z272" s="153"/>
      <c r="AA272" s="161"/>
      <c r="AB272" s="152"/>
      <c r="AC272" s="153"/>
    </row>
    <row r="273" spans="1:29">
      <c r="A273" s="44">
        <v>22</v>
      </c>
      <c r="B273" s="44"/>
      <c r="C273" s="44"/>
      <c r="D273" s="47" t="s">
        <v>666</v>
      </c>
      <c r="E273" s="181" t="s">
        <v>14</v>
      </c>
      <c r="F273" s="175"/>
      <c r="G273" s="104"/>
      <c r="H273" s="116"/>
      <c r="I273" s="116"/>
      <c r="J273" s="123"/>
      <c r="K273" s="116"/>
      <c r="L273" s="116"/>
      <c r="M273" s="116"/>
      <c r="N273" s="133"/>
      <c r="O273" s="218"/>
      <c r="P273" s="139"/>
      <c r="Q273" s="218"/>
      <c r="R273" s="218"/>
      <c r="S273" s="218"/>
      <c r="T273" s="153"/>
      <c r="U273" s="153"/>
      <c r="V273" s="153">
        <v>1</v>
      </c>
      <c r="W273" s="153"/>
      <c r="X273" s="153"/>
      <c r="Y273" s="153"/>
      <c r="Z273" s="153"/>
      <c r="AA273" s="161"/>
      <c r="AB273" s="152"/>
      <c r="AC273" s="153"/>
    </row>
    <row r="274" spans="1:29">
      <c r="A274" s="44">
        <v>23</v>
      </c>
      <c r="B274" s="44"/>
      <c r="C274" s="44"/>
      <c r="D274" s="47" t="s">
        <v>667</v>
      </c>
      <c r="E274" s="181" t="s">
        <v>14</v>
      </c>
      <c r="F274" s="175"/>
      <c r="G274" s="104"/>
      <c r="H274" s="116"/>
      <c r="I274" s="116"/>
      <c r="J274" s="123"/>
      <c r="K274" s="116"/>
      <c r="L274" s="116"/>
      <c r="M274" s="116"/>
      <c r="N274" s="133"/>
      <c r="O274" s="218"/>
      <c r="P274" s="139"/>
      <c r="Q274" s="218"/>
      <c r="R274" s="218"/>
      <c r="S274" s="218"/>
      <c r="T274" s="153"/>
      <c r="U274" s="153"/>
      <c r="V274" s="153">
        <v>14</v>
      </c>
      <c r="W274" s="153"/>
      <c r="X274" s="153"/>
      <c r="Y274" s="153"/>
      <c r="Z274" s="153"/>
      <c r="AA274" s="161"/>
      <c r="AB274" s="152"/>
      <c r="AC274" s="153"/>
    </row>
    <row r="275" spans="1:29">
      <c r="A275" s="44">
        <v>24</v>
      </c>
      <c r="B275" s="44"/>
      <c r="C275" s="44"/>
      <c r="D275" s="47" t="s">
        <v>668</v>
      </c>
      <c r="E275" s="181" t="s">
        <v>14</v>
      </c>
      <c r="F275" s="175"/>
      <c r="G275" s="104"/>
      <c r="H275" s="116"/>
      <c r="I275" s="116"/>
      <c r="J275" s="123"/>
      <c r="K275" s="116"/>
      <c r="L275" s="116"/>
      <c r="M275" s="116"/>
      <c r="N275" s="133"/>
      <c r="O275" s="218"/>
      <c r="P275" s="139"/>
      <c r="Q275" s="218"/>
      <c r="R275" s="218"/>
      <c r="S275" s="218"/>
      <c r="T275" s="153"/>
      <c r="U275" s="153"/>
      <c r="V275" s="153">
        <v>1</v>
      </c>
      <c r="W275" s="153"/>
      <c r="X275" s="153"/>
      <c r="Y275" s="153"/>
      <c r="Z275" s="153"/>
      <c r="AA275" s="161"/>
      <c r="AB275" s="152"/>
      <c r="AC275" s="153"/>
    </row>
    <row r="276" spans="1:29">
      <c r="A276" s="44">
        <v>25</v>
      </c>
      <c r="B276" s="44"/>
      <c r="C276" s="44"/>
      <c r="D276" s="47" t="s">
        <v>669</v>
      </c>
      <c r="E276" s="181" t="s">
        <v>11</v>
      </c>
      <c r="F276" s="175"/>
      <c r="G276" s="104"/>
      <c r="H276" s="116"/>
      <c r="I276" s="116"/>
      <c r="J276" s="123"/>
      <c r="K276" s="116"/>
      <c r="L276" s="116"/>
      <c r="M276" s="116"/>
      <c r="N276" s="133"/>
      <c r="O276" s="218"/>
      <c r="P276" s="139"/>
      <c r="Q276" s="218"/>
      <c r="R276" s="218"/>
      <c r="S276" s="218"/>
      <c r="T276" s="153"/>
      <c r="U276" s="153"/>
      <c r="V276" s="153">
        <v>6.3</v>
      </c>
      <c r="W276" s="153"/>
      <c r="X276" s="153"/>
      <c r="Y276" s="153"/>
      <c r="Z276" s="153"/>
      <c r="AA276" s="161"/>
      <c r="AB276" s="152"/>
      <c r="AC276" s="153"/>
    </row>
    <row r="277" spans="1:29">
      <c r="A277" s="44">
        <v>26</v>
      </c>
      <c r="B277" s="44"/>
      <c r="C277" s="44"/>
      <c r="D277" s="47" t="s">
        <v>670</v>
      </c>
      <c r="E277" s="181" t="s">
        <v>14</v>
      </c>
      <c r="F277" s="175"/>
      <c r="G277" s="104"/>
      <c r="H277" s="116"/>
      <c r="I277" s="116"/>
      <c r="J277" s="123"/>
      <c r="K277" s="116"/>
      <c r="L277" s="116"/>
      <c r="M277" s="116"/>
      <c r="N277" s="133"/>
      <c r="O277" s="218"/>
      <c r="P277" s="139"/>
      <c r="Q277" s="218"/>
      <c r="R277" s="218"/>
      <c r="S277" s="218"/>
      <c r="T277" s="153"/>
      <c r="U277" s="153"/>
      <c r="V277" s="153">
        <v>1</v>
      </c>
      <c r="W277" s="153"/>
      <c r="X277" s="153"/>
      <c r="Y277" s="153"/>
      <c r="Z277" s="153"/>
      <c r="AA277" s="161"/>
      <c r="AB277" s="152"/>
      <c r="AC277" s="153"/>
    </row>
    <row r="278" spans="1:29">
      <c r="A278" s="44">
        <v>27</v>
      </c>
      <c r="B278" s="44"/>
      <c r="C278" s="44"/>
      <c r="D278" s="47" t="s">
        <v>671</v>
      </c>
      <c r="E278" s="181" t="s">
        <v>14</v>
      </c>
      <c r="F278" s="175"/>
      <c r="G278" s="104"/>
      <c r="H278" s="116"/>
      <c r="I278" s="116"/>
      <c r="J278" s="123"/>
      <c r="K278" s="116"/>
      <c r="L278" s="116"/>
      <c r="M278" s="116"/>
      <c r="N278" s="133"/>
      <c r="O278" s="218"/>
      <c r="P278" s="139"/>
      <c r="Q278" s="218"/>
      <c r="R278" s="218"/>
      <c r="S278" s="218"/>
      <c r="T278" s="153"/>
      <c r="U278" s="153"/>
      <c r="V278" s="153">
        <v>31</v>
      </c>
      <c r="W278" s="153"/>
      <c r="X278" s="153"/>
      <c r="Y278" s="153"/>
      <c r="Z278" s="153"/>
      <c r="AA278" s="161"/>
      <c r="AB278" s="152"/>
      <c r="AC278" s="153"/>
    </row>
    <row r="279" spans="1:29">
      <c r="A279" s="44">
        <v>28</v>
      </c>
      <c r="B279" s="44"/>
      <c r="C279" s="44"/>
      <c r="D279" s="47" t="s">
        <v>672</v>
      </c>
      <c r="E279" s="178"/>
      <c r="F279" s="175"/>
      <c r="G279" s="104"/>
      <c r="H279" s="116"/>
      <c r="I279" s="116"/>
      <c r="J279" s="123"/>
      <c r="K279" s="116"/>
      <c r="L279" s="116"/>
      <c r="M279" s="116"/>
      <c r="N279" s="133"/>
      <c r="O279" s="218"/>
      <c r="P279" s="139"/>
      <c r="Q279" s="218"/>
      <c r="R279" s="218"/>
      <c r="S279" s="218"/>
      <c r="T279" s="153"/>
      <c r="U279" s="153"/>
      <c r="V279" s="153">
        <v>1</v>
      </c>
      <c r="W279" s="153"/>
      <c r="X279" s="153"/>
      <c r="Y279" s="153"/>
      <c r="Z279" s="153"/>
      <c r="AA279" s="161"/>
      <c r="AB279" s="152"/>
      <c r="AC279" s="153"/>
    </row>
    <row r="280" spans="1:29">
      <c r="A280" s="44">
        <v>29</v>
      </c>
      <c r="B280" s="44"/>
      <c r="C280" s="44"/>
      <c r="D280" s="47" t="s">
        <v>673</v>
      </c>
      <c r="E280" s="178"/>
      <c r="F280" s="175"/>
      <c r="G280" s="104"/>
      <c r="H280" s="116"/>
      <c r="I280" s="116"/>
      <c r="J280" s="123"/>
      <c r="K280" s="116"/>
      <c r="L280" s="116"/>
      <c r="M280" s="116"/>
      <c r="N280" s="133"/>
      <c r="O280" s="218"/>
      <c r="P280" s="139"/>
      <c r="Q280" s="218"/>
      <c r="R280" s="218"/>
      <c r="S280" s="218"/>
      <c r="T280" s="153"/>
      <c r="U280" s="153"/>
      <c r="V280" s="153">
        <v>1</v>
      </c>
      <c r="W280" s="153"/>
      <c r="X280" s="153"/>
      <c r="Y280" s="153"/>
      <c r="Z280" s="153"/>
      <c r="AA280" s="161"/>
      <c r="AB280" s="152"/>
      <c r="AC280" s="153"/>
    </row>
    <row r="281" spans="1:29">
      <c r="A281" s="44"/>
      <c r="B281" s="44"/>
      <c r="C281" s="44"/>
      <c r="D281" s="47"/>
      <c r="E281" s="178"/>
      <c r="F281" s="175"/>
      <c r="G281" s="104"/>
      <c r="H281" s="116"/>
      <c r="I281" s="116"/>
      <c r="J281" s="123"/>
      <c r="K281" s="116"/>
      <c r="L281" s="116"/>
      <c r="M281" s="116"/>
      <c r="N281" s="133"/>
      <c r="O281" s="218"/>
      <c r="P281" s="139"/>
      <c r="Q281" s="218"/>
      <c r="R281" s="218"/>
      <c r="S281" s="218"/>
      <c r="T281" s="153"/>
      <c r="U281" s="153"/>
      <c r="V281" s="153"/>
      <c r="W281" s="153"/>
      <c r="X281" s="153"/>
      <c r="Y281" s="153"/>
      <c r="Z281" s="153"/>
      <c r="AA281" s="161"/>
      <c r="AB281" s="152"/>
      <c r="AC281" s="153"/>
    </row>
    <row r="282" spans="1:29">
      <c r="A282" s="44"/>
      <c r="B282" s="44"/>
      <c r="C282" s="44"/>
      <c r="D282" s="47"/>
      <c r="E282" s="178"/>
      <c r="F282" s="175"/>
      <c r="G282" s="104"/>
      <c r="H282" s="116"/>
      <c r="I282" s="116"/>
      <c r="J282" s="123"/>
      <c r="K282" s="116"/>
      <c r="L282" s="116"/>
      <c r="M282" s="116"/>
      <c r="N282" s="133"/>
      <c r="O282" s="218"/>
      <c r="P282" s="139"/>
      <c r="Q282" s="218"/>
      <c r="R282" s="218"/>
      <c r="S282" s="218"/>
      <c r="T282" s="153"/>
      <c r="U282" s="153"/>
      <c r="V282" s="153"/>
      <c r="W282" s="153"/>
      <c r="X282" s="153"/>
      <c r="Y282" s="153"/>
      <c r="Z282" s="153"/>
      <c r="AA282" s="161"/>
      <c r="AB282" s="152"/>
      <c r="AC282" s="153"/>
    </row>
    <row r="283" spans="1:29">
      <c r="O283" s="138"/>
      <c r="Q283" s="138"/>
      <c r="R283" s="138"/>
      <c r="S283" s="138"/>
      <c r="AB283" s="165"/>
    </row>
    <row r="284" spans="1:29">
      <c r="O284" s="138"/>
      <c r="Q284" s="138"/>
      <c r="R284" s="138"/>
      <c r="S284" s="138"/>
      <c r="AB284" s="165"/>
    </row>
    <row r="285" spans="1:29">
      <c r="O285" s="138"/>
      <c r="Q285" s="138"/>
      <c r="R285" s="138"/>
      <c r="S285" s="138"/>
      <c r="AB285" s="165"/>
    </row>
    <row r="286" spans="1:29">
      <c r="O286" s="138"/>
      <c r="Q286" s="138"/>
      <c r="R286" s="138"/>
      <c r="S286" s="138"/>
      <c r="AB286" s="165"/>
    </row>
    <row r="287" spans="1:29">
      <c r="O287" s="138"/>
      <c r="Q287" s="138"/>
      <c r="R287" s="138"/>
      <c r="S287" s="138"/>
      <c r="AB287" s="165"/>
    </row>
    <row r="288" spans="1:29">
      <c r="O288" s="138"/>
      <c r="Q288" s="138"/>
      <c r="R288" s="138"/>
      <c r="S288" s="138"/>
      <c r="AB288" s="165"/>
    </row>
    <row r="289" spans="1:29">
      <c r="AB289" s="165"/>
      <c r="AC289" s="165"/>
    </row>
    <row r="291" spans="1:29" ht="15.6">
      <c r="A291" s="44"/>
      <c r="B291" s="44"/>
      <c r="C291" s="44"/>
      <c r="D291" s="3" t="s">
        <v>347</v>
      </c>
      <c r="E291" s="3"/>
      <c r="F291" s="199"/>
      <c r="G291" s="85"/>
      <c r="H291" s="45"/>
      <c r="I291" s="45"/>
      <c r="J291" s="200"/>
      <c r="K291" s="45"/>
      <c r="L291" s="45"/>
      <c r="M291" s="45"/>
      <c r="N291" s="44"/>
      <c r="O291" s="44"/>
      <c r="P291" s="201"/>
      <c r="Q291" s="44"/>
      <c r="R291" s="44"/>
      <c r="S291" s="44"/>
      <c r="T291" s="44"/>
      <c r="U291" s="44"/>
      <c r="V291" s="44"/>
      <c r="W291" s="44"/>
      <c r="X291" s="44"/>
      <c r="Y291" s="44"/>
      <c r="Z291" s="44"/>
      <c r="AA291" s="45"/>
      <c r="AB291"/>
      <c r="AC291"/>
    </row>
    <row r="292" spans="1:29">
      <c r="A292" s="46">
        <v>1</v>
      </c>
      <c r="B292" s="44"/>
      <c r="C292" s="44"/>
      <c r="D292" s="47" t="s">
        <v>365</v>
      </c>
      <c r="E292" s="47"/>
      <c r="F292" s="202"/>
      <c r="G292" s="46">
        <v>0</v>
      </c>
      <c r="H292" s="50"/>
      <c r="I292" s="50"/>
      <c r="J292" s="200"/>
      <c r="K292" s="50"/>
      <c r="L292" s="50"/>
      <c r="M292" s="50"/>
      <c r="N292" s="44"/>
      <c r="O292" s="51"/>
      <c r="P292" s="201"/>
      <c r="Q292" s="51"/>
      <c r="R292" s="51"/>
      <c r="S292" s="51"/>
      <c r="T292" s="46">
        <f>G292+N292</f>
        <v>0</v>
      </c>
      <c r="U292" s="51"/>
      <c r="V292" s="44">
        <v>80</v>
      </c>
      <c r="W292" s="44"/>
      <c r="X292" s="46">
        <v>79.578999999999994</v>
      </c>
      <c r="Y292" s="44" t="s">
        <v>368</v>
      </c>
      <c r="Z292" s="51">
        <v>875</v>
      </c>
      <c r="AA292" s="50">
        <f t="shared" ref="AA292:AA306" si="70">X292*Z292</f>
        <v>69631.625</v>
      </c>
      <c r="AB292"/>
      <c r="AC292"/>
    </row>
    <row r="293" spans="1:29">
      <c r="A293" s="46">
        <v>2</v>
      </c>
      <c r="B293" s="44"/>
      <c r="C293" s="44"/>
      <c r="D293" s="47" t="s">
        <v>366</v>
      </c>
      <c r="E293" s="47"/>
      <c r="F293" s="202"/>
      <c r="G293" s="46">
        <v>0</v>
      </c>
      <c r="H293" s="50"/>
      <c r="I293" s="50"/>
      <c r="J293" s="200"/>
      <c r="K293" s="50"/>
      <c r="L293" s="50"/>
      <c r="M293" s="50"/>
      <c r="N293" s="44"/>
      <c r="O293" s="51"/>
      <c r="P293" s="201"/>
      <c r="Q293" s="51"/>
      <c r="R293" s="51"/>
      <c r="S293" s="51"/>
      <c r="T293" s="46">
        <f>G293+N293</f>
        <v>0</v>
      </c>
      <c r="U293" s="51"/>
      <c r="V293" s="44">
        <v>24.1</v>
      </c>
      <c r="W293" s="44"/>
      <c r="X293" s="46">
        <v>24.1</v>
      </c>
      <c r="Y293" s="44" t="s">
        <v>380</v>
      </c>
      <c r="Z293" s="51">
        <v>6722</v>
      </c>
      <c r="AA293" s="50">
        <f t="shared" si="70"/>
        <v>162000.20000000001</v>
      </c>
      <c r="AB293"/>
      <c r="AC293"/>
    </row>
    <row r="294" spans="1:29">
      <c r="A294" s="46">
        <v>3</v>
      </c>
      <c r="B294" s="44"/>
      <c r="C294" s="44"/>
      <c r="D294" s="47" t="s">
        <v>367</v>
      </c>
      <c r="E294" s="47"/>
      <c r="F294" s="202"/>
      <c r="G294" s="46">
        <v>0</v>
      </c>
      <c r="H294" s="50"/>
      <c r="I294" s="50"/>
      <c r="J294" s="200"/>
      <c r="K294" s="50"/>
      <c r="L294" s="50"/>
      <c r="M294" s="50"/>
      <c r="N294" s="44"/>
      <c r="O294" s="51"/>
      <c r="P294" s="201"/>
      <c r="Q294" s="51"/>
      <c r="R294" s="51"/>
      <c r="S294" s="51"/>
      <c r="T294" s="46">
        <f>G295+N294</f>
        <v>0</v>
      </c>
      <c r="U294" s="51"/>
      <c r="V294" s="44">
        <v>827.13</v>
      </c>
      <c r="W294" s="44"/>
      <c r="X294" s="46">
        <v>827.13</v>
      </c>
      <c r="Y294" s="44" t="s">
        <v>368</v>
      </c>
      <c r="Z294" s="51">
        <v>310</v>
      </c>
      <c r="AA294" s="50">
        <f t="shared" si="70"/>
        <v>256410.3</v>
      </c>
      <c r="AB294"/>
      <c r="AC294"/>
    </row>
    <row r="295" spans="1:29">
      <c r="A295" s="46">
        <v>4</v>
      </c>
      <c r="B295" s="44"/>
      <c r="C295" s="44"/>
      <c r="D295" s="47" t="s">
        <v>371</v>
      </c>
      <c r="E295" s="47"/>
      <c r="F295" s="202"/>
      <c r="G295" s="46">
        <v>0</v>
      </c>
      <c r="H295" s="50"/>
      <c r="I295" s="50"/>
      <c r="J295" s="200"/>
      <c r="K295" s="50"/>
      <c r="L295" s="50"/>
      <c r="M295" s="50"/>
      <c r="N295" s="44"/>
      <c r="O295" s="51"/>
      <c r="P295" s="201"/>
      <c r="Q295" s="51"/>
      <c r="R295" s="51"/>
      <c r="S295" s="51"/>
      <c r="T295" s="46">
        <v>0</v>
      </c>
      <c r="U295" s="51"/>
      <c r="V295" s="46">
        <v>1</v>
      </c>
      <c r="W295" s="44"/>
      <c r="X295" s="46">
        <v>1</v>
      </c>
      <c r="Y295" s="44" t="s">
        <v>14</v>
      </c>
      <c r="Z295" s="51">
        <v>30000</v>
      </c>
      <c r="AA295" s="50">
        <f t="shared" si="70"/>
        <v>30000</v>
      </c>
      <c r="AB295"/>
      <c r="AC295"/>
    </row>
    <row r="296" spans="1:29">
      <c r="A296" s="46">
        <v>5</v>
      </c>
      <c r="B296" s="44"/>
      <c r="C296" s="44"/>
      <c r="D296" s="47" t="s">
        <v>372</v>
      </c>
      <c r="E296" s="47"/>
      <c r="F296" s="202"/>
      <c r="G296" s="46">
        <v>0</v>
      </c>
      <c r="H296" s="50"/>
      <c r="I296" s="50"/>
      <c r="J296" s="200"/>
      <c r="K296" s="50"/>
      <c r="L296" s="50"/>
      <c r="M296" s="50"/>
      <c r="N296" s="44"/>
      <c r="O296" s="51"/>
      <c r="P296" s="201"/>
      <c r="Q296" s="51"/>
      <c r="R296" s="51"/>
      <c r="S296" s="51"/>
      <c r="T296" s="46">
        <v>0</v>
      </c>
      <c r="U296" s="51"/>
      <c r="V296" s="46">
        <v>7</v>
      </c>
      <c r="W296" s="44"/>
      <c r="X296" s="46">
        <v>7</v>
      </c>
      <c r="Y296" s="44" t="s">
        <v>14</v>
      </c>
      <c r="Z296" s="51">
        <v>40000</v>
      </c>
      <c r="AA296" s="50">
        <f t="shared" si="70"/>
        <v>280000</v>
      </c>
      <c r="AB296"/>
      <c r="AC296"/>
    </row>
    <row r="297" spans="1:29">
      <c r="A297" s="46">
        <v>6</v>
      </c>
      <c r="B297" s="44"/>
      <c r="C297" s="44"/>
      <c r="D297" s="47" t="s">
        <v>373</v>
      </c>
      <c r="E297" s="47"/>
      <c r="F297" s="202"/>
      <c r="G297" s="46">
        <v>0</v>
      </c>
      <c r="H297" s="50"/>
      <c r="I297" s="50"/>
      <c r="J297" s="200"/>
      <c r="K297" s="50"/>
      <c r="L297" s="50"/>
      <c r="M297" s="50"/>
      <c r="N297" s="44"/>
      <c r="O297" s="51"/>
      <c r="P297" s="201"/>
      <c r="Q297" s="51"/>
      <c r="R297" s="51"/>
      <c r="S297" s="51"/>
      <c r="T297" s="46">
        <v>0</v>
      </c>
      <c r="U297" s="51"/>
      <c r="V297" s="46">
        <v>1</v>
      </c>
      <c r="W297" s="44"/>
      <c r="X297" s="46">
        <v>1</v>
      </c>
      <c r="Y297" s="44" t="s">
        <v>49</v>
      </c>
      <c r="Z297" s="51">
        <v>14500</v>
      </c>
      <c r="AA297" s="50">
        <f t="shared" si="70"/>
        <v>14500</v>
      </c>
      <c r="AB297"/>
      <c r="AC297"/>
    </row>
    <row r="298" spans="1:29">
      <c r="A298" s="46">
        <v>7</v>
      </c>
      <c r="B298" s="44"/>
      <c r="C298" s="44"/>
      <c r="D298" s="47" t="s">
        <v>374</v>
      </c>
      <c r="E298" s="47"/>
      <c r="F298" s="202"/>
      <c r="G298" s="46">
        <v>0</v>
      </c>
      <c r="H298" s="50"/>
      <c r="I298" s="50"/>
      <c r="J298" s="200"/>
      <c r="K298" s="50"/>
      <c r="L298" s="50"/>
      <c r="M298" s="50"/>
      <c r="N298" s="44"/>
      <c r="O298" s="51"/>
      <c r="P298" s="201"/>
      <c r="Q298" s="51"/>
      <c r="R298" s="51"/>
      <c r="S298" s="51"/>
      <c r="T298" s="46">
        <v>0</v>
      </c>
      <c r="U298" s="51"/>
      <c r="V298" s="46">
        <v>1</v>
      </c>
      <c r="W298" s="44"/>
      <c r="X298" s="46">
        <v>1</v>
      </c>
      <c r="Y298" s="44" t="s">
        <v>49</v>
      </c>
      <c r="Z298" s="51">
        <v>40000</v>
      </c>
      <c r="AA298" s="50">
        <f t="shared" si="70"/>
        <v>40000</v>
      </c>
      <c r="AB298"/>
      <c r="AC298"/>
    </row>
    <row r="299" spans="1:29">
      <c r="A299" s="46">
        <v>8</v>
      </c>
      <c r="B299" s="44"/>
      <c r="C299" s="44"/>
      <c r="D299" s="47" t="s">
        <v>375</v>
      </c>
      <c r="E299" s="47"/>
      <c r="F299" s="202"/>
      <c r="G299" s="46">
        <v>0</v>
      </c>
      <c r="H299" s="50"/>
      <c r="I299" s="50"/>
      <c r="J299" s="200"/>
      <c r="K299" s="50"/>
      <c r="L299" s="50"/>
      <c r="M299" s="50"/>
      <c r="N299" s="44"/>
      <c r="O299" s="51"/>
      <c r="P299" s="201"/>
      <c r="Q299" s="51"/>
      <c r="R299" s="51"/>
      <c r="S299" s="51"/>
      <c r="T299" s="46">
        <v>0</v>
      </c>
      <c r="U299" s="51"/>
      <c r="V299" s="46">
        <v>1</v>
      </c>
      <c r="W299" s="44"/>
      <c r="X299" s="46">
        <v>1</v>
      </c>
      <c r="Y299" s="44" t="s">
        <v>49</v>
      </c>
      <c r="Z299" s="51">
        <v>40000</v>
      </c>
      <c r="AA299" s="50">
        <f t="shared" si="70"/>
        <v>40000</v>
      </c>
      <c r="AB299"/>
      <c r="AC299"/>
    </row>
    <row r="300" spans="1:29">
      <c r="A300" s="46">
        <v>9</v>
      </c>
      <c r="B300" s="44"/>
      <c r="C300" s="44"/>
      <c r="D300" s="47" t="s">
        <v>376</v>
      </c>
      <c r="E300" s="47"/>
      <c r="F300" s="202"/>
      <c r="G300" s="46">
        <v>0</v>
      </c>
      <c r="H300" s="50"/>
      <c r="I300" s="50"/>
      <c r="J300" s="200"/>
      <c r="K300" s="50"/>
      <c r="L300" s="50"/>
      <c r="M300" s="50"/>
      <c r="N300" s="44"/>
      <c r="O300" s="51"/>
      <c r="P300" s="201"/>
      <c r="Q300" s="51"/>
      <c r="R300" s="51"/>
      <c r="S300" s="51"/>
      <c r="T300" s="46">
        <v>0</v>
      </c>
      <c r="U300" s="51"/>
      <c r="V300" s="46">
        <v>1</v>
      </c>
      <c r="W300" s="44"/>
      <c r="X300" s="46">
        <v>1</v>
      </c>
      <c r="Y300" s="44" t="s">
        <v>49</v>
      </c>
      <c r="Z300" s="51">
        <v>14500</v>
      </c>
      <c r="AA300" s="50">
        <f t="shared" si="70"/>
        <v>14500</v>
      </c>
      <c r="AB300"/>
      <c r="AC300"/>
    </row>
    <row r="301" spans="1:29">
      <c r="A301" s="46">
        <v>10</v>
      </c>
      <c r="B301" s="44"/>
      <c r="C301" s="44"/>
      <c r="D301" s="47" t="s">
        <v>377</v>
      </c>
      <c r="E301" s="47"/>
      <c r="F301" s="202"/>
      <c r="G301" s="46">
        <v>0</v>
      </c>
      <c r="H301" s="50"/>
      <c r="I301" s="50"/>
      <c r="J301" s="200"/>
      <c r="K301" s="50"/>
      <c r="L301" s="50"/>
      <c r="M301" s="50"/>
      <c r="N301" s="44"/>
      <c r="O301" s="51"/>
      <c r="P301" s="201"/>
      <c r="Q301" s="51"/>
      <c r="R301" s="51"/>
      <c r="S301" s="51"/>
      <c r="T301" s="46">
        <v>0</v>
      </c>
      <c r="U301" s="51"/>
      <c r="V301" s="46">
        <v>1</v>
      </c>
      <c r="W301" s="44"/>
      <c r="X301" s="46">
        <v>1</v>
      </c>
      <c r="Y301" s="44" t="s">
        <v>49</v>
      </c>
      <c r="Z301" s="51">
        <v>14500</v>
      </c>
      <c r="AA301" s="50">
        <f t="shared" si="70"/>
        <v>14500</v>
      </c>
      <c r="AB301"/>
      <c r="AC301"/>
    </row>
    <row r="302" spans="1:29">
      <c r="A302" s="46">
        <v>11</v>
      </c>
      <c r="B302" s="44"/>
      <c r="C302" s="44"/>
      <c r="D302" s="47" t="s">
        <v>378</v>
      </c>
      <c r="E302" s="47"/>
      <c r="F302" s="202"/>
      <c r="G302" s="46">
        <v>0</v>
      </c>
      <c r="H302" s="50"/>
      <c r="I302" s="50"/>
      <c r="J302" s="200"/>
      <c r="K302" s="50"/>
      <c r="L302" s="50"/>
      <c r="M302" s="50"/>
      <c r="N302" s="44"/>
      <c r="O302" s="51"/>
      <c r="P302" s="201"/>
      <c r="Q302" s="51"/>
      <c r="R302" s="51"/>
      <c r="S302" s="51"/>
      <c r="T302" s="46">
        <v>0</v>
      </c>
      <c r="U302" s="51"/>
      <c r="V302" s="46">
        <v>1</v>
      </c>
      <c r="W302" s="44"/>
      <c r="X302" s="46">
        <v>1</v>
      </c>
      <c r="Y302" s="44" t="s">
        <v>49</v>
      </c>
      <c r="Z302" s="51">
        <v>185000</v>
      </c>
      <c r="AA302" s="50">
        <f t="shared" si="70"/>
        <v>185000</v>
      </c>
      <c r="AB302"/>
      <c r="AC302"/>
    </row>
    <row r="303" spans="1:29">
      <c r="A303" s="46">
        <v>12</v>
      </c>
      <c r="B303" s="44"/>
      <c r="C303" s="44"/>
      <c r="D303" s="47" t="s">
        <v>379</v>
      </c>
      <c r="E303" s="47"/>
      <c r="F303" s="202"/>
      <c r="G303" s="46">
        <v>0</v>
      </c>
      <c r="H303" s="50"/>
      <c r="I303" s="203"/>
      <c r="J303" s="204"/>
      <c r="K303" s="203"/>
      <c r="L303" s="203"/>
      <c r="M303" s="203"/>
      <c r="N303" s="72"/>
      <c r="O303" s="205"/>
      <c r="P303" s="206"/>
      <c r="Q303" s="205"/>
      <c r="R303" s="205"/>
      <c r="S303" s="205"/>
      <c r="T303" s="207">
        <v>0</v>
      </c>
      <c r="U303" s="205"/>
      <c r="V303" s="207">
        <v>1</v>
      </c>
      <c r="W303" s="72"/>
      <c r="X303" s="207">
        <v>1</v>
      </c>
      <c r="Y303" s="72" t="s">
        <v>49</v>
      </c>
      <c r="Z303" s="205">
        <v>185000</v>
      </c>
      <c r="AA303" s="203">
        <f t="shared" si="70"/>
        <v>185000</v>
      </c>
      <c r="AB303"/>
      <c r="AC303"/>
    </row>
    <row r="304" spans="1:29" ht="156">
      <c r="A304" s="46">
        <v>13</v>
      </c>
      <c r="B304" s="44"/>
      <c r="C304" s="44"/>
      <c r="D304" s="7" t="s">
        <v>381</v>
      </c>
      <c r="E304" s="7"/>
      <c r="F304" s="208"/>
      <c r="G304" s="85">
        <v>0</v>
      </c>
      <c r="H304" s="209"/>
      <c r="I304" s="50"/>
      <c r="J304" s="200"/>
      <c r="K304" s="50"/>
      <c r="L304" s="50"/>
      <c r="M304" s="50"/>
      <c r="N304" s="44"/>
      <c r="O304" s="51"/>
      <c r="P304" s="201"/>
      <c r="Q304" s="51"/>
      <c r="R304" s="51"/>
      <c r="S304" s="51"/>
      <c r="T304" s="44">
        <v>0</v>
      </c>
      <c r="U304" s="51"/>
      <c r="V304" s="44"/>
      <c r="W304" s="44"/>
      <c r="X304" s="44">
        <v>1</v>
      </c>
      <c r="Y304" s="44" t="s">
        <v>14</v>
      </c>
      <c r="Z304" s="51">
        <v>4708000</v>
      </c>
      <c r="AA304" s="50">
        <f t="shared" si="70"/>
        <v>4708000</v>
      </c>
      <c r="AB304" s="44"/>
      <c r="AC304" s="44"/>
    </row>
    <row r="305" spans="1:29" ht="28.8">
      <c r="A305" s="46">
        <v>14</v>
      </c>
      <c r="B305" s="44"/>
      <c r="C305" s="44"/>
      <c r="D305" s="47" t="s">
        <v>382</v>
      </c>
      <c r="E305" s="47"/>
      <c r="F305" s="202"/>
      <c r="G305" s="85">
        <v>0</v>
      </c>
      <c r="H305" s="209"/>
      <c r="I305" s="50"/>
      <c r="J305" s="200"/>
      <c r="K305" s="50"/>
      <c r="L305" s="50"/>
      <c r="M305" s="50"/>
      <c r="N305" s="44"/>
      <c r="O305" s="51"/>
      <c r="P305" s="201"/>
      <c r="Q305" s="51"/>
      <c r="R305" s="51"/>
      <c r="S305" s="51"/>
      <c r="T305" s="44" t="s">
        <v>383</v>
      </c>
      <c r="U305" s="51"/>
      <c r="V305" s="44"/>
      <c r="W305" s="44"/>
      <c r="X305" s="44">
        <v>1</v>
      </c>
      <c r="Y305" s="44" t="s">
        <v>49</v>
      </c>
      <c r="Z305" s="51">
        <v>8000000</v>
      </c>
      <c r="AA305" s="50">
        <f t="shared" si="70"/>
        <v>8000000</v>
      </c>
      <c r="AB305" s="44"/>
      <c r="AC305" s="44"/>
    </row>
    <row r="306" spans="1:29">
      <c r="A306" s="46">
        <v>15</v>
      </c>
      <c r="B306" s="44"/>
      <c r="C306" s="44"/>
      <c r="D306" s="47" t="s">
        <v>384</v>
      </c>
      <c r="E306" s="47"/>
      <c r="F306" s="202"/>
      <c r="G306" s="85">
        <v>0</v>
      </c>
      <c r="H306" s="209"/>
      <c r="I306" s="50"/>
      <c r="J306" s="200"/>
      <c r="K306" s="50"/>
      <c r="L306" s="50"/>
      <c r="M306" s="50"/>
      <c r="N306" s="44"/>
      <c r="O306" s="51"/>
      <c r="P306" s="201"/>
      <c r="Q306" s="51"/>
      <c r="R306" s="51"/>
      <c r="S306" s="51"/>
      <c r="T306" s="44"/>
      <c r="U306" s="44"/>
      <c r="V306" s="44"/>
      <c r="W306" s="51"/>
      <c r="X306" s="44">
        <v>265.37</v>
      </c>
      <c r="Y306" s="44"/>
      <c r="Z306" s="51">
        <v>2542</v>
      </c>
      <c r="AA306" s="50">
        <f t="shared" si="70"/>
        <v>674570.54</v>
      </c>
      <c r="AB306" s="44"/>
      <c r="AC306" s="44"/>
    </row>
    <row r="307" spans="1:29">
      <c r="A307" s="46">
        <v>16</v>
      </c>
      <c r="B307" s="44"/>
      <c r="C307" s="44"/>
      <c r="D307" s="47" t="s">
        <v>386</v>
      </c>
      <c r="E307" s="47"/>
      <c r="F307" s="202"/>
      <c r="G307" s="85"/>
      <c r="H307" s="209"/>
      <c r="I307" s="50"/>
      <c r="J307" s="200"/>
      <c r="K307" s="50"/>
      <c r="L307" s="50"/>
      <c r="M307" s="50"/>
      <c r="N307" s="44"/>
      <c r="O307" s="51"/>
      <c r="P307" s="201"/>
      <c r="Q307" s="51"/>
      <c r="R307" s="51"/>
      <c r="S307" s="51"/>
      <c r="T307" s="44"/>
      <c r="U307" s="44"/>
      <c r="V307" s="44"/>
      <c r="W307" s="51"/>
      <c r="X307" s="44"/>
      <c r="Y307" s="44"/>
      <c r="Z307" s="51"/>
      <c r="AA307" s="50"/>
      <c r="AB307" s="44"/>
      <c r="AC307" s="44"/>
    </row>
    <row r="308" spans="1:29">
      <c r="A308" s="46">
        <v>17</v>
      </c>
      <c r="D308" s="47" t="s">
        <v>390</v>
      </c>
      <c r="E308" s="47"/>
      <c r="F308" s="202"/>
      <c r="G308" s="85"/>
      <c r="H308" s="209"/>
      <c r="I308" s="84"/>
      <c r="J308" s="210"/>
      <c r="K308" s="84"/>
      <c r="L308" s="84"/>
      <c r="M308" s="84"/>
      <c r="N308" s="44"/>
      <c r="O308" s="51"/>
      <c r="P308" s="201"/>
      <c r="Q308" s="51"/>
      <c r="R308" s="51"/>
      <c r="S308" s="51"/>
      <c r="T308" s="86"/>
      <c r="U308" s="44"/>
      <c r="V308" s="85">
        <v>470</v>
      </c>
      <c r="W308" s="44"/>
      <c r="X308" s="44"/>
      <c r="Y308" s="51"/>
      <c r="Z308" s="51"/>
      <c r="AA308" s="44"/>
      <c r="AB308" s="44"/>
      <c r="AC308" s="44"/>
    </row>
    <row r="309" spans="1:29">
      <c r="A309" s="46">
        <v>18</v>
      </c>
      <c r="D309" s="47" t="s">
        <v>391</v>
      </c>
      <c r="E309" s="47"/>
      <c r="F309" s="202"/>
      <c r="G309" s="85"/>
      <c r="H309" s="209"/>
      <c r="I309" s="84"/>
      <c r="J309" s="210"/>
      <c r="K309" s="84"/>
      <c r="L309" s="84"/>
      <c r="M309" s="84"/>
      <c r="N309" s="44"/>
      <c r="O309" s="51"/>
      <c r="P309" s="201"/>
      <c r="Q309" s="51"/>
      <c r="R309" s="51"/>
      <c r="S309" s="51"/>
      <c r="T309" s="86"/>
      <c r="U309" s="44"/>
      <c r="V309" s="85">
        <v>88.5</v>
      </c>
      <c r="W309" s="44"/>
      <c r="X309" s="44"/>
      <c r="Y309" s="51"/>
      <c r="Z309" s="51"/>
      <c r="AA309" s="44"/>
      <c r="AB309" s="44"/>
      <c r="AC309" s="44"/>
    </row>
    <row r="310" spans="1:29">
      <c r="A310" s="46">
        <v>19</v>
      </c>
      <c r="D310" s="47" t="s">
        <v>392</v>
      </c>
      <c r="E310" s="47"/>
      <c r="F310" s="202"/>
      <c r="G310" s="85"/>
      <c r="H310" s="209"/>
      <c r="I310" s="84"/>
      <c r="J310" s="210"/>
      <c r="K310" s="84"/>
      <c r="L310" s="84"/>
      <c r="M310" s="84"/>
      <c r="N310" s="44"/>
      <c r="O310" s="51"/>
      <c r="P310" s="201"/>
      <c r="Q310" s="51"/>
      <c r="R310" s="51"/>
      <c r="S310" s="51"/>
      <c r="T310" s="86"/>
      <c r="U310" s="44"/>
      <c r="V310" s="85">
        <v>61.5</v>
      </c>
      <c r="W310" s="44"/>
      <c r="X310" s="44"/>
      <c r="Y310" s="51"/>
      <c r="Z310" s="51"/>
      <c r="AA310" s="44"/>
      <c r="AB310" s="44"/>
      <c r="AC310" s="44"/>
    </row>
    <row r="311" spans="1:29">
      <c r="A311" s="46">
        <v>20</v>
      </c>
      <c r="D311" s="87" t="s">
        <v>393</v>
      </c>
      <c r="E311" s="87"/>
      <c r="F311" s="211"/>
      <c r="G311" s="46">
        <v>0</v>
      </c>
      <c r="H311" s="212" t="s">
        <v>11</v>
      </c>
      <c r="I311" s="51"/>
      <c r="J311" s="201"/>
      <c r="K311" s="51"/>
      <c r="L311" s="51"/>
      <c r="M311" s="51"/>
      <c r="N311" s="84"/>
      <c r="O311" s="84"/>
      <c r="P311" s="210"/>
      <c r="Q311" s="84"/>
      <c r="R311" s="84"/>
      <c r="S311" s="84"/>
      <c r="T311" s="88">
        <f>IF(O311&gt;N311,O311-N311,0)</f>
        <v>0</v>
      </c>
      <c r="U311" s="44"/>
      <c r="V311" s="85">
        <v>147</v>
      </c>
      <c r="W311" s="44"/>
      <c r="X311" s="44"/>
      <c r="Y311" s="44"/>
      <c r="Z311" s="44"/>
      <c r="AA311" s="44"/>
      <c r="AB311" s="44"/>
      <c r="AC311" s="44"/>
    </row>
    <row r="312" spans="1:29">
      <c r="A312" s="46">
        <v>21</v>
      </c>
      <c r="D312" s="87" t="s">
        <v>394</v>
      </c>
      <c r="E312" s="87"/>
      <c r="F312" s="211"/>
      <c r="G312" s="46">
        <v>0</v>
      </c>
      <c r="H312" s="212" t="s">
        <v>11</v>
      </c>
      <c r="I312" s="51"/>
      <c r="J312" s="201"/>
      <c r="K312" s="51"/>
      <c r="L312" s="51"/>
      <c r="M312" s="51"/>
      <c r="N312" s="84"/>
      <c r="O312" s="84"/>
      <c r="P312" s="210"/>
      <c r="Q312" s="84"/>
      <c r="R312" s="84"/>
      <c r="S312" s="84"/>
      <c r="T312" s="51"/>
      <c r="U312" s="44"/>
      <c r="V312" s="85">
        <f>493.1+41.2</f>
        <v>534.30000000000007</v>
      </c>
      <c r="W312" s="44"/>
      <c r="X312" s="44"/>
      <c r="Y312" s="44"/>
      <c r="Z312" s="44"/>
      <c r="AA312" s="44"/>
      <c r="AB312" s="44"/>
      <c r="AC312" s="44"/>
    </row>
    <row r="313" spans="1:29">
      <c r="A313" s="44"/>
      <c r="B313" s="44"/>
      <c r="C313" s="44"/>
      <c r="E313" s="47"/>
      <c r="F313" s="202"/>
      <c r="G313" s="85"/>
      <c r="H313" s="209"/>
      <c r="I313" s="45"/>
      <c r="J313" s="200"/>
      <c r="K313" s="45"/>
      <c r="L313" s="45"/>
      <c r="M313" s="45"/>
      <c r="N313" s="44"/>
      <c r="O313" s="51"/>
      <c r="P313" s="201"/>
      <c r="Q313" s="51"/>
      <c r="R313" s="51"/>
      <c r="S313" s="51"/>
      <c r="T313" s="44"/>
      <c r="U313" s="44"/>
      <c r="V313" s="44"/>
      <c r="W313" s="44"/>
      <c r="X313" s="44"/>
      <c r="Y313" s="44"/>
      <c r="Z313" s="51"/>
      <c r="AA313" s="50"/>
      <c r="AB313" s="44"/>
      <c r="AC313" s="44"/>
    </row>
    <row r="314" spans="1:29">
      <c r="A314" s="44"/>
      <c r="B314" s="44"/>
      <c r="C314" s="44"/>
      <c r="D314" s="47"/>
      <c r="E314" s="47"/>
      <c r="F314" s="202"/>
      <c r="G314" s="85"/>
      <c r="H314" s="209"/>
      <c r="I314" s="45"/>
      <c r="J314" s="200"/>
      <c r="K314" s="45"/>
      <c r="L314" s="45"/>
      <c r="M314" s="45"/>
      <c r="N314" s="44"/>
      <c r="O314" s="51"/>
      <c r="P314" s="201"/>
      <c r="Q314" s="51"/>
      <c r="R314" s="51"/>
      <c r="S314" s="51"/>
      <c r="T314" s="44"/>
      <c r="U314" s="44"/>
      <c r="V314" s="44"/>
      <c r="W314" s="44"/>
      <c r="X314" s="44"/>
      <c r="Y314" s="44"/>
      <c r="Z314" s="51"/>
      <c r="AA314" s="50"/>
      <c r="AB314" s="44"/>
      <c r="AC314" s="44"/>
    </row>
    <row r="315" spans="1:29">
      <c r="A315" s="44"/>
      <c r="B315" s="44"/>
      <c r="C315" s="44"/>
      <c r="D315" s="47"/>
      <c r="E315" s="47"/>
      <c r="F315" s="202"/>
      <c r="G315" s="85"/>
      <c r="H315" s="209"/>
      <c r="I315" s="45"/>
      <c r="J315" s="200"/>
      <c r="K315" s="45"/>
      <c r="L315" s="45"/>
      <c r="M315" s="45"/>
      <c r="N315" s="44"/>
      <c r="O315" s="51"/>
      <c r="P315" s="201"/>
      <c r="Q315" s="51"/>
      <c r="R315" s="51"/>
      <c r="S315" s="51"/>
      <c r="T315" s="44"/>
      <c r="U315" s="44"/>
      <c r="V315" s="44"/>
      <c r="W315" s="44"/>
      <c r="X315" s="44"/>
      <c r="Y315" s="44"/>
      <c r="Z315" s="51"/>
      <c r="AA315" s="50"/>
      <c r="AB315" s="44"/>
      <c r="AC315" s="44"/>
    </row>
    <row r="316" spans="1:29">
      <c r="A316" s="44"/>
      <c r="B316" s="44"/>
      <c r="C316" s="44"/>
      <c r="D316" s="47"/>
      <c r="E316" s="47"/>
      <c r="F316" s="202"/>
      <c r="G316" s="85"/>
      <c r="H316" s="209"/>
      <c r="I316" s="45"/>
      <c r="J316" s="200"/>
      <c r="K316" s="45"/>
      <c r="L316" s="45"/>
      <c r="M316" s="45"/>
      <c r="N316" s="44"/>
      <c r="O316" s="44"/>
      <c r="P316" s="201"/>
      <c r="Q316" s="44"/>
      <c r="R316" s="44"/>
      <c r="S316" s="44"/>
      <c r="T316" s="44"/>
      <c r="U316" s="44"/>
      <c r="V316" s="44"/>
      <c r="W316" s="44"/>
      <c r="X316" s="44"/>
      <c r="Y316" s="44"/>
      <c r="Z316" s="51"/>
      <c r="AA316" s="50"/>
      <c r="AB316" s="44"/>
      <c r="AC316" s="44"/>
    </row>
    <row r="317" spans="1:29">
      <c r="A317" s="44"/>
      <c r="B317" s="44"/>
      <c r="C317" s="44"/>
      <c r="D317" s="47"/>
      <c r="E317" s="47"/>
      <c r="F317" s="202"/>
      <c r="G317" s="85"/>
      <c r="H317" s="209"/>
      <c r="I317" s="45"/>
      <c r="J317" s="200"/>
      <c r="K317" s="45"/>
      <c r="L317" s="45"/>
      <c r="M317" s="45"/>
      <c r="N317" s="44"/>
      <c r="O317" s="44"/>
      <c r="P317" s="201"/>
      <c r="Q317" s="44"/>
      <c r="R317" s="44"/>
      <c r="S317" s="44"/>
      <c r="T317" s="44"/>
      <c r="U317" s="44"/>
      <c r="V317" s="44"/>
      <c r="W317" s="44"/>
      <c r="X317" s="44"/>
      <c r="Y317" s="44"/>
      <c r="Z317" s="44"/>
      <c r="AA317" s="45"/>
      <c r="AB317" s="44"/>
      <c r="AC317" s="44"/>
    </row>
    <row r="318" spans="1:29">
      <c r="A318" s="44"/>
      <c r="B318" s="44"/>
      <c r="C318" s="44"/>
      <c r="D318" s="47"/>
      <c r="E318" s="47"/>
      <c r="F318" s="213"/>
      <c r="G318" s="44"/>
      <c r="H318" s="209"/>
      <c r="I318" s="45"/>
      <c r="J318" s="200"/>
      <c r="K318" s="45"/>
      <c r="L318" s="45"/>
      <c r="M318" s="45"/>
      <c r="N318" s="44"/>
      <c r="O318" s="44"/>
      <c r="P318" s="201"/>
      <c r="Q318" s="44"/>
      <c r="R318" s="44"/>
      <c r="S318" s="44"/>
      <c r="T318" s="44"/>
      <c r="U318" s="44"/>
      <c r="V318" s="44"/>
      <c r="W318" s="44"/>
      <c r="X318" s="44"/>
      <c r="Y318" s="44"/>
      <c r="Z318" s="44"/>
      <c r="AA318" s="45"/>
      <c r="AB318" s="44"/>
      <c r="AC318" s="44"/>
    </row>
    <row r="319" spans="1:29">
      <c r="A319" s="44"/>
      <c r="B319" s="44"/>
      <c r="C319" s="44"/>
      <c r="D319" s="47"/>
      <c r="E319" s="47"/>
      <c r="F319" s="213"/>
      <c r="G319" s="44"/>
      <c r="H319" s="214"/>
      <c r="I319" s="45"/>
      <c r="J319" s="200"/>
      <c r="K319" s="45"/>
      <c r="L319" s="45"/>
      <c r="M319" s="45"/>
      <c r="N319" s="44"/>
      <c r="O319" s="44"/>
      <c r="P319" s="201"/>
      <c r="Q319" s="44"/>
      <c r="R319" s="44"/>
      <c r="S319" s="44"/>
      <c r="T319" s="44"/>
      <c r="U319" s="44"/>
      <c r="V319" s="44"/>
      <c r="W319" s="44"/>
      <c r="X319" s="44"/>
      <c r="Y319" s="44"/>
      <c r="Z319" s="44"/>
      <c r="AA319" s="45"/>
      <c r="AB319" s="44"/>
      <c r="AC319" s="44"/>
    </row>
    <row r="320" spans="1:29">
      <c r="A320" s="44"/>
      <c r="B320" s="44"/>
      <c r="C320" s="44"/>
      <c r="D320" s="47"/>
      <c r="E320" s="47"/>
      <c r="F320" s="213"/>
      <c r="G320" s="44"/>
      <c r="H320" s="38"/>
      <c r="I320" s="45"/>
      <c r="J320" s="200"/>
      <c r="K320" s="45"/>
      <c r="L320" s="45"/>
      <c r="M320" s="45"/>
      <c r="N320" s="44"/>
      <c r="O320" s="44"/>
      <c r="P320" s="201"/>
      <c r="Q320" s="44"/>
      <c r="R320" s="44"/>
      <c r="S320" s="44"/>
      <c r="T320" s="44"/>
      <c r="U320" s="44"/>
      <c r="V320" s="44"/>
      <c r="W320" s="44"/>
      <c r="X320" s="44"/>
      <c r="Y320" s="44"/>
      <c r="Z320" s="44"/>
      <c r="AA320" s="45"/>
      <c r="AB320" s="44"/>
      <c r="AC320" s="44"/>
    </row>
    <row r="321" spans="1:29">
      <c r="A321" s="44"/>
      <c r="B321" s="44"/>
      <c r="C321" s="44"/>
      <c r="D321" s="47"/>
      <c r="E321" s="47"/>
      <c r="F321" s="213"/>
      <c r="G321" s="44"/>
      <c r="H321" s="38"/>
      <c r="I321" s="45"/>
      <c r="J321" s="200"/>
      <c r="K321" s="45"/>
      <c r="L321" s="45"/>
      <c r="M321" s="45"/>
      <c r="N321" s="44"/>
      <c r="O321" s="44"/>
      <c r="P321" s="201"/>
      <c r="Q321" s="44"/>
      <c r="R321" s="44"/>
      <c r="S321" s="44"/>
      <c r="T321" s="44"/>
      <c r="U321" s="44"/>
      <c r="V321" s="44"/>
      <c r="W321" s="44"/>
      <c r="X321" s="44"/>
      <c r="Y321" s="44"/>
      <c r="Z321" s="44"/>
      <c r="AA321" s="45"/>
      <c r="AB321" s="44"/>
      <c r="AC321" s="44"/>
    </row>
    <row r="322" spans="1:29">
      <c r="A322" s="44"/>
      <c r="B322" s="44"/>
      <c r="C322" s="44"/>
      <c r="D322" s="47"/>
      <c r="E322" s="47"/>
      <c r="F322" s="213"/>
      <c r="G322" s="44"/>
      <c r="H322" s="38"/>
      <c r="I322" s="45"/>
      <c r="J322" s="200"/>
      <c r="K322" s="45"/>
      <c r="L322" s="45"/>
      <c r="M322" s="45"/>
      <c r="N322" s="44"/>
      <c r="O322" s="44"/>
      <c r="P322" s="201"/>
      <c r="Q322" s="44"/>
      <c r="R322" s="44"/>
      <c r="S322" s="44"/>
      <c r="T322" s="44"/>
      <c r="U322" s="44"/>
      <c r="V322" s="44"/>
      <c r="W322" s="44"/>
      <c r="X322" s="44"/>
      <c r="Y322" s="44"/>
      <c r="Z322" s="44"/>
      <c r="AA322" s="45"/>
      <c r="AB322" s="44"/>
      <c r="AC322" s="44"/>
    </row>
    <row r="323" spans="1:29">
      <c r="A323" s="44"/>
      <c r="B323" s="44"/>
      <c r="C323" s="44"/>
      <c r="D323" s="47"/>
      <c r="E323" s="47"/>
      <c r="F323" s="213"/>
      <c r="G323" s="44"/>
      <c r="H323" s="38"/>
      <c r="I323" s="45"/>
      <c r="J323" s="200"/>
      <c r="K323" s="45"/>
      <c r="L323" s="45"/>
      <c r="M323" s="45"/>
      <c r="N323" s="44"/>
      <c r="O323" s="44"/>
      <c r="P323" s="201"/>
      <c r="Q323" s="44"/>
      <c r="R323" s="44"/>
      <c r="S323" s="44"/>
      <c r="T323" s="44"/>
      <c r="U323" s="44"/>
      <c r="V323" s="44"/>
      <c r="W323" s="44"/>
      <c r="X323" s="44"/>
      <c r="Y323" s="44"/>
      <c r="Z323" s="44"/>
      <c r="AA323" s="45"/>
      <c r="AB323" s="44"/>
      <c r="AC323" s="44"/>
    </row>
    <row r="324" spans="1:29">
      <c r="A324" s="44"/>
      <c r="B324" s="44"/>
      <c r="C324" s="44"/>
      <c r="D324" s="47"/>
      <c r="E324" s="47"/>
      <c r="F324" s="213"/>
      <c r="G324" s="44"/>
      <c r="H324" s="38"/>
      <c r="I324" s="45"/>
      <c r="J324" s="200"/>
      <c r="K324" s="45"/>
      <c r="L324" s="45"/>
      <c r="M324" s="45"/>
      <c r="N324" s="44"/>
      <c r="O324" s="44"/>
      <c r="P324" s="201"/>
      <c r="Q324" s="44"/>
      <c r="R324" s="44"/>
      <c r="S324" s="44"/>
      <c r="T324" s="44"/>
      <c r="U324" s="44"/>
      <c r="V324" s="44"/>
      <c r="W324" s="44"/>
      <c r="X324" s="44"/>
      <c r="Y324" s="44"/>
      <c r="Z324" s="44"/>
      <c r="AA324" s="45"/>
      <c r="AB324" s="44"/>
      <c r="AC324" s="44"/>
    </row>
    <row r="325" spans="1:29">
      <c r="A325" s="44"/>
      <c r="B325" s="44"/>
      <c r="C325" s="44"/>
      <c r="D325" s="47"/>
      <c r="E325" s="47"/>
      <c r="F325" s="213"/>
      <c r="G325" s="44"/>
      <c r="H325" s="38"/>
      <c r="I325" s="45"/>
      <c r="J325" s="200"/>
      <c r="K325" s="45"/>
      <c r="L325" s="45"/>
      <c r="M325" s="45"/>
      <c r="N325" s="44"/>
      <c r="O325" s="44"/>
      <c r="P325" s="201"/>
      <c r="Q325" s="44"/>
      <c r="R325" s="44"/>
      <c r="S325" s="44"/>
      <c r="T325" s="44"/>
      <c r="U325" s="44"/>
      <c r="V325" s="44"/>
      <c r="W325" s="44"/>
      <c r="X325" s="44"/>
      <c r="Y325" s="44"/>
      <c r="Z325" s="44"/>
      <c r="AA325" s="45"/>
      <c r="AB325" s="44"/>
      <c r="AC325" s="44"/>
    </row>
    <row r="326" spans="1:29">
      <c r="A326" s="44"/>
      <c r="B326" s="44"/>
      <c r="C326" s="44"/>
      <c r="D326" s="47"/>
      <c r="E326" s="47"/>
      <c r="F326" s="213"/>
      <c r="G326" s="44"/>
      <c r="H326" s="38"/>
      <c r="I326" s="45"/>
      <c r="J326" s="200"/>
      <c r="K326" s="45"/>
      <c r="L326" s="45"/>
      <c r="M326" s="45"/>
      <c r="N326" s="44"/>
      <c r="O326" s="44"/>
      <c r="P326" s="201"/>
      <c r="Q326" s="44"/>
      <c r="R326" s="44"/>
      <c r="S326" s="44"/>
      <c r="T326" s="44"/>
      <c r="U326" s="44"/>
      <c r="V326" s="44"/>
      <c r="W326" s="44"/>
      <c r="X326" s="44"/>
      <c r="Y326" s="44"/>
      <c r="Z326" s="44"/>
      <c r="AA326" s="45"/>
      <c r="AB326" s="44"/>
      <c r="AC326" s="44"/>
    </row>
    <row r="327" spans="1:29">
      <c r="A327" s="44"/>
      <c r="B327" s="44"/>
      <c r="C327" s="44"/>
      <c r="D327" s="47"/>
      <c r="E327" s="47"/>
      <c r="F327" s="213"/>
      <c r="G327" s="44"/>
      <c r="H327" s="38"/>
      <c r="I327" s="45"/>
      <c r="J327" s="200"/>
      <c r="K327" s="45"/>
      <c r="L327" s="45"/>
      <c r="M327" s="45"/>
      <c r="N327" s="44"/>
      <c r="O327" s="44"/>
      <c r="P327" s="201"/>
      <c r="Q327" s="44"/>
      <c r="R327" s="44"/>
      <c r="S327" s="44"/>
      <c r="T327" s="44"/>
      <c r="U327" s="44"/>
      <c r="V327" s="44"/>
      <c r="W327" s="44"/>
      <c r="X327" s="44"/>
      <c r="Y327" s="44"/>
      <c r="Z327" s="44"/>
      <c r="AA327" s="45"/>
      <c r="AB327" s="44"/>
      <c r="AC327" s="44"/>
    </row>
    <row r="328" spans="1:29">
      <c r="A328" s="44"/>
      <c r="B328" s="44"/>
      <c r="C328" s="44"/>
      <c r="D328" s="47"/>
      <c r="E328" s="47"/>
      <c r="F328" s="213"/>
      <c r="G328" s="44"/>
      <c r="H328" s="38"/>
      <c r="I328" s="45"/>
      <c r="J328" s="200"/>
      <c r="K328" s="45"/>
      <c r="L328" s="45"/>
      <c r="M328" s="45"/>
      <c r="N328" s="44"/>
      <c r="O328" s="44"/>
      <c r="P328" s="201"/>
      <c r="Q328" s="44"/>
      <c r="R328" s="44"/>
      <c r="S328" s="44"/>
      <c r="T328" s="44"/>
      <c r="U328" s="44"/>
      <c r="V328" s="44"/>
      <c r="W328" s="44"/>
      <c r="X328" s="44"/>
      <c r="Y328" s="44"/>
      <c r="Z328" s="44"/>
      <c r="AA328" s="45"/>
      <c r="AB328" s="44"/>
      <c r="AC328" s="44"/>
    </row>
    <row r="329" spans="1:29">
      <c r="A329" s="44"/>
      <c r="B329" s="44"/>
      <c r="C329" s="44"/>
      <c r="D329" s="47"/>
      <c r="E329" s="47"/>
      <c r="F329" s="213"/>
      <c r="G329" s="44"/>
      <c r="H329" s="38"/>
      <c r="I329" s="45"/>
      <c r="J329" s="200"/>
      <c r="K329" s="45"/>
      <c r="L329" s="45"/>
      <c r="M329" s="45"/>
      <c r="N329" s="44"/>
      <c r="O329" s="44"/>
      <c r="P329" s="201"/>
      <c r="Q329" s="44"/>
      <c r="R329" s="44"/>
      <c r="S329" s="44"/>
      <c r="T329" s="44"/>
      <c r="U329" s="44"/>
      <c r="V329" s="44"/>
      <c r="W329" s="44"/>
      <c r="X329" s="44"/>
      <c r="Y329" s="44"/>
      <c r="Z329" s="44"/>
      <c r="AA329" s="45"/>
      <c r="AB329" s="44"/>
      <c r="AC329" s="44"/>
    </row>
    <row r="330" spans="1:29">
      <c r="A330" s="44"/>
      <c r="B330" s="44"/>
      <c r="C330" s="44"/>
      <c r="D330" s="47"/>
      <c r="E330" s="47"/>
      <c r="F330" s="213"/>
      <c r="G330" s="44"/>
      <c r="H330" s="38"/>
      <c r="I330" s="45"/>
      <c r="J330" s="200"/>
      <c r="K330" s="45"/>
      <c r="L330" s="45"/>
      <c r="M330" s="45"/>
      <c r="N330" s="44"/>
      <c r="O330" s="44"/>
      <c r="P330" s="201"/>
      <c r="Q330" s="44"/>
      <c r="R330" s="44"/>
      <c r="S330" s="44"/>
      <c r="T330" s="44"/>
      <c r="U330" s="44"/>
      <c r="V330" s="44"/>
      <c r="W330" s="44"/>
      <c r="X330" s="44"/>
      <c r="Y330" s="44"/>
      <c r="Z330" s="44"/>
      <c r="AA330" s="45"/>
      <c r="AB330" s="44"/>
      <c r="AC330" s="44"/>
    </row>
    <row r="331" spans="1:29">
      <c r="A331" s="44"/>
      <c r="B331" s="44"/>
      <c r="C331" s="44"/>
      <c r="D331" s="47"/>
      <c r="E331" s="47"/>
      <c r="F331" s="213"/>
      <c r="G331" s="44"/>
      <c r="H331" s="38"/>
      <c r="I331" s="45"/>
      <c r="J331" s="200"/>
      <c r="K331" s="45"/>
      <c r="L331" s="45"/>
      <c r="M331" s="45"/>
      <c r="N331" s="44"/>
      <c r="O331" s="44"/>
      <c r="P331" s="201"/>
      <c r="Q331" s="44"/>
      <c r="R331" s="44"/>
      <c r="S331" s="44"/>
      <c r="T331" s="44"/>
      <c r="U331" s="44"/>
      <c r="V331" s="44"/>
      <c r="W331" s="44"/>
      <c r="X331" s="44"/>
      <c r="Y331" s="44"/>
      <c r="Z331" s="44"/>
      <c r="AA331" s="45"/>
      <c r="AB331" s="44"/>
      <c r="AC331" s="44"/>
    </row>
    <row r="332" spans="1:29">
      <c r="A332" s="44"/>
      <c r="B332" s="44"/>
      <c r="C332" s="44"/>
      <c r="D332" s="47"/>
      <c r="E332" s="47"/>
      <c r="F332" s="213"/>
      <c r="G332" s="44"/>
      <c r="H332" s="38"/>
      <c r="I332" s="45"/>
      <c r="J332" s="200"/>
      <c r="K332" s="45"/>
      <c r="L332" s="45"/>
      <c r="M332" s="45"/>
      <c r="N332" s="44"/>
      <c r="O332" s="44"/>
      <c r="P332" s="201"/>
      <c r="Q332" s="44"/>
      <c r="R332" s="44"/>
      <c r="S332" s="44"/>
      <c r="T332" s="44"/>
      <c r="U332" s="44"/>
      <c r="V332" s="44"/>
      <c r="W332" s="44"/>
      <c r="X332" s="44"/>
      <c r="Y332" s="44"/>
      <c r="Z332" s="44"/>
      <c r="AA332" s="45"/>
      <c r="AB332" s="44"/>
      <c r="AC332" s="44"/>
    </row>
    <row r="333" spans="1:29">
      <c r="A333" s="44"/>
      <c r="B333" s="44"/>
      <c r="C333" s="44"/>
      <c r="D333" s="47"/>
      <c r="E333" s="47"/>
      <c r="F333" s="213"/>
      <c r="G333" s="44"/>
      <c r="H333" s="38"/>
      <c r="I333" s="45"/>
      <c r="J333" s="200"/>
      <c r="K333" s="45"/>
      <c r="L333" s="45"/>
      <c r="M333" s="45"/>
      <c r="N333" s="44"/>
      <c r="O333" s="44"/>
      <c r="P333" s="201"/>
      <c r="Q333" s="44"/>
      <c r="R333" s="44"/>
      <c r="S333" s="44"/>
      <c r="T333" s="44"/>
      <c r="U333" s="44"/>
      <c r="V333" s="44"/>
      <c r="W333" s="44"/>
      <c r="X333" s="44"/>
      <c r="Y333" s="44"/>
      <c r="Z333" s="44"/>
      <c r="AA333" s="45"/>
      <c r="AB333" s="44"/>
      <c r="AC333" s="44"/>
    </row>
    <row r="334" spans="1:29">
      <c r="E334" s="35"/>
      <c r="F334" s="215"/>
      <c r="G334"/>
      <c r="H334" s="38"/>
      <c r="I334" s="38"/>
      <c r="J334" s="216"/>
      <c r="K334" s="38"/>
      <c r="L334" s="38"/>
      <c r="M334" s="38"/>
      <c r="N334"/>
      <c r="O334"/>
      <c r="P334" s="217"/>
      <c r="Q334"/>
      <c r="R334"/>
      <c r="S334"/>
      <c r="T334"/>
      <c r="U334"/>
      <c r="V334"/>
      <c r="W334"/>
      <c r="X334"/>
      <c r="Y334"/>
      <c r="Z334"/>
      <c r="AA334" s="38"/>
      <c r="AB334"/>
      <c r="AC334"/>
    </row>
    <row r="335" spans="1:29">
      <c r="E335" s="35"/>
      <c r="F335" s="215"/>
      <c r="G335"/>
      <c r="H335" s="38"/>
      <c r="I335" s="38"/>
      <c r="J335" s="216"/>
      <c r="K335" s="38"/>
      <c r="L335" s="38"/>
      <c r="M335" s="38"/>
      <c r="N335"/>
      <c r="O335"/>
      <c r="P335" s="217"/>
      <c r="Q335"/>
      <c r="R335"/>
      <c r="S335"/>
      <c r="T335"/>
      <c r="U335"/>
      <c r="V335"/>
      <c r="W335"/>
      <c r="X335"/>
      <c r="Y335"/>
      <c r="Z335"/>
      <c r="AA335" s="38"/>
      <c r="AB335"/>
      <c r="AC335"/>
    </row>
    <row r="336" spans="1:29">
      <c r="E336" s="35"/>
      <c r="F336" s="215"/>
      <c r="G336"/>
      <c r="H336" s="38"/>
      <c r="I336" s="38"/>
      <c r="J336" s="216"/>
      <c r="K336" s="38"/>
      <c r="L336" s="38"/>
      <c r="M336" s="38"/>
      <c r="N336"/>
      <c r="O336"/>
      <c r="P336" s="217"/>
      <c r="Q336"/>
      <c r="R336"/>
      <c r="S336"/>
      <c r="T336"/>
      <c r="U336"/>
      <c r="V336"/>
      <c r="W336"/>
      <c r="X336"/>
      <c r="Y336"/>
      <c r="Z336"/>
      <c r="AA336" s="38"/>
      <c r="AB336"/>
      <c r="AC336"/>
    </row>
    <row r="337" spans="4:27" customFormat="1">
      <c r="D337" s="35"/>
      <c r="E337" s="35"/>
      <c r="F337" s="215"/>
      <c r="H337" s="38"/>
      <c r="I337" s="38"/>
      <c r="J337" s="216"/>
      <c r="K337" s="38"/>
      <c r="L337" s="38"/>
      <c r="M337" s="38"/>
      <c r="P337" s="217"/>
      <c r="AA337" s="38"/>
    </row>
    <row r="338" spans="4:27" customFormat="1">
      <c r="D338" s="35"/>
      <c r="E338" s="35"/>
      <c r="F338" s="215"/>
      <c r="H338" s="38"/>
      <c r="I338" s="38"/>
      <c r="J338" s="216"/>
      <c r="K338" s="38"/>
      <c r="L338" s="38"/>
      <c r="M338" s="38"/>
      <c r="P338" s="217"/>
      <c r="AA338" s="38"/>
    </row>
    <row r="339" spans="4:27" customFormat="1">
      <c r="D339" s="35"/>
      <c r="E339" s="35"/>
      <c r="F339" s="215"/>
      <c r="H339" s="38"/>
      <c r="I339" s="38"/>
      <c r="J339" s="216"/>
      <c r="K339" s="38"/>
      <c r="L339" s="38"/>
      <c r="M339" s="38"/>
      <c r="P339" s="217"/>
      <c r="AA339" s="38"/>
    </row>
    <row r="340" spans="4:27" customFormat="1">
      <c r="D340" s="35"/>
      <c r="E340" s="35"/>
      <c r="F340" s="215"/>
      <c r="H340" s="38"/>
      <c r="I340" s="38"/>
      <c r="J340" s="216"/>
      <c r="K340" s="38"/>
      <c r="L340" s="38"/>
      <c r="M340" s="38"/>
      <c r="P340" s="217"/>
      <c r="AA340" s="38"/>
    </row>
    <row r="341" spans="4:27" customFormat="1">
      <c r="D341" s="35"/>
      <c r="E341" s="35"/>
      <c r="F341" s="215"/>
      <c r="H341" s="38"/>
      <c r="I341" s="38"/>
      <c r="J341" s="216"/>
      <c r="K341" s="38"/>
      <c r="L341" s="38"/>
      <c r="M341" s="38"/>
      <c r="P341" s="217"/>
      <c r="AA341" s="38"/>
    </row>
    <row r="342" spans="4:27" customFormat="1">
      <c r="D342" s="35"/>
      <c r="E342" s="35"/>
      <c r="F342" s="215"/>
      <c r="H342" s="38"/>
      <c r="I342" s="38"/>
      <c r="J342" s="216"/>
      <c r="K342" s="38"/>
      <c r="L342" s="38"/>
      <c r="M342" s="38"/>
      <c r="P342" s="217"/>
      <c r="AA342" s="38"/>
    </row>
    <row r="343" spans="4:27" customFormat="1">
      <c r="D343" s="35"/>
      <c r="E343" s="35"/>
      <c r="F343" s="215"/>
      <c r="H343" s="38"/>
      <c r="I343" s="38"/>
      <c r="J343" s="216"/>
      <c r="K343" s="38"/>
      <c r="L343" s="38"/>
      <c r="M343" s="38"/>
      <c r="P343" s="217"/>
      <c r="AA343" s="38"/>
    </row>
    <row r="344" spans="4:27" customFormat="1">
      <c r="D344" s="35"/>
      <c r="E344" s="35"/>
      <c r="F344" s="215"/>
      <c r="H344" s="38"/>
      <c r="I344" s="38"/>
      <c r="J344" s="216"/>
      <c r="K344" s="38"/>
      <c r="L344" s="38"/>
      <c r="M344" s="38"/>
      <c r="P344" s="217"/>
      <c r="AA344" s="38"/>
    </row>
    <row r="345" spans="4:27" customFormat="1">
      <c r="D345" s="35"/>
      <c r="E345" s="35"/>
      <c r="F345" s="215"/>
      <c r="H345" s="38"/>
      <c r="I345" s="38"/>
      <c r="J345" s="216"/>
      <c r="K345" s="38"/>
      <c r="L345" s="38"/>
      <c r="M345" s="38"/>
      <c r="P345" s="217"/>
      <c r="AA345" s="38"/>
    </row>
    <row r="346" spans="4:27" customFormat="1">
      <c r="D346" s="35"/>
      <c r="E346" s="35"/>
      <c r="F346" s="215"/>
      <c r="H346" s="38"/>
      <c r="I346" s="38"/>
      <c r="J346" s="216"/>
      <c r="K346" s="38"/>
      <c r="L346" s="38"/>
      <c r="M346" s="38"/>
      <c r="P346" s="217"/>
      <c r="AA346" s="38"/>
    </row>
    <row r="347" spans="4:27" customFormat="1">
      <c r="D347" s="35"/>
      <c r="E347" s="35"/>
      <c r="F347" s="215"/>
      <c r="H347" s="38"/>
      <c r="I347" s="38"/>
      <c r="J347" s="216"/>
      <c r="K347" s="38"/>
      <c r="L347" s="38"/>
      <c r="M347" s="38"/>
      <c r="P347" s="217"/>
      <c r="AA347" s="38"/>
    </row>
    <row r="348" spans="4:27" customFormat="1">
      <c r="D348" s="35"/>
      <c r="E348" s="35"/>
      <c r="F348" s="215"/>
      <c r="H348" s="38"/>
      <c r="I348" s="38"/>
      <c r="J348" s="216"/>
      <c r="K348" s="38"/>
      <c r="L348" s="38"/>
      <c r="M348" s="38"/>
      <c r="P348" s="217"/>
      <c r="AA348" s="38"/>
    </row>
    <row r="349" spans="4:27" customFormat="1">
      <c r="D349" s="35"/>
      <c r="E349" s="35"/>
      <c r="F349" s="215"/>
      <c r="H349" s="38"/>
      <c r="I349" s="38"/>
      <c r="J349" s="216"/>
      <c r="K349" s="38"/>
      <c r="L349" s="38"/>
      <c r="M349" s="38"/>
      <c r="P349" s="217"/>
      <c r="AA349" s="38"/>
    </row>
    <row r="350" spans="4:27" customFormat="1">
      <c r="D350" s="35"/>
      <c r="E350" s="35"/>
      <c r="F350" s="215"/>
      <c r="H350" s="38"/>
      <c r="I350" s="38"/>
      <c r="J350" s="216"/>
      <c r="K350" s="38"/>
      <c r="L350" s="38"/>
      <c r="M350" s="38"/>
      <c r="P350" s="217"/>
      <c r="AA350" s="38"/>
    </row>
    <row r="351" spans="4:27" customFormat="1">
      <c r="D351" s="35"/>
      <c r="E351" s="35"/>
      <c r="F351" s="215"/>
      <c r="H351" s="38"/>
      <c r="I351" s="38"/>
      <c r="J351" s="216"/>
      <c r="K351" s="38"/>
      <c r="L351" s="38"/>
      <c r="M351" s="38"/>
      <c r="P351" s="217"/>
      <c r="AA351" s="38"/>
    </row>
    <row r="352" spans="4:27" customFormat="1">
      <c r="D352" s="35"/>
      <c r="E352" s="35"/>
      <c r="F352" s="215"/>
      <c r="H352" s="38"/>
      <c r="I352" s="38"/>
      <c r="J352" s="216"/>
      <c r="K352" s="38"/>
      <c r="L352" s="38"/>
      <c r="M352" s="38"/>
      <c r="P352" s="217"/>
      <c r="AA352" s="38"/>
    </row>
    <row r="353" spans="4:27" customFormat="1">
      <c r="D353" s="35"/>
      <c r="E353" s="35"/>
      <c r="F353" s="215"/>
      <c r="H353" s="38"/>
      <c r="I353" s="38"/>
      <c r="J353" s="216"/>
      <c r="K353" s="38"/>
      <c r="L353" s="38"/>
      <c r="M353" s="38"/>
      <c r="P353" s="217"/>
      <c r="AA353" s="38"/>
    </row>
    <row r="354" spans="4:27" customFormat="1">
      <c r="D354" s="35"/>
      <c r="E354" s="35"/>
      <c r="F354" s="215"/>
      <c r="H354" s="38"/>
      <c r="I354" s="38"/>
      <c r="J354" s="216"/>
      <c r="K354" s="38"/>
      <c r="L354" s="38"/>
      <c r="M354" s="38"/>
      <c r="P354" s="217"/>
      <c r="AA354" s="38"/>
    </row>
    <row r="355" spans="4:27" customFormat="1">
      <c r="D355" s="35"/>
      <c r="E355" s="35"/>
      <c r="F355" s="215"/>
      <c r="H355" s="38"/>
      <c r="I355" s="38"/>
      <c r="J355" s="216"/>
      <c r="K355" s="38"/>
      <c r="L355" s="38"/>
      <c r="M355" s="38"/>
      <c r="P355" s="217"/>
      <c r="AA355" s="38"/>
    </row>
    <row r="356" spans="4:27" customFormat="1">
      <c r="D356" s="35"/>
      <c r="E356" s="35"/>
      <c r="F356" s="215"/>
      <c r="H356" s="38"/>
      <c r="I356" s="38"/>
      <c r="J356" s="216"/>
      <c r="K356" s="38"/>
      <c r="L356" s="38"/>
      <c r="M356" s="38"/>
      <c r="P356" s="217"/>
      <c r="AA356" s="38"/>
    </row>
    <row r="357" spans="4:27" customFormat="1">
      <c r="D357" s="35"/>
      <c r="E357" s="35"/>
      <c r="F357" s="215"/>
      <c r="H357" s="38"/>
      <c r="I357" s="38"/>
      <c r="J357" s="216"/>
      <c r="K357" s="38"/>
      <c r="L357" s="38"/>
      <c r="M357" s="38"/>
      <c r="P357" s="217"/>
      <c r="AA357" s="38"/>
    </row>
    <row r="358" spans="4:27" customFormat="1">
      <c r="D358" s="35"/>
      <c r="E358" s="35"/>
      <c r="F358" s="215"/>
      <c r="H358" s="38"/>
      <c r="I358" s="38"/>
      <c r="J358" s="216"/>
      <c r="K358" s="38"/>
      <c r="L358" s="38"/>
      <c r="M358" s="38"/>
      <c r="P358" s="217"/>
      <c r="AA358" s="38"/>
    </row>
    <row r="359" spans="4:27" customFormat="1">
      <c r="D359" s="35"/>
      <c r="E359" s="35"/>
      <c r="F359" s="215"/>
      <c r="H359" s="38"/>
      <c r="I359" s="38"/>
      <c r="J359" s="216"/>
      <c r="K359" s="38"/>
      <c r="L359" s="38"/>
      <c r="M359" s="38"/>
      <c r="P359" s="217"/>
      <c r="AA359" s="38"/>
    </row>
    <row r="360" spans="4:27" customFormat="1">
      <c r="D360" s="35"/>
      <c r="E360" s="35"/>
      <c r="F360" s="215"/>
      <c r="H360" s="38"/>
      <c r="I360" s="38"/>
      <c r="J360" s="216"/>
      <c r="K360" s="38"/>
      <c r="L360" s="38"/>
      <c r="M360" s="38"/>
      <c r="P360" s="217"/>
      <c r="AA360" s="38"/>
    </row>
    <row r="361" spans="4:27" customFormat="1">
      <c r="D361" s="35"/>
      <c r="E361" s="35"/>
      <c r="F361" s="215"/>
      <c r="H361" s="38"/>
      <c r="I361" s="38"/>
      <c r="J361" s="216"/>
      <c r="K361" s="38"/>
      <c r="L361" s="38"/>
      <c r="M361" s="38"/>
      <c r="P361" s="217"/>
      <c r="AA361" s="38"/>
    </row>
    <row r="362" spans="4:27" customFormat="1">
      <c r="D362" s="35"/>
      <c r="E362" s="35"/>
      <c r="F362" s="215"/>
      <c r="H362" s="38"/>
      <c r="I362" s="38"/>
      <c r="J362" s="216"/>
      <c r="K362" s="38"/>
      <c r="L362" s="38"/>
      <c r="M362" s="38"/>
      <c r="P362" s="217"/>
      <c r="AA362" s="38"/>
    </row>
    <row r="363" spans="4:27" customFormat="1">
      <c r="D363" s="35"/>
      <c r="E363" s="35"/>
      <c r="F363" s="215"/>
      <c r="H363" s="38"/>
      <c r="I363" s="38"/>
      <c r="J363" s="216"/>
      <c r="K363" s="38"/>
      <c r="L363" s="38"/>
      <c r="M363" s="38"/>
      <c r="P363" s="217"/>
      <c r="AA363" s="38"/>
    </row>
    <row r="364" spans="4:27" customFormat="1">
      <c r="D364" s="35"/>
      <c r="E364" s="35"/>
      <c r="F364" s="215"/>
      <c r="H364" s="38"/>
      <c r="I364" s="38"/>
      <c r="J364" s="216"/>
      <c r="K364" s="38"/>
      <c r="L364" s="38"/>
      <c r="M364" s="38"/>
      <c r="P364" s="217"/>
      <c r="AA364" s="38"/>
    </row>
    <row r="365" spans="4:27" customFormat="1">
      <c r="D365" s="35"/>
      <c r="E365" s="35"/>
      <c r="F365" s="215"/>
      <c r="H365" s="38"/>
      <c r="I365" s="38"/>
      <c r="J365" s="216"/>
      <c r="K365" s="38"/>
      <c r="L365" s="38"/>
      <c r="M365" s="38"/>
      <c r="P365" s="217"/>
      <c r="AA365" s="38"/>
    </row>
    <row r="366" spans="4:27" customFormat="1">
      <c r="D366" s="35"/>
      <c r="E366" s="35"/>
      <c r="F366" s="215"/>
      <c r="H366" s="38"/>
      <c r="I366" s="38"/>
      <c r="J366" s="216"/>
      <c r="K366" s="38"/>
      <c r="L366" s="38"/>
      <c r="M366" s="38"/>
      <c r="P366" s="217"/>
      <c r="AA366" s="38"/>
    </row>
    <row r="367" spans="4:27" customFormat="1">
      <c r="D367" s="35"/>
      <c r="E367" s="35"/>
      <c r="F367" s="215"/>
      <c r="H367" s="38"/>
      <c r="I367" s="38"/>
      <c r="J367" s="216"/>
      <c r="K367" s="38"/>
      <c r="L367" s="38"/>
      <c r="M367" s="38"/>
      <c r="P367" s="217"/>
      <c r="AA367" s="38"/>
    </row>
    <row r="368" spans="4:27" customFormat="1">
      <c r="D368" s="35"/>
      <c r="E368" s="35"/>
      <c r="F368" s="215"/>
      <c r="H368" s="38"/>
      <c r="I368" s="38"/>
      <c r="J368" s="216"/>
      <c r="K368" s="38"/>
      <c r="L368" s="38"/>
      <c r="M368" s="38"/>
      <c r="P368" s="217"/>
      <c r="AA368" s="38"/>
    </row>
    <row r="369" spans="4:27" customFormat="1">
      <c r="D369" s="35"/>
      <c r="E369" s="35"/>
      <c r="F369" s="215"/>
      <c r="H369" s="38"/>
      <c r="I369" s="38"/>
      <c r="J369" s="216"/>
      <c r="K369" s="38"/>
      <c r="L369" s="38"/>
      <c r="M369" s="38"/>
      <c r="P369" s="217"/>
      <c r="AA369" s="38"/>
    </row>
    <row r="370" spans="4:27" customFormat="1">
      <c r="D370" s="35"/>
      <c r="E370" s="35"/>
      <c r="F370" s="215"/>
      <c r="H370" s="38"/>
      <c r="I370" s="38"/>
      <c r="J370" s="216"/>
      <c r="K370" s="38"/>
      <c r="L370" s="38"/>
      <c r="M370" s="38"/>
      <c r="P370" s="217"/>
      <c r="AA370" s="38"/>
    </row>
    <row r="371" spans="4:27" customFormat="1">
      <c r="D371" s="35"/>
      <c r="E371" s="35"/>
      <c r="F371" s="215"/>
      <c r="H371" s="38"/>
      <c r="I371" s="38"/>
      <c r="J371" s="216"/>
      <c r="K371" s="38"/>
      <c r="L371" s="38"/>
      <c r="M371" s="38"/>
      <c r="P371" s="217"/>
      <c r="AA371" s="38"/>
    </row>
    <row r="372" spans="4:27" customFormat="1">
      <c r="D372" s="35"/>
      <c r="E372" s="35"/>
      <c r="F372" s="215"/>
      <c r="H372" s="38"/>
      <c r="I372" s="38"/>
      <c r="J372" s="216"/>
      <c r="K372" s="38"/>
      <c r="L372" s="38"/>
      <c r="M372" s="38"/>
      <c r="P372" s="217"/>
      <c r="AA372" s="38"/>
    </row>
    <row r="373" spans="4:27" customFormat="1">
      <c r="D373" s="35"/>
      <c r="E373" s="35"/>
      <c r="F373" s="215"/>
      <c r="H373" s="38"/>
      <c r="I373" s="38"/>
      <c r="J373" s="216"/>
      <c r="K373" s="38"/>
      <c r="L373" s="38"/>
      <c r="M373" s="38"/>
      <c r="P373" s="217"/>
      <c r="AA373" s="38"/>
    </row>
    <row r="374" spans="4:27" customFormat="1">
      <c r="D374" s="35"/>
      <c r="E374" s="35"/>
      <c r="F374" s="215"/>
      <c r="H374" s="38"/>
      <c r="I374" s="38"/>
      <c r="J374" s="216"/>
      <c r="K374" s="38"/>
      <c r="L374" s="38"/>
      <c r="M374" s="38"/>
      <c r="P374" s="217"/>
      <c r="AA374" s="38"/>
    </row>
    <row r="375" spans="4:27" customFormat="1">
      <c r="D375" s="35"/>
      <c r="E375" s="35"/>
      <c r="F375" s="215"/>
      <c r="H375" s="38"/>
      <c r="I375" s="38"/>
      <c r="J375" s="216"/>
      <c r="K375" s="38"/>
      <c r="L375" s="38"/>
      <c r="M375" s="38"/>
      <c r="P375" s="217"/>
      <c r="AA375" s="38"/>
    </row>
    <row r="376" spans="4:27" customFormat="1">
      <c r="D376" s="35"/>
      <c r="E376" s="35"/>
      <c r="F376" s="215"/>
      <c r="H376" s="38"/>
      <c r="I376" s="38"/>
      <c r="J376" s="216"/>
      <c r="K376" s="38"/>
      <c r="L376" s="38"/>
      <c r="M376" s="38"/>
      <c r="P376" s="217"/>
      <c r="AA376" s="38"/>
    </row>
    <row r="377" spans="4:27" customFormat="1">
      <c r="D377" s="35"/>
      <c r="E377" s="35"/>
      <c r="F377" s="215"/>
      <c r="H377" s="38"/>
      <c r="I377" s="38"/>
      <c r="J377" s="216"/>
      <c r="K377" s="38"/>
      <c r="L377" s="38"/>
      <c r="M377" s="38"/>
      <c r="P377" s="217"/>
      <c r="AA377" s="38"/>
    </row>
    <row r="378" spans="4:27" customFormat="1">
      <c r="D378" s="35"/>
      <c r="E378" s="35"/>
      <c r="F378" s="215"/>
      <c r="H378" s="38"/>
      <c r="I378" s="38"/>
      <c r="J378" s="216"/>
      <c r="K378" s="38"/>
      <c r="L378" s="38"/>
      <c r="M378" s="38"/>
      <c r="P378" s="217"/>
      <c r="AA378" s="38"/>
    </row>
    <row r="379" spans="4:27" customFormat="1">
      <c r="D379" s="35"/>
      <c r="E379" s="35"/>
      <c r="F379" s="215"/>
      <c r="H379" s="38"/>
      <c r="I379" s="38"/>
      <c r="J379" s="216"/>
      <c r="K379" s="38"/>
      <c r="L379" s="38"/>
      <c r="M379" s="38"/>
      <c r="P379" s="217"/>
      <c r="AA379" s="38"/>
    </row>
    <row r="380" spans="4:27" customFormat="1">
      <c r="D380" s="35"/>
      <c r="E380" s="35"/>
      <c r="F380" s="215"/>
      <c r="H380" s="38"/>
      <c r="I380" s="38"/>
      <c r="J380" s="216"/>
      <c r="K380" s="38"/>
      <c r="L380" s="38"/>
      <c r="M380" s="38"/>
      <c r="P380" s="217"/>
      <c r="AA380" s="38"/>
    </row>
    <row r="381" spans="4:27" customFormat="1">
      <c r="D381" s="35"/>
      <c r="E381" s="35"/>
      <c r="F381" s="215"/>
      <c r="H381" s="38"/>
      <c r="I381" s="38"/>
      <c r="J381" s="216"/>
      <c r="K381" s="38"/>
      <c r="L381" s="38"/>
      <c r="M381" s="38"/>
      <c r="P381" s="217"/>
      <c r="AA381" s="38"/>
    </row>
    <row r="382" spans="4:27" customFormat="1">
      <c r="D382" s="35"/>
      <c r="E382" s="35"/>
      <c r="F382" s="215"/>
      <c r="H382" s="38"/>
      <c r="I382" s="38"/>
      <c r="J382" s="216"/>
      <c r="K382" s="38"/>
      <c r="L382" s="38"/>
      <c r="M382" s="38"/>
      <c r="P382" s="217"/>
      <c r="AA382" s="38"/>
    </row>
    <row r="383" spans="4:27" customFormat="1">
      <c r="D383" s="35"/>
      <c r="E383" s="35"/>
      <c r="F383" s="215"/>
      <c r="H383" s="38"/>
      <c r="I383" s="38"/>
      <c r="J383" s="216"/>
      <c r="K383" s="38"/>
      <c r="L383" s="38"/>
      <c r="M383" s="38"/>
      <c r="P383" s="217"/>
      <c r="AA383" s="38"/>
    </row>
    <row r="384" spans="4:27" customFormat="1">
      <c r="D384" s="35"/>
      <c r="E384" s="35"/>
      <c r="F384" s="215"/>
      <c r="H384" s="38"/>
      <c r="I384" s="38"/>
      <c r="J384" s="216"/>
      <c r="K384" s="38"/>
      <c r="L384" s="38"/>
      <c r="M384" s="38"/>
      <c r="P384" s="217"/>
      <c r="AA384" s="38"/>
    </row>
    <row r="385" spans="4:27" customFormat="1">
      <c r="D385" s="35"/>
      <c r="E385" s="35"/>
      <c r="F385" s="215"/>
      <c r="H385" s="38"/>
      <c r="I385" s="38"/>
      <c r="J385" s="216"/>
      <c r="K385" s="38"/>
      <c r="L385" s="38"/>
      <c r="M385" s="38"/>
      <c r="P385" s="217"/>
      <c r="AA385" s="38"/>
    </row>
    <row r="386" spans="4:27" customFormat="1">
      <c r="D386" s="35"/>
      <c r="E386" s="35"/>
      <c r="F386" s="215"/>
      <c r="H386" s="38"/>
      <c r="I386" s="38"/>
      <c r="J386" s="216"/>
      <c r="K386" s="38"/>
      <c r="L386" s="38"/>
      <c r="M386" s="38"/>
      <c r="P386" s="217"/>
      <c r="AA386" s="38"/>
    </row>
    <row r="387" spans="4:27" customFormat="1">
      <c r="D387" s="35"/>
      <c r="E387" s="35"/>
      <c r="F387" s="215"/>
      <c r="H387" s="38"/>
      <c r="I387" s="38"/>
      <c r="J387" s="216"/>
      <c r="K387" s="38"/>
      <c r="L387" s="38"/>
      <c r="M387" s="38"/>
      <c r="P387" s="217"/>
      <c r="AA387" s="38"/>
    </row>
    <row r="388" spans="4:27" customFormat="1">
      <c r="D388" s="35"/>
      <c r="E388" s="35"/>
      <c r="F388" s="215"/>
      <c r="H388" s="38"/>
      <c r="I388" s="38"/>
      <c r="J388" s="216"/>
      <c r="K388" s="38"/>
      <c r="L388" s="38"/>
      <c r="M388" s="38"/>
      <c r="P388" s="217"/>
      <c r="AA388" s="38"/>
    </row>
    <row r="389" spans="4:27" customFormat="1">
      <c r="D389" s="35"/>
      <c r="E389" s="35"/>
      <c r="F389" s="215"/>
      <c r="H389" s="38"/>
      <c r="I389" s="38"/>
      <c r="J389" s="216"/>
      <c r="K389" s="38"/>
      <c r="L389" s="38"/>
      <c r="M389" s="38"/>
      <c r="P389" s="217"/>
      <c r="AA389" s="38"/>
    </row>
    <row r="390" spans="4:27" customFormat="1">
      <c r="D390" s="35"/>
      <c r="E390" s="35"/>
      <c r="F390" s="215"/>
      <c r="H390" s="38"/>
      <c r="I390" s="38"/>
      <c r="J390" s="216"/>
      <c r="K390" s="38"/>
      <c r="L390" s="38"/>
      <c r="M390" s="38"/>
      <c r="P390" s="217"/>
      <c r="AA390" s="38"/>
    </row>
    <row r="391" spans="4:27" customFormat="1">
      <c r="D391" s="35"/>
      <c r="E391" s="35"/>
      <c r="F391" s="215"/>
      <c r="H391" s="38"/>
      <c r="I391" s="38"/>
      <c r="J391" s="216"/>
      <c r="K391" s="38"/>
      <c r="L391" s="38"/>
      <c r="M391" s="38"/>
      <c r="P391" s="217"/>
      <c r="AA391" s="38"/>
    </row>
    <row r="392" spans="4:27" customFormat="1">
      <c r="D392" s="35"/>
      <c r="E392" s="35"/>
      <c r="F392" s="215"/>
      <c r="H392" s="38"/>
      <c r="I392" s="38"/>
      <c r="J392" s="216"/>
      <c r="K392" s="38"/>
      <c r="L392" s="38"/>
      <c r="M392" s="38"/>
      <c r="P392" s="217"/>
      <c r="AA392" s="38"/>
    </row>
    <row r="393" spans="4:27" customFormat="1">
      <c r="D393" s="35"/>
      <c r="E393" s="35"/>
      <c r="F393" s="215"/>
      <c r="H393" s="38"/>
      <c r="I393" s="38"/>
      <c r="J393" s="216"/>
      <c r="K393" s="38"/>
      <c r="L393" s="38"/>
      <c r="M393" s="38"/>
      <c r="P393" s="217"/>
      <c r="AA393" s="38"/>
    </row>
    <row r="394" spans="4:27" customFormat="1">
      <c r="D394" s="35"/>
      <c r="E394" s="35"/>
      <c r="F394" s="215"/>
      <c r="H394" s="38"/>
      <c r="I394" s="38"/>
      <c r="J394" s="216"/>
      <c r="K394" s="38"/>
      <c r="L394" s="38"/>
      <c r="M394" s="38"/>
      <c r="P394" s="217"/>
      <c r="AA394" s="38"/>
    </row>
    <row r="395" spans="4:27" customFormat="1">
      <c r="D395" s="35"/>
      <c r="E395" s="35"/>
      <c r="F395" s="215"/>
      <c r="H395" s="38"/>
      <c r="I395" s="38"/>
      <c r="J395" s="216"/>
      <c r="K395" s="38"/>
      <c r="L395" s="38"/>
      <c r="M395" s="38"/>
      <c r="P395" s="217"/>
      <c r="AA395" s="38"/>
    </row>
    <row r="396" spans="4:27" customFormat="1">
      <c r="D396" s="35"/>
      <c r="E396" s="35"/>
      <c r="F396" s="215"/>
      <c r="H396" s="38"/>
      <c r="I396" s="38"/>
      <c r="J396" s="216"/>
      <c r="K396" s="38"/>
      <c r="L396" s="38"/>
      <c r="M396" s="38"/>
      <c r="P396" s="217"/>
      <c r="AA396" s="38"/>
    </row>
    <row r="397" spans="4:27" customFormat="1">
      <c r="D397" s="35"/>
      <c r="E397" s="35"/>
      <c r="F397" s="215"/>
      <c r="H397" s="38"/>
      <c r="I397" s="38"/>
      <c r="J397" s="216"/>
      <c r="K397" s="38"/>
      <c r="L397" s="38"/>
      <c r="M397" s="38"/>
      <c r="P397" s="217"/>
      <c r="AA397" s="38"/>
    </row>
    <row r="398" spans="4:27" customFormat="1">
      <c r="D398" s="35"/>
      <c r="E398" s="35"/>
      <c r="F398" s="215"/>
      <c r="H398" s="38"/>
      <c r="I398" s="38"/>
      <c r="J398" s="216"/>
      <c r="K398" s="38"/>
      <c r="L398" s="38"/>
      <c r="M398" s="38"/>
      <c r="P398" s="217"/>
      <c r="AA398" s="38"/>
    </row>
    <row r="399" spans="4:27" customFormat="1">
      <c r="D399" s="35"/>
      <c r="E399" s="35"/>
      <c r="F399" s="215"/>
      <c r="H399" s="38"/>
      <c r="I399" s="38"/>
      <c r="J399" s="216"/>
      <c r="K399" s="38"/>
      <c r="L399" s="38"/>
      <c r="M399" s="38"/>
      <c r="P399" s="217"/>
      <c r="AA399" s="38"/>
    </row>
    <row r="400" spans="4:27" customFormat="1">
      <c r="D400" s="35"/>
      <c r="E400" s="35"/>
      <c r="F400" s="215"/>
      <c r="H400" s="38"/>
      <c r="I400" s="38"/>
      <c r="J400" s="216"/>
      <c r="K400" s="38"/>
      <c r="L400" s="38"/>
      <c r="M400" s="38"/>
      <c r="P400" s="217"/>
      <c r="AA400" s="38"/>
    </row>
    <row r="401" spans="4:27" customFormat="1">
      <c r="D401" s="35"/>
      <c r="E401" s="35"/>
      <c r="F401" s="215"/>
      <c r="H401" s="38"/>
      <c r="I401" s="38"/>
      <c r="J401" s="216"/>
      <c r="K401" s="38"/>
      <c r="L401" s="38"/>
      <c r="M401" s="38"/>
      <c r="P401" s="217"/>
      <c r="AA401" s="38"/>
    </row>
    <row r="402" spans="4:27" customFormat="1">
      <c r="D402" s="35"/>
      <c r="E402" s="35"/>
      <c r="F402" s="215"/>
      <c r="H402" s="38"/>
      <c r="I402" s="38"/>
      <c r="J402" s="216"/>
      <c r="K402" s="38"/>
      <c r="L402" s="38"/>
      <c r="M402" s="38"/>
      <c r="P402" s="217"/>
      <c r="AA402" s="38"/>
    </row>
    <row r="403" spans="4:27" customFormat="1">
      <c r="D403" s="35"/>
      <c r="E403" s="35"/>
      <c r="F403" s="215"/>
      <c r="H403" s="38"/>
      <c r="I403" s="38"/>
      <c r="J403" s="216"/>
      <c r="K403" s="38"/>
      <c r="L403" s="38"/>
      <c r="M403" s="38"/>
      <c r="P403" s="217"/>
      <c r="AA403" s="38"/>
    </row>
    <row r="404" spans="4:27" customFormat="1">
      <c r="D404" s="35"/>
      <c r="E404" s="35"/>
      <c r="F404" s="215"/>
      <c r="H404" s="38"/>
      <c r="I404" s="38"/>
      <c r="J404" s="216"/>
      <c r="K404" s="38"/>
      <c r="L404" s="38"/>
      <c r="M404" s="38"/>
      <c r="P404" s="217"/>
      <c r="AA404" s="38"/>
    </row>
    <row r="405" spans="4:27" customFormat="1">
      <c r="D405" s="35"/>
      <c r="E405" s="35"/>
      <c r="F405" s="215"/>
      <c r="H405" s="38"/>
      <c r="I405" s="38"/>
      <c r="J405" s="216"/>
      <c r="K405" s="38"/>
      <c r="L405" s="38"/>
      <c r="M405" s="38"/>
      <c r="P405" s="217"/>
      <c r="AA405" s="38"/>
    </row>
    <row r="406" spans="4:27" customFormat="1">
      <c r="D406" s="35"/>
      <c r="E406" s="35"/>
      <c r="F406" s="215"/>
      <c r="H406" s="38"/>
      <c r="I406" s="38"/>
      <c r="J406" s="216"/>
      <c r="K406" s="38"/>
      <c r="L406" s="38"/>
      <c r="M406" s="38"/>
      <c r="P406" s="217"/>
      <c r="AA406" s="38"/>
    </row>
    <row r="407" spans="4:27" customFormat="1">
      <c r="D407" s="35"/>
      <c r="E407" s="35"/>
      <c r="F407" s="215"/>
      <c r="H407" s="38"/>
      <c r="I407" s="38"/>
      <c r="J407" s="216"/>
      <c r="K407" s="38"/>
      <c r="L407" s="38"/>
      <c r="M407" s="38"/>
      <c r="P407" s="217"/>
      <c r="AA407" s="38"/>
    </row>
    <row r="408" spans="4:27" customFormat="1">
      <c r="D408" s="35"/>
      <c r="E408" s="35"/>
      <c r="F408" s="215"/>
      <c r="H408" s="38"/>
      <c r="I408" s="38"/>
      <c r="J408" s="216"/>
      <c r="K408" s="38"/>
      <c r="L408" s="38"/>
      <c r="M408" s="38"/>
      <c r="P408" s="217"/>
      <c r="AA408" s="38"/>
    </row>
    <row r="409" spans="4:27" customFormat="1">
      <c r="D409" s="35"/>
      <c r="E409" s="35"/>
      <c r="F409" s="215"/>
      <c r="H409" s="38"/>
      <c r="I409" s="38"/>
      <c r="J409" s="216"/>
      <c r="K409" s="38"/>
      <c r="L409" s="38"/>
      <c r="M409" s="38"/>
      <c r="P409" s="217"/>
      <c r="AA409" s="38"/>
    </row>
    <row r="410" spans="4:27" customFormat="1">
      <c r="D410" s="35"/>
      <c r="E410" s="35"/>
      <c r="F410" s="215"/>
      <c r="H410" s="38"/>
      <c r="I410" s="38"/>
      <c r="J410" s="216"/>
      <c r="K410" s="38"/>
      <c r="L410" s="38"/>
      <c r="M410" s="38"/>
      <c r="P410" s="217"/>
      <c r="AA410" s="38"/>
    </row>
    <row r="411" spans="4:27" customFormat="1">
      <c r="D411" s="35"/>
      <c r="E411" s="35"/>
      <c r="F411" s="215"/>
      <c r="H411" s="38"/>
      <c r="I411" s="38"/>
      <c r="J411" s="216"/>
      <c r="K411" s="38"/>
      <c r="L411" s="38"/>
      <c r="M411" s="38"/>
      <c r="P411" s="217"/>
      <c r="AA411" s="38"/>
    </row>
    <row r="412" spans="4:27" customFormat="1">
      <c r="D412" s="35"/>
      <c r="E412" s="35"/>
      <c r="F412" s="215"/>
      <c r="H412" s="38"/>
      <c r="I412" s="38"/>
      <c r="J412" s="216"/>
      <c r="K412" s="38"/>
      <c r="L412" s="38"/>
      <c r="M412" s="38"/>
      <c r="P412" s="217"/>
      <c r="AA412" s="38"/>
    </row>
    <row r="413" spans="4:27" customFormat="1">
      <c r="D413" s="35"/>
      <c r="E413" s="35"/>
      <c r="F413" s="215"/>
      <c r="H413" s="38"/>
      <c r="I413" s="38"/>
      <c r="J413" s="216"/>
      <c r="K413" s="38"/>
      <c r="L413" s="38"/>
      <c r="M413" s="38"/>
      <c r="P413" s="217"/>
      <c r="AA413" s="38"/>
    </row>
    <row r="414" spans="4:27" customFormat="1">
      <c r="D414" s="35"/>
      <c r="E414" s="35"/>
      <c r="F414" s="215"/>
      <c r="H414" s="38"/>
      <c r="I414" s="38"/>
      <c r="J414" s="216"/>
      <c r="K414" s="38"/>
      <c r="L414" s="38"/>
      <c r="M414" s="38"/>
      <c r="P414" s="217"/>
      <c r="AA414" s="38"/>
    </row>
    <row r="415" spans="4:27" customFormat="1">
      <c r="D415" s="35"/>
      <c r="E415" s="35"/>
      <c r="F415" s="215"/>
      <c r="H415" s="38"/>
      <c r="I415" s="38"/>
      <c r="J415" s="216"/>
      <c r="K415" s="38"/>
      <c r="L415" s="38"/>
      <c r="M415" s="38"/>
      <c r="P415" s="217"/>
      <c r="AA415" s="38"/>
    </row>
    <row r="416" spans="4:27" customFormat="1">
      <c r="D416" s="35"/>
      <c r="E416" s="35"/>
      <c r="F416" s="215"/>
      <c r="H416" s="38"/>
      <c r="I416" s="38"/>
      <c r="J416" s="216"/>
      <c r="K416" s="38"/>
      <c r="L416" s="38"/>
      <c r="M416" s="38"/>
      <c r="P416" s="217"/>
      <c r="AA416" s="38"/>
    </row>
    <row r="417" spans="4:27" customFormat="1">
      <c r="D417" s="35"/>
      <c r="E417" s="35"/>
      <c r="F417" s="215"/>
      <c r="H417" s="38"/>
      <c r="I417" s="38"/>
      <c r="J417" s="216"/>
      <c r="K417" s="38"/>
      <c r="L417" s="38"/>
      <c r="M417" s="38"/>
      <c r="P417" s="217"/>
      <c r="AA417" s="38"/>
    </row>
    <row r="418" spans="4:27" customFormat="1">
      <c r="D418" s="35"/>
      <c r="E418" s="35"/>
      <c r="F418" s="215"/>
      <c r="H418" s="38"/>
      <c r="I418" s="38"/>
      <c r="J418" s="216"/>
      <c r="K418" s="38"/>
      <c r="L418" s="38"/>
      <c r="M418" s="38"/>
      <c r="P418" s="217"/>
      <c r="AA418" s="38"/>
    </row>
    <row r="419" spans="4:27" customFormat="1">
      <c r="D419" s="35"/>
      <c r="E419" s="35"/>
      <c r="F419" s="215"/>
      <c r="H419" s="38"/>
      <c r="I419" s="38"/>
      <c r="J419" s="216"/>
      <c r="K419" s="38"/>
      <c r="L419" s="38"/>
      <c r="M419" s="38"/>
      <c r="P419" s="217"/>
      <c r="AA419" s="38"/>
    </row>
    <row r="420" spans="4:27" customFormat="1">
      <c r="D420" s="35"/>
      <c r="E420" s="35"/>
      <c r="F420" s="215"/>
      <c r="H420" s="38"/>
      <c r="I420" s="38"/>
      <c r="J420" s="216"/>
      <c r="K420" s="38"/>
      <c r="L420" s="38"/>
      <c r="M420" s="38"/>
      <c r="P420" s="217"/>
      <c r="AA420" s="38"/>
    </row>
    <row r="421" spans="4:27" customFormat="1">
      <c r="D421" s="35"/>
      <c r="E421" s="35"/>
      <c r="F421" s="215"/>
      <c r="H421" s="38"/>
      <c r="I421" s="38"/>
      <c r="J421" s="216"/>
      <c r="K421" s="38"/>
      <c r="L421" s="38"/>
      <c r="M421" s="38"/>
      <c r="P421" s="217"/>
      <c r="AA421" s="38"/>
    </row>
    <row r="422" spans="4:27" customFormat="1">
      <c r="D422" s="35"/>
      <c r="E422" s="35"/>
      <c r="F422" s="215"/>
      <c r="H422" s="38"/>
      <c r="I422" s="38"/>
      <c r="J422" s="216"/>
      <c r="K422" s="38"/>
      <c r="L422" s="38"/>
      <c r="M422" s="38"/>
      <c r="P422" s="217"/>
      <c r="AA422" s="38"/>
    </row>
    <row r="423" spans="4:27" customFormat="1">
      <c r="D423" s="35"/>
      <c r="E423" s="35"/>
      <c r="F423" s="215"/>
      <c r="H423" s="38"/>
      <c r="I423" s="38"/>
      <c r="J423" s="216"/>
      <c r="K423" s="38"/>
      <c r="L423" s="38"/>
      <c r="M423" s="38"/>
      <c r="P423" s="217"/>
      <c r="AA423" s="38"/>
    </row>
    <row r="424" spans="4:27" customFormat="1">
      <c r="D424" s="35"/>
      <c r="E424" s="35"/>
      <c r="F424" s="215"/>
      <c r="H424" s="38"/>
      <c r="I424" s="38"/>
      <c r="J424" s="216"/>
      <c r="K424" s="38"/>
      <c r="L424" s="38"/>
      <c r="M424" s="38"/>
      <c r="P424" s="217"/>
      <c r="AA424" s="38"/>
    </row>
    <row r="425" spans="4:27" customFormat="1">
      <c r="D425" s="35"/>
      <c r="E425" s="35"/>
      <c r="F425" s="215"/>
      <c r="H425" s="38"/>
      <c r="I425" s="38"/>
      <c r="J425" s="216"/>
      <c r="K425" s="38"/>
      <c r="L425" s="38"/>
      <c r="M425" s="38"/>
      <c r="P425" s="217"/>
      <c r="AA425" s="38"/>
    </row>
    <row r="426" spans="4:27" customFormat="1">
      <c r="D426" s="35"/>
      <c r="E426" s="35"/>
      <c r="F426" s="215"/>
      <c r="H426" s="38"/>
      <c r="I426" s="38"/>
      <c r="J426" s="216"/>
      <c r="K426" s="38"/>
      <c r="L426" s="38"/>
      <c r="M426" s="38"/>
      <c r="P426" s="217"/>
      <c r="AA426" s="38"/>
    </row>
    <row r="427" spans="4:27" customFormat="1">
      <c r="D427" s="35"/>
      <c r="E427" s="35"/>
      <c r="F427" s="215"/>
      <c r="H427" s="38"/>
      <c r="I427" s="38"/>
      <c r="J427" s="216"/>
      <c r="K427" s="38"/>
      <c r="L427" s="38"/>
      <c r="M427" s="38"/>
      <c r="P427" s="217"/>
      <c r="AA427" s="38"/>
    </row>
    <row r="428" spans="4:27" customFormat="1">
      <c r="D428" s="35"/>
      <c r="E428" s="35"/>
      <c r="F428" s="215"/>
      <c r="H428" s="38"/>
      <c r="I428" s="38"/>
      <c r="J428" s="216"/>
      <c r="K428" s="38"/>
      <c r="L428" s="38"/>
      <c r="M428" s="38"/>
      <c r="P428" s="217"/>
      <c r="AA428" s="38"/>
    </row>
    <row r="429" spans="4:27" customFormat="1">
      <c r="D429" s="35"/>
      <c r="E429" s="35"/>
      <c r="F429" s="215"/>
      <c r="H429" s="38"/>
      <c r="I429" s="38"/>
      <c r="J429" s="216"/>
      <c r="K429" s="38"/>
      <c r="L429" s="38"/>
      <c r="M429" s="38"/>
      <c r="P429" s="217"/>
      <c r="AA429" s="38"/>
    </row>
    <row r="430" spans="4:27" customFormat="1">
      <c r="D430" s="35"/>
      <c r="E430" s="35"/>
      <c r="F430" s="215"/>
      <c r="H430" s="38"/>
      <c r="I430" s="38"/>
      <c r="J430" s="216"/>
      <c r="K430" s="38"/>
      <c r="L430" s="38"/>
      <c r="M430" s="38"/>
      <c r="P430" s="217"/>
      <c r="AA430" s="38"/>
    </row>
    <row r="431" spans="4:27" customFormat="1">
      <c r="D431" s="35"/>
      <c r="E431" s="35"/>
      <c r="F431" s="215"/>
      <c r="H431" s="38"/>
      <c r="I431" s="38"/>
      <c r="J431" s="216"/>
      <c r="K431" s="38"/>
      <c r="L431" s="38"/>
      <c r="M431" s="38"/>
      <c r="P431" s="217"/>
      <c r="AA431" s="38"/>
    </row>
    <row r="432" spans="4:27" customFormat="1">
      <c r="D432" s="35"/>
      <c r="E432" s="35"/>
      <c r="F432" s="215"/>
      <c r="H432" s="38"/>
      <c r="I432" s="38"/>
      <c r="J432" s="216"/>
      <c r="K432" s="38"/>
      <c r="L432" s="38"/>
      <c r="M432" s="38"/>
      <c r="P432" s="217"/>
      <c r="AA432" s="38"/>
    </row>
    <row r="433" spans="4:27" customFormat="1">
      <c r="D433" s="35"/>
      <c r="E433" s="35"/>
      <c r="F433" s="215"/>
      <c r="H433" s="38"/>
      <c r="I433" s="38"/>
      <c r="J433" s="216"/>
      <c r="K433" s="38"/>
      <c r="L433" s="38"/>
      <c r="M433" s="38"/>
      <c r="P433" s="217"/>
      <c r="AA433" s="38"/>
    </row>
    <row r="434" spans="4:27" customFormat="1">
      <c r="D434" s="35"/>
      <c r="E434" s="35"/>
      <c r="F434" s="215"/>
      <c r="H434" s="38"/>
      <c r="I434" s="38"/>
      <c r="J434" s="216"/>
      <c r="K434" s="38"/>
      <c r="L434" s="38"/>
      <c r="M434" s="38"/>
      <c r="P434" s="217"/>
      <c r="AA434" s="38"/>
    </row>
    <row r="435" spans="4:27" customFormat="1">
      <c r="D435" s="35"/>
      <c r="E435" s="35"/>
      <c r="F435" s="215"/>
      <c r="H435" s="38"/>
      <c r="I435" s="38"/>
      <c r="J435" s="216"/>
      <c r="K435" s="38"/>
      <c r="L435" s="38"/>
      <c r="M435" s="38"/>
      <c r="P435" s="217"/>
      <c r="AA435" s="38"/>
    </row>
    <row r="436" spans="4:27" customFormat="1">
      <c r="D436" s="35"/>
      <c r="E436" s="35"/>
      <c r="F436" s="215"/>
      <c r="H436" s="38"/>
      <c r="I436" s="38"/>
      <c r="J436" s="216"/>
      <c r="K436" s="38"/>
      <c r="L436" s="38"/>
      <c r="M436" s="38"/>
      <c r="P436" s="217"/>
      <c r="AA436" s="38"/>
    </row>
    <row r="437" spans="4:27" customFormat="1">
      <c r="D437" s="35"/>
      <c r="E437" s="35"/>
      <c r="F437" s="215"/>
      <c r="H437" s="38"/>
      <c r="I437" s="38"/>
      <c r="J437" s="216"/>
      <c r="K437" s="38"/>
      <c r="L437" s="38"/>
      <c r="M437" s="38"/>
      <c r="P437" s="217"/>
      <c r="AA437" s="38"/>
    </row>
    <row r="438" spans="4:27" customFormat="1">
      <c r="D438" s="35"/>
      <c r="E438" s="35"/>
      <c r="F438" s="215"/>
      <c r="H438" s="38"/>
      <c r="I438" s="38"/>
      <c r="J438" s="216"/>
      <c r="K438" s="38"/>
      <c r="L438" s="38"/>
      <c r="M438" s="38"/>
      <c r="P438" s="217"/>
      <c r="AA438" s="38"/>
    </row>
    <row r="439" spans="4:27" customFormat="1">
      <c r="D439" s="35"/>
      <c r="E439" s="35"/>
      <c r="F439" s="215"/>
      <c r="H439" s="38"/>
      <c r="I439" s="38"/>
      <c r="J439" s="216"/>
      <c r="K439" s="38"/>
      <c r="L439" s="38"/>
      <c r="M439" s="38"/>
      <c r="P439" s="217"/>
      <c r="AA439" s="38"/>
    </row>
    <row r="440" spans="4:27" customFormat="1">
      <c r="D440" s="35"/>
      <c r="E440" s="35"/>
      <c r="F440" s="215"/>
      <c r="H440" s="38"/>
      <c r="I440" s="38"/>
      <c r="J440" s="216"/>
      <c r="K440" s="38"/>
      <c r="L440" s="38"/>
      <c r="M440" s="38"/>
      <c r="P440" s="217"/>
      <c r="AA440" s="38"/>
    </row>
    <row r="441" spans="4:27" customFormat="1">
      <c r="D441" s="35"/>
      <c r="E441" s="35"/>
      <c r="F441" s="215"/>
      <c r="H441" s="38"/>
      <c r="I441" s="38"/>
      <c r="J441" s="216"/>
      <c r="K441" s="38"/>
      <c r="L441" s="38"/>
      <c r="M441" s="38"/>
      <c r="P441" s="217"/>
      <c r="AA441" s="38"/>
    </row>
    <row r="442" spans="4:27" customFormat="1">
      <c r="D442" s="35"/>
      <c r="E442" s="35"/>
      <c r="F442" s="215"/>
      <c r="H442" s="38"/>
      <c r="I442" s="38"/>
      <c r="J442" s="216"/>
      <c r="K442" s="38"/>
      <c r="L442" s="38"/>
      <c r="M442" s="38"/>
      <c r="P442" s="217"/>
      <c r="AA442" s="38"/>
    </row>
    <row r="443" spans="4:27" customFormat="1">
      <c r="D443" s="35"/>
      <c r="E443" s="35"/>
      <c r="F443" s="215"/>
      <c r="H443" s="38"/>
      <c r="I443" s="38"/>
      <c r="J443" s="216"/>
      <c r="K443" s="38"/>
      <c r="L443" s="38"/>
      <c r="M443" s="38"/>
      <c r="P443" s="217"/>
      <c r="AA443" s="38"/>
    </row>
    <row r="444" spans="4:27" customFormat="1">
      <c r="D444" s="35"/>
      <c r="E444" s="35"/>
      <c r="F444" s="215"/>
      <c r="H444" s="38"/>
      <c r="I444" s="38"/>
      <c r="J444" s="216"/>
      <c r="K444" s="38"/>
      <c r="L444" s="38"/>
      <c r="M444" s="38"/>
      <c r="P444" s="217"/>
      <c r="AA444" s="38"/>
    </row>
    <row r="445" spans="4:27" customFormat="1">
      <c r="D445" s="35"/>
      <c r="E445" s="35"/>
      <c r="F445" s="215"/>
      <c r="H445" s="38"/>
      <c r="I445" s="38"/>
      <c r="J445" s="216"/>
      <c r="K445" s="38"/>
      <c r="L445" s="38"/>
      <c r="M445" s="38"/>
      <c r="P445" s="217"/>
      <c r="AA445" s="38"/>
    </row>
    <row r="446" spans="4:27" customFormat="1">
      <c r="D446" s="35"/>
      <c r="E446" s="35"/>
      <c r="F446" s="215"/>
      <c r="H446" s="38"/>
      <c r="I446" s="38"/>
      <c r="J446" s="216"/>
      <c r="K446" s="38"/>
      <c r="L446" s="38"/>
      <c r="M446" s="38"/>
      <c r="P446" s="217"/>
      <c r="AA446" s="38"/>
    </row>
    <row r="447" spans="4:27" customFormat="1">
      <c r="D447" s="35"/>
      <c r="E447" s="35"/>
      <c r="F447" s="215"/>
      <c r="H447" s="38"/>
      <c r="I447" s="38"/>
      <c r="J447" s="216"/>
      <c r="K447" s="38"/>
      <c r="L447" s="38"/>
      <c r="M447" s="38"/>
      <c r="P447" s="217"/>
      <c r="AA447" s="38"/>
    </row>
    <row r="448" spans="4:27" customFormat="1">
      <c r="D448" s="35"/>
      <c r="E448" s="35"/>
      <c r="F448" s="215"/>
      <c r="H448" s="38"/>
      <c r="I448" s="38"/>
      <c r="J448" s="216"/>
      <c r="K448" s="38"/>
      <c r="L448" s="38"/>
      <c r="M448" s="38"/>
      <c r="P448" s="217"/>
      <c r="AA448" s="38"/>
    </row>
    <row r="449" spans="4:27" customFormat="1">
      <c r="D449" s="35"/>
      <c r="E449" s="35"/>
      <c r="F449" s="215"/>
      <c r="H449" s="38"/>
      <c r="I449" s="38"/>
      <c r="J449" s="216"/>
      <c r="K449" s="38"/>
      <c r="L449" s="38"/>
      <c r="M449" s="38"/>
      <c r="P449" s="217"/>
      <c r="AA449" s="38"/>
    </row>
    <row r="450" spans="4:27" customFormat="1">
      <c r="D450" s="35"/>
      <c r="E450" s="35"/>
      <c r="F450" s="215"/>
      <c r="H450" s="38"/>
      <c r="I450" s="38"/>
      <c r="J450" s="216"/>
      <c r="K450" s="38"/>
      <c r="L450" s="38"/>
      <c r="M450" s="38"/>
      <c r="P450" s="217"/>
      <c r="AA450" s="38"/>
    </row>
    <row r="451" spans="4:27" customFormat="1">
      <c r="D451" s="35"/>
      <c r="E451" s="35"/>
      <c r="F451" s="215"/>
      <c r="H451" s="38"/>
      <c r="I451" s="38"/>
      <c r="J451" s="216"/>
      <c r="K451" s="38"/>
      <c r="L451" s="38"/>
      <c r="M451" s="38"/>
      <c r="P451" s="217"/>
      <c r="AA451" s="38"/>
    </row>
    <row r="452" spans="4:27" customFormat="1">
      <c r="D452" s="35"/>
      <c r="E452" s="35"/>
      <c r="F452" s="215"/>
      <c r="H452" s="38"/>
      <c r="I452" s="38"/>
      <c r="J452" s="216"/>
      <c r="K452" s="38"/>
      <c r="L452" s="38"/>
      <c r="M452" s="38"/>
      <c r="P452" s="217"/>
      <c r="AA452" s="38"/>
    </row>
    <row r="453" spans="4:27" customFormat="1">
      <c r="D453" s="35"/>
      <c r="E453" s="35"/>
      <c r="F453" s="215"/>
      <c r="H453" s="38"/>
      <c r="I453" s="38"/>
      <c r="J453" s="216"/>
      <c r="K453" s="38"/>
      <c r="L453" s="38"/>
      <c r="M453" s="38"/>
      <c r="P453" s="217"/>
      <c r="AA453" s="38"/>
    </row>
    <row r="454" spans="4:27" customFormat="1">
      <c r="D454" s="35"/>
      <c r="E454" s="35"/>
      <c r="F454" s="215"/>
      <c r="H454" s="38"/>
      <c r="I454" s="38"/>
      <c r="J454" s="216"/>
      <c r="K454" s="38"/>
      <c r="L454" s="38"/>
      <c r="M454" s="38"/>
      <c r="P454" s="217"/>
      <c r="AA454" s="38"/>
    </row>
    <row r="455" spans="4:27" customFormat="1">
      <c r="D455" s="35"/>
      <c r="E455" s="35"/>
      <c r="F455" s="215"/>
      <c r="H455" s="38"/>
      <c r="I455" s="38"/>
      <c r="J455" s="216"/>
      <c r="K455" s="38"/>
      <c r="L455" s="38"/>
      <c r="M455" s="38"/>
      <c r="P455" s="217"/>
      <c r="AA455" s="38"/>
    </row>
    <row r="456" spans="4:27" customFormat="1">
      <c r="D456" s="35"/>
      <c r="E456" s="35"/>
      <c r="F456" s="215"/>
      <c r="H456" s="38"/>
      <c r="I456" s="38"/>
      <c r="J456" s="216"/>
      <c r="K456" s="38"/>
      <c r="L456" s="38"/>
      <c r="M456" s="38"/>
      <c r="P456" s="217"/>
      <c r="AA456" s="38"/>
    </row>
    <row r="457" spans="4:27" customFormat="1">
      <c r="D457" s="35"/>
      <c r="E457" s="35"/>
      <c r="F457" s="215"/>
      <c r="H457" s="38"/>
      <c r="I457" s="38"/>
      <c r="J457" s="216"/>
      <c r="K457" s="38"/>
      <c r="L457" s="38"/>
      <c r="M457" s="38"/>
      <c r="P457" s="217"/>
      <c r="AA457" s="38"/>
    </row>
    <row r="458" spans="4:27" customFormat="1">
      <c r="D458" s="35"/>
      <c r="E458" s="35"/>
      <c r="F458" s="215"/>
      <c r="H458" s="38"/>
      <c r="I458" s="38"/>
      <c r="J458" s="216"/>
      <c r="K458" s="38"/>
      <c r="L458" s="38"/>
      <c r="M458" s="38"/>
      <c r="P458" s="217"/>
      <c r="AA458" s="38"/>
    </row>
    <row r="459" spans="4:27" customFormat="1">
      <c r="D459" s="35"/>
      <c r="E459" s="35"/>
      <c r="F459" s="215"/>
      <c r="H459" s="38"/>
      <c r="I459" s="38"/>
      <c r="J459" s="216"/>
      <c r="K459" s="38"/>
      <c r="L459" s="38"/>
      <c r="M459" s="38"/>
      <c r="P459" s="217"/>
      <c r="AA459" s="38"/>
    </row>
    <row r="460" spans="4:27" customFormat="1">
      <c r="D460" s="35"/>
      <c r="E460" s="35"/>
      <c r="F460" s="215"/>
      <c r="H460" s="38"/>
      <c r="I460" s="38"/>
      <c r="J460" s="216"/>
      <c r="K460" s="38"/>
      <c r="L460" s="38"/>
      <c r="M460" s="38"/>
      <c r="P460" s="217"/>
      <c r="AA460" s="38"/>
    </row>
    <row r="461" spans="4:27" customFormat="1">
      <c r="D461" s="35"/>
      <c r="E461" s="35"/>
      <c r="F461" s="215"/>
      <c r="H461" s="38"/>
      <c r="I461" s="38"/>
      <c r="J461" s="216"/>
      <c r="K461" s="38"/>
      <c r="L461" s="38"/>
      <c r="M461" s="38"/>
      <c r="P461" s="217"/>
      <c r="AA461" s="38"/>
    </row>
    <row r="462" spans="4:27" customFormat="1">
      <c r="D462" s="35"/>
      <c r="E462" s="35"/>
      <c r="F462" s="215"/>
      <c r="H462" s="38"/>
      <c r="I462" s="38"/>
      <c r="J462" s="216"/>
      <c r="K462" s="38"/>
      <c r="L462" s="38"/>
      <c r="M462" s="38"/>
      <c r="P462" s="217"/>
      <c r="AA462" s="38"/>
    </row>
    <row r="463" spans="4:27" customFormat="1">
      <c r="D463" s="35"/>
      <c r="E463" s="35"/>
      <c r="F463" s="215"/>
      <c r="H463" s="38"/>
      <c r="I463" s="38"/>
      <c r="J463" s="216"/>
      <c r="K463" s="38"/>
      <c r="L463" s="38"/>
      <c r="M463" s="38"/>
      <c r="P463" s="217"/>
      <c r="AA463" s="38"/>
    </row>
    <row r="464" spans="4:27" customFormat="1">
      <c r="D464" s="35"/>
      <c r="E464" s="35"/>
      <c r="F464" s="215"/>
      <c r="H464" s="38"/>
      <c r="I464" s="38"/>
      <c r="J464" s="216"/>
      <c r="K464" s="38"/>
      <c r="L464" s="38"/>
      <c r="M464" s="38"/>
      <c r="P464" s="217"/>
      <c r="AA464" s="38"/>
    </row>
    <row r="465" spans="4:27" customFormat="1">
      <c r="D465" s="35"/>
      <c r="E465" s="35"/>
      <c r="F465" s="215"/>
      <c r="H465" s="38"/>
      <c r="I465" s="38"/>
      <c r="J465" s="216"/>
      <c r="K465" s="38"/>
      <c r="L465" s="38"/>
      <c r="M465" s="38"/>
      <c r="P465" s="217"/>
      <c r="AA465" s="38"/>
    </row>
    <row r="466" spans="4:27" customFormat="1">
      <c r="D466" s="35"/>
      <c r="E466" s="35"/>
      <c r="F466" s="215"/>
      <c r="H466" s="38"/>
      <c r="I466" s="38"/>
      <c r="J466" s="216"/>
      <c r="K466" s="38"/>
      <c r="L466" s="38"/>
      <c r="M466" s="38"/>
      <c r="P466" s="217"/>
      <c r="AA466" s="38"/>
    </row>
    <row r="467" spans="4:27" customFormat="1">
      <c r="D467" s="35"/>
      <c r="E467" s="35"/>
      <c r="F467" s="215"/>
      <c r="H467" s="38"/>
      <c r="I467" s="38"/>
      <c r="J467" s="216"/>
      <c r="K467" s="38"/>
      <c r="L467" s="38"/>
      <c r="M467" s="38"/>
      <c r="P467" s="217"/>
      <c r="AA467" s="38"/>
    </row>
    <row r="468" spans="4:27" customFormat="1">
      <c r="D468" s="35"/>
      <c r="E468" s="35"/>
      <c r="F468" s="215"/>
      <c r="H468" s="38"/>
      <c r="I468" s="38"/>
      <c r="J468" s="216"/>
      <c r="K468" s="38"/>
      <c r="L468" s="38"/>
      <c r="M468" s="38"/>
      <c r="P468" s="217"/>
      <c r="AA468" s="38"/>
    </row>
    <row r="469" spans="4:27" customFormat="1">
      <c r="D469" s="35"/>
      <c r="E469" s="35"/>
      <c r="F469" s="215"/>
      <c r="H469" s="38"/>
      <c r="I469" s="38"/>
      <c r="J469" s="216"/>
      <c r="K469" s="38"/>
      <c r="L469" s="38"/>
      <c r="M469" s="38"/>
      <c r="P469" s="217"/>
      <c r="AA469" s="38"/>
    </row>
    <row r="470" spans="4:27" customFormat="1">
      <c r="D470" s="35"/>
      <c r="E470" s="35"/>
      <c r="F470" s="215"/>
      <c r="H470" s="38"/>
      <c r="I470" s="38"/>
      <c r="J470" s="216"/>
      <c r="K470" s="38"/>
      <c r="L470" s="38"/>
      <c r="M470" s="38"/>
      <c r="P470" s="217"/>
      <c r="AA470" s="38"/>
    </row>
    <row r="471" spans="4:27" customFormat="1">
      <c r="D471" s="35"/>
      <c r="E471" s="35"/>
      <c r="F471" s="215"/>
      <c r="H471" s="38"/>
      <c r="I471" s="38"/>
      <c r="J471" s="216"/>
      <c r="K471" s="38"/>
      <c r="L471" s="38"/>
      <c r="M471" s="38"/>
      <c r="P471" s="217"/>
      <c r="AA471" s="38"/>
    </row>
    <row r="472" spans="4:27" customFormat="1">
      <c r="D472" s="35"/>
      <c r="E472" s="35"/>
      <c r="F472" s="215"/>
      <c r="H472" s="38"/>
      <c r="I472" s="38"/>
      <c r="J472" s="216"/>
      <c r="K472" s="38"/>
      <c r="L472" s="38"/>
      <c r="M472" s="38"/>
      <c r="P472" s="217"/>
      <c r="AA472" s="38"/>
    </row>
    <row r="473" spans="4:27" customFormat="1">
      <c r="D473" s="35"/>
      <c r="E473" s="35"/>
      <c r="F473" s="215"/>
      <c r="H473" s="38"/>
      <c r="I473" s="38"/>
      <c r="J473" s="216"/>
      <c r="K473" s="38"/>
      <c r="L473" s="38"/>
      <c r="M473" s="38"/>
      <c r="P473" s="217"/>
      <c r="AA473" s="38"/>
    </row>
    <row r="474" spans="4:27" customFormat="1">
      <c r="D474" s="35"/>
      <c r="E474" s="35"/>
      <c r="F474" s="215"/>
      <c r="H474" s="38"/>
      <c r="I474" s="38"/>
      <c r="J474" s="216"/>
      <c r="K474" s="38"/>
      <c r="L474" s="38"/>
      <c r="M474" s="38"/>
      <c r="P474" s="217"/>
      <c r="AA474" s="38"/>
    </row>
    <row r="475" spans="4:27" customFormat="1">
      <c r="D475" s="35"/>
      <c r="E475" s="35"/>
      <c r="F475" s="215"/>
      <c r="H475" s="38"/>
      <c r="I475" s="38"/>
      <c r="J475" s="216"/>
      <c r="K475" s="38"/>
      <c r="L475" s="38"/>
      <c r="M475" s="38"/>
      <c r="P475" s="217"/>
      <c r="AA475" s="38"/>
    </row>
    <row r="476" spans="4:27" customFormat="1">
      <c r="D476" s="35"/>
      <c r="E476" s="35"/>
      <c r="F476" s="215"/>
      <c r="H476" s="38"/>
      <c r="I476" s="38"/>
      <c r="J476" s="216"/>
      <c r="K476" s="38"/>
      <c r="L476" s="38"/>
      <c r="M476" s="38"/>
      <c r="P476" s="217"/>
      <c r="AA476" s="38"/>
    </row>
    <row r="477" spans="4:27" customFormat="1">
      <c r="D477" s="35"/>
      <c r="E477" s="35"/>
      <c r="F477" s="215"/>
      <c r="H477" s="38"/>
      <c r="I477" s="38"/>
      <c r="J477" s="216"/>
      <c r="K477" s="38"/>
      <c r="L477" s="38"/>
      <c r="M477" s="38"/>
      <c r="P477" s="217"/>
      <c r="AA477" s="38"/>
    </row>
    <row r="478" spans="4:27" customFormat="1">
      <c r="D478" s="35"/>
      <c r="E478" s="35"/>
      <c r="F478" s="215"/>
      <c r="H478" s="38"/>
      <c r="I478" s="38"/>
      <c r="J478" s="216"/>
      <c r="K478" s="38"/>
      <c r="L478" s="38"/>
      <c r="M478" s="38"/>
      <c r="P478" s="217"/>
      <c r="AA478" s="38"/>
    </row>
    <row r="479" spans="4:27" customFormat="1">
      <c r="D479" s="35"/>
      <c r="E479" s="35"/>
      <c r="F479" s="215"/>
      <c r="H479" s="38"/>
      <c r="I479" s="38"/>
      <c r="J479" s="216"/>
      <c r="K479" s="38"/>
      <c r="L479" s="38"/>
      <c r="M479" s="38"/>
      <c r="P479" s="217"/>
      <c r="AA479" s="38"/>
    </row>
    <row r="480" spans="4:27" customFormat="1">
      <c r="D480" s="35"/>
      <c r="E480" s="35"/>
      <c r="F480" s="215"/>
      <c r="H480" s="38"/>
      <c r="I480" s="38"/>
      <c r="J480" s="216"/>
      <c r="K480" s="38"/>
      <c r="L480" s="38"/>
      <c r="M480" s="38"/>
      <c r="P480" s="217"/>
      <c r="AA480" s="38"/>
    </row>
    <row r="481" spans="4:27" customFormat="1">
      <c r="D481" s="35"/>
      <c r="E481" s="35"/>
      <c r="F481" s="215"/>
      <c r="H481" s="38"/>
      <c r="I481" s="38"/>
      <c r="J481" s="216"/>
      <c r="K481" s="38"/>
      <c r="L481" s="38"/>
      <c r="M481" s="38"/>
      <c r="P481" s="217"/>
      <c r="AA481" s="38"/>
    </row>
    <row r="482" spans="4:27" customFormat="1">
      <c r="D482" s="35"/>
      <c r="E482" s="35"/>
      <c r="F482" s="215"/>
      <c r="H482" s="38"/>
      <c r="I482" s="38"/>
      <c r="J482" s="216"/>
      <c r="K482" s="38"/>
      <c r="L482" s="38"/>
      <c r="M482" s="38"/>
      <c r="P482" s="217"/>
      <c r="AA482" s="38"/>
    </row>
    <row r="483" spans="4:27" customFormat="1">
      <c r="D483" s="35"/>
      <c r="E483" s="35"/>
      <c r="F483" s="215"/>
      <c r="H483" s="38"/>
      <c r="I483" s="38"/>
      <c r="J483" s="216"/>
      <c r="K483" s="38"/>
      <c r="L483" s="38"/>
      <c r="M483" s="38"/>
      <c r="P483" s="217"/>
      <c r="AA483" s="38"/>
    </row>
    <row r="484" spans="4:27" customFormat="1">
      <c r="D484" s="35"/>
      <c r="E484" s="35"/>
      <c r="F484" s="215"/>
      <c r="H484" s="38"/>
      <c r="I484" s="38"/>
      <c r="J484" s="216"/>
      <c r="K484" s="38"/>
      <c r="L484" s="38"/>
      <c r="M484" s="38"/>
      <c r="P484" s="217"/>
      <c r="AA484" s="38"/>
    </row>
    <row r="485" spans="4:27" customFormat="1">
      <c r="D485" s="35"/>
      <c r="E485" s="35"/>
      <c r="F485" s="215"/>
      <c r="H485" s="38"/>
      <c r="I485" s="38"/>
      <c r="J485" s="216"/>
      <c r="K485" s="38"/>
      <c r="L485" s="38"/>
      <c r="M485" s="38"/>
      <c r="P485" s="217"/>
      <c r="AA485" s="38"/>
    </row>
    <row r="486" spans="4:27" customFormat="1">
      <c r="D486" s="35"/>
      <c r="E486" s="35"/>
      <c r="F486" s="215"/>
      <c r="H486" s="38"/>
      <c r="I486" s="38"/>
      <c r="J486" s="216"/>
      <c r="K486" s="38"/>
      <c r="L486" s="38"/>
      <c r="M486" s="38"/>
      <c r="P486" s="217"/>
      <c r="AA486" s="38"/>
    </row>
    <row r="487" spans="4:27" customFormat="1">
      <c r="D487" s="35"/>
      <c r="E487" s="35"/>
      <c r="F487" s="215"/>
      <c r="H487" s="38"/>
      <c r="I487" s="38"/>
      <c r="J487" s="216"/>
      <c r="K487" s="38"/>
      <c r="L487" s="38"/>
      <c r="M487" s="38"/>
      <c r="P487" s="217"/>
      <c r="AA487" s="38"/>
    </row>
    <row r="488" spans="4:27" customFormat="1">
      <c r="D488" s="35"/>
      <c r="E488" s="35"/>
      <c r="F488" s="215"/>
      <c r="H488" s="38"/>
      <c r="I488" s="38"/>
      <c r="J488" s="216"/>
      <c r="K488" s="38"/>
      <c r="L488" s="38"/>
      <c r="M488" s="38"/>
      <c r="P488" s="217"/>
      <c r="AA488" s="38"/>
    </row>
    <row r="489" spans="4:27" customFormat="1">
      <c r="D489" s="35"/>
      <c r="E489" s="35"/>
      <c r="F489" s="215"/>
      <c r="H489" s="38"/>
      <c r="I489" s="38"/>
      <c r="J489" s="216"/>
      <c r="K489" s="38"/>
      <c r="L489" s="38"/>
      <c r="M489" s="38"/>
      <c r="P489" s="217"/>
      <c r="AA489" s="38"/>
    </row>
    <row r="490" spans="4:27" customFormat="1">
      <c r="D490" s="35"/>
      <c r="E490" s="35"/>
      <c r="F490" s="215"/>
      <c r="H490" s="38"/>
      <c r="I490" s="38"/>
      <c r="J490" s="216"/>
      <c r="K490" s="38"/>
      <c r="L490" s="38"/>
      <c r="M490" s="38"/>
      <c r="P490" s="217"/>
      <c r="AA490" s="38"/>
    </row>
    <row r="491" spans="4:27" customFormat="1">
      <c r="D491" s="35"/>
      <c r="E491" s="35"/>
      <c r="F491" s="215"/>
      <c r="H491" s="38"/>
      <c r="I491" s="38"/>
      <c r="J491" s="216"/>
      <c r="K491" s="38"/>
      <c r="L491" s="38"/>
      <c r="M491" s="38"/>
      <c r="P491" s="217"/>
      <c r="AA491" s="38"/>
    </row>
    <row r="492" spans="4:27" customFormat="1">
      <c r="D492" s="35"/>
      <c r="E492" s="35"/>
      <c r="F492" s="215"/>
      <c r="H492" s="38"/>
      <c r="I492" s="38"/>
      <c r="J492" s="216"/>
      <c r="K492" s="38"/>
      <c r="L492" s="38"/>
      <c r="M492" s="38"/>
      <c r="P492" s="217"/>
      <c r="AA492" s="38"/>
    </row>
    <row r="493" spans="4:27" customFormat="1">
      <c r="D493" s="35"/>
      <c r="E493" s="35"/>
      <c r="F493" s="215"/>
      <c r="H493" s="38"/>
      <c r="I493" s="38"/>
      <c r="J493" s="216"/>
      <c r="K493" s="38"/>
      <c r="L493" s="38"/>
      <c r="M493" s="38"/>
      <c r="P493" s="217"/>
      <c r="AA493" s="38"/>
    </row>
    <row r="494" spans="4:27" customFormat="1">
      <c r="D494" s="35"/>
      <c r="E494" s="35"/>
      <c r="F494" s="215"/>
      <c r="H494" s="38"/>
      <c r="I494" s="38"/>
      <c r="J494" s="216"/>
      <c r="K494" s="38"/>
      <c r="L494" s="38"/>
      <c r="M494" s="38"/>
      <c r="P494" s="217"/>
      <c r="AA494" s="38"/>
    </row>
    <row r="495" spans="4:27" customFormat="1">
      <c r="D495" s="35"/>
      <c r="E495" s="35"/>
      <c r="F495" s="215"/>
      <c r="H495" s="38"/>
      <c r="I495" s="38"/>
      <c r="J495" s="216"/>
      <c r="K495" s="38"/>
      <c r="L495" s="38"/>
      <c r="M495" s="38"/>
      <c r="P495" s="217"/>
      <c r="AA495" s="38"/>
    </row>
    <row r="496" spans="4:27" customFormat="1">
      <c r="D496" s="35"/>
      <c r="E496" s="35"/>
      <c r="F496" s="215"/>
      <c r="H496" s="38"/>
      <c r="I496" s="38"/>
      <c r="J496" s="216"/>
      <c r="K496" s="38"/>
      <c r="L496" s="38"/>
      <c r="M496" s="38"/>
      <c r="P496" s="217"/>
      <c r="AA496" s="38"/>
    </row>
    <row r="497" spans="4:27" customFormat="1">
      <c r="D497" s="35"/>
      <c r="E497" s="35"/>
      <c r="F497" s="215"/>
      <c r="H497" s="38"/>
      <c r="I497" s="38"/>
      <c r="J497" s="216"/>
      <c r="K497" s="38"/>
      <c r="L497" s="38"/>
      <c r="M497" s="38"/>
      <c r="P497" s="217"/>
      <c r="AA497" s="38"/>
    </row>
    <row r="498" spans="4:27" customFormat="1">
      <c r="D498" s="35"/>
      <c r="E498" s="35"/>
      <c r="F498" s="215"/>
      <c r="H498" s="38"/>
      <c r="I498" s="38"/>
      <c r="J498" s="216"/>
      <c r="K498" s="38"/>
      <c r="L498" s="38"/>
      <c r="M498" s="38"/>
      <c r="P498" s="217"/>
      <c r="AA498" s="38"/>
    </row>
    <row r="499" spans="4:27" customFormat="1">
      <c r="D499" s="35"/>
      <c r="E499" s="35"/>
      <c r="F499" s="215"/>
      <c r="H499" s="38"/>
      <c r="I499" s="38"/>
      <c r="J499" s="216"/>
      <c r="K499" s="38"/>
      <c r="L499" s="38"/>
      <c r="M499" s="38"/>
      <c r="P499" s="217"/>
      <c r="AA499" s="38"/>
    </row>
    <row r="500" spans="4:27" customFormat="1">
      <c r="D500" s="35"/>
      <c r="E500" s="35"/>
      <c r="F500" s="215"/>
      <c r="H500" s="38"/>
      <c r="I500" s="38"/>
      <c r="J500" s="216"/>
      <c r="K500" s="38"/>
      <c r="L500" s="38"/>
      <c r="M500" s="38"/>
      <c r="P500" s="217"/>
      <c r="AA500" s="38"/>
    </row>
    <row r="501" spans="4:27" customFormat="1">
      <c r="D501" s="35"/>
      <c r="E501" s="35"/>
      <c r="F501" s="215"/>
      <c r="H501" s="38"/>
      <c r="I501" s="38"/>
      <c r="J501" s="216"/>
      <c r="K501" s="38"/>
      <c r="L501" s="38"/>
      <c r="M501" s="38"/>
      <c r="P501" s="217"/>
      <c r="AA501" s="38"/>
    </row>
    <row r="502" spans="4:27" customFormat="1">
      <c r="D502" s="35"/>
      <c r="E502" s="35"/>
      <c r="F502" s="215"/>
      <c r="H502" s="38"/>
      <c r="I502" s="38"/>
      <c r="J502" s="216"/>
      <c r="K502" s="38"/>
      <c r="L502" s="38"/>
      <c r="M502" s="38"/>
      <c r="P502" s="217"/>
      <c r="AA502" s="38"/>
    </row>
    <row r="503" spans="4:27" customFormat="1">
      <c r="D503" s="35"/>
      <c r="E503" s="35"/>
      <c r="F503" s="215"/>
      <c r="H503" s="38"/>
      <c r="I503" s="38"/>
      <c r="J503" s="216"/>
      <c r="K503" s="38"/>
      <c r="L503" s="38"/>
      <c r="M503" s="38"/>
      <c r="P503" s="217"/>
      <c r="AA503" s="38"/>
    </row>
    <row r="504" spans="4:27" customFormat="1">
      <c r="D504" s="35"/>
      <c r="E504" s="35"/>
      <c r="F504" s="215"/>
      <c r="H504" s="38"/>
      <c r="I504" s="38"/>
      <c r="J504" s="216"/>
      <c r="K504" s="38"/>
      <c r="L504" s="38"/>
      <c r="M504" s="38"/>
      <c r="P504" s="217"/>
      <c r="AA504" s="38"/>
    </row>
    <row r="505" spans="4:27" customFormat="1">
      <c r="D505" s="35"/>
      <c r="E505" s="35"/>
      <c r="F505" s="215"/>
      <c r="H505" s="38"/>
      <c r="I505" s="38"/>
      <c r="J505" s="216"/>
      <c r="K505" s="38"/>
      <c r="L505" s="38"/>
      <c r="M505" s="38"/>
      <c r="P505" s="217"/>
      <c r="AA505" s="38"/>
    </row>
    <row r="506" spans="4:27" customFormat="1">
      <c r="D506" s="35"/>
      <c r="E506" s="35"/>
      <c r="F506" s="215"/>
      <c r="H506" s="38"/>
      <c r="I506" s="38"/>
      <c r="J506" s="216"/>
      <c r="K506" s="38"/>
      <c r="L506" s="38"/>
      <c r="M506" s="38"/>
      <c r="P506" s="217"/>
      <c r="AA506" s="38"/>
    </row>
    <row r="507" spans="4:27" customFormat="1">
      <c r="D507" s="35"/>
      <c r="E507" s="35"/>
      <c r="F507" s="215"/>
      <c r="H507" s="38"/>
      <c r="I507" s="38"/>
      <c r="J507" s="216"/>
      <c r="K507" s="38"/>
      <c r="L507" s="38"/>
      <c r="M507" s="38"/>
      <c r="P507" s="217"/>
      <c r="AA507" s="38"/>
    </row>
    <row r="508" spans="4:27" customFormat="1">
      <c r="D508" s="35"/>
      <c r="E508" s="35"/>
      <c r="F508" s="215"/>
      <c r="H508" s="38"/>
      <c r="I508" s="38"/>
      <c r="J508" s="216"/>
      <c r="K508" s="38"/>
      <c r="L508" s="38"/>
      <c r="M508" s="38"/>
      <c r="P508" s="217"/>
      <c r="AA508" s="38"/>
    </row>
    <row r="509" spans="4:27" customFormat="1">
      <c r="D509" s="35"/>
      <c r="E509" s="35"/>
      <c r="F509" s="215"/>
      <c r="H509" s="38"/>
      <c r="I509" s="38"/>
      <c r="J509" s="216"/>
      <c r="K509" s="38"/>
      <c r="L509" s="38"/>
      <c r="M509" s="38"/>
      <c r="P509" s="217"/>
      <c r="AA509" s="38"/>
    </row>
    <row r="510" spans="4:27" customFormat="1">
      <c r="D510" s="35"/>
      <c r="E510" s="35"/>
      <c r="F510" s="215"/>
      <c r="H510" s="38"/>
      <c r="I510" s="38"/>
      <c r="J510" s="216"/>
      <c r="K510" s="38"/>
      <c r="L510" s="38"/>
      <c r="M510" s="38"/>
      <c r="P510" s="217"/>
      <c r="AA510" s="38"/>
    </row>
    <row r="511" spans="4:27" customFormat="1">
      <c r="D511" s="35"/>
      <c r="E511" s="35"/>
      <c r="F511" s="215"/>
      <c r="H511" s="38"/>
      <c r="I511" s="38"/>
      <c r="J511" s="216"/>
      <c r="K511" s="38"/>
      <c r="L511" s="38"/>
      <c r="M511" s="38"/>
      <c r="P511" s="217"/>
      <c r="AA511" s="38"/>
    </row>
    <row r="512" spans="4:27" customFormat="1">
      <c r="D512" s="35"/>
      <c r="E512" s="35"/>
      <c r="F512" s="215"/>
      <c r="H512" s="38"/>
      <c r="I512" s="38"/>
      <c r="J512" s="216"/>
      <c r="K512" s="38"/>
      <c r="L512" s="38"/>
      <c r="M512" s="38"/>
      <c r="P512" s="217"/>
      <c r="AA512" s="38"/>
    </row>
    <row r="513" spans="4:27" customFormat="1">
      <c r="D513" s="35"/>
      <c r="E513" s="35"/>
      <c r="F513" s="215"/>
      <c r="H513" s="38"/>
      <c r="I513" s="38"/>
      <c r="J513" s="216"/>
      <c r="K513" s="38"/>
      <c r="L513" s="38"/>
      <c r="M513" s="38"/>
      <c r="P513" s="217"/>
      <c r="AA513" s="38"/>
    </row>
    <row r="514" spans="4:27" customFormat="1">
      <c r="D514" s="35"/>
      <c r="E514" s="35"/>
      <c r="F514" s="215"/>
      <c r="H514" s="38"/>
      <c r="I514" s="38"/>
      <c r="J514" s="216"/>
      <c r="K514" s="38"/>
      <c r="L514" s="38"/>
      <c r="M514" s="38"/>
      <c r="P514" s="217"/>
      <c r="AA514" s="38"/>
    </row>
    <row r="515" spans="4:27" customFormat="1">
      <c r="D515" s="35"/>
      <c r="E515" s="35"/>
      <c r="F515" s="215"/>
      <c r="H515" s="38"/>
      <c r="I515" s="38"/>
      <c r="J515" s="216"/>
      <c r="K515" s="38"/>
      <c r="L515" s="38"/>
      <c r="M515" s="38"/>
      <c r="P515" s="217"/>
      <c r="AA515" s="38"/>
    </row>
    <row r="516" spans="4:27" customFormat="1">
      <c r="D516" s="35"/>
      <c r="E516" s="35"/>
      <c r="F516" s="215"/>
      <c r="H516" s="38"/>
      <c r="I516" s="38"/>
      <c r="J516" s="216"/>
      <c r="K516" s="38"/>
      <c r="L516" s="38"/>
      <c r="M516" s="38"/>
      <c r="P516" s="217"/>
      <c r="AA516" s="38"/>
    </row>
  </sheetData>
  <mergeCells count="17">
    <mergeCell ref="A1:AC1"/>
    <mergeCell ref="A2:A3"/>
    <mergeCell ref="B2:B3"/>
    <mergeCell ref="C2:C3"/>
    <mergeCell ref="D2:D3"/>
    <mergeCell ref="G2:I2"/>
    <mergeCell ref="J2:K2"/>
    <mergeCell ref="L2:M2"/>
    <mergeCell ref="N2:O2"/>
    <mergeCell ref="P2:Q2"/>
    <mergeCell ref="A250:AC250"/>
    <mergeCell ref="R2:S2"/>
    <mergeCell ref="T2:U2"/>
    <mergeCell ref="V2:W2"/>
    <mergeCell ref="X2:AA2"/>
    <mergeCell ref="AB2:AC2"/>
    <mergeCell ref="X3:Y3"/>
  </mergeCells>
  <pageMargins left="0.19685039370078741" right="3.937007874015748E-2" top="0.55118110236220474" bottom="0.15748031496062992" header="0.31496062992125984" footer="0.31496062992125984"/>
  <pageSetup paperSize="8" scale="8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DCE6-7E40-4A62-A866-E0B15116A541}">
  <sheetPr>
    <pageSetUpPr fitToPage="1"/>
  </sheetPr>
  <dimension ref="A1:AA514"/>
  <sheetViews>
    <sheetView tabSelected="1" zoomScale="90" zoomScaleNormal="90" workbookViewId="0">
      <pane xSplit="4" ySplit="4" topLeftCell="E5" activePane="bottomRight" state="frozen"/>
      <selection pane="topRight" activeCell="E1" sqref="E1"/>
      <selection pane="bottomLeft" activeCell="A5" sqref="A5"/>
      <selection pane="bottomRight" activeCell="I5" sqref="I5"/>
    </sheetView>
  </sheetViews>
  <sheetFormatPr defaultRowHeight="14.4"/>
  <cols>
    <col min="1" max="1" width="5.21875" bestFit="1" customWidth="1"/>
    <col min="2" max="2" width="5.33203125" bestFit="1" customWidth="1"/>
    <col min="3" max="3" width="10.21875" bestFit="1" customWidth="1"/>
    <col min="4" max="4" width="57.44140625" style="35" customWidth="1"/>
    <col min="5" max="5" width="5.77734375" style="179" bestFit="1" customWidth="1"/>
    <col min="6" max="6" width="13.77734375" style="176" bestFit="1" customWidth="1"/>
    <col min="7" max="7" width="6.77734375" style="119" customWidth="1"/>
    <col min="8" max="8" width="11.6640625" style="120" hidden="1" customWidth="1"/>
    <col min="9" max="9" width="13.5546875" style="120" bestFit="1" customWidth="1"/>
    <col min="10" max="10" width="9.44140625" style="121" hidden="1" customWidth="1"/>
    <col min="11" max="11" width="13.5546875" style="120" hidden="1" customWidth="1"/>
    <col min="12" max="13" width="12.44140625" style="120" hidden="1" customWidth="1"/>
    <col min="14" max="14" width="6.77734375" style="136" customWidth="1"/>
    <col min="15" max="15" width="15.44140625" style="136" bestFit="1" customWidth="1"/>
    <col min="16" max="16" width="12.21875" style="137" hidden="1" customWidth="1"/>
    <col min="17" max="17" width="15.44140625" style="136" hidden="1" customWidth="1"/>
    <col min="18" max="18" width="6.77734375" style="136" hidden="1" customWidth="1"/>
    <col min="19" max="19" width="13.5546875" style="136" hidden="1" customWidth="1"/>
    <col min="20" max="20" width="6.77734375" style="162" customWidth="1"/>
    <col min="21" max="21" width="16.5546875" style="162" bestFit="1" customWidth="1"/>
    <col min="22" max="22" width="9.33203125" style="162" bestFit="1" customWidth="1"/>
    <col min="23" max="23" width="16.5546875" style="162" bestFit="1" customWidth="1"/>
    <col min="24" max="25" width="15.33203125" style="162" bestFit="1" customWidth="1"/>
    <col min="26" max="26" width="15.33203125" bestFit="1" customWidth="1"/>
  </cols>
  <sheetData>
    <row r="1" spans="1:26" ht="38.4" hidden="1" customHeight="1">
      <c r="A1" s="245" t="s">
        <v>403</v>
      </c>
      <c r="B1" s="245"/>
      <c r="C1" s="245"/>
      <c r="D1" s="245"/>
      <c r="E1" s="245"/>
      <c r="F1" s="245"/>
      <c r="G1" s="245"/>
      <c r="H1" s="245"/>
      <c r="I1" s="245"/>
      <c r="J1" s="245"/>
      <c r="K1" s="245"/>
      <c r="L1" s="245"/>
      <c r="M1" s="245"/>
      <c r="N1" s="245"/>
      <c r="O1" s="245"/>
      <c r="P1" s="245"/>
      <c r="Q1" s="245"/>
      <c r="R1" s="245"/>
      <c r="S1" s="245"/>
      <c r="T1" s="245"/>
      <c r="U1" s="245"/>
      <c r="V1" s="245"/>
      <c r="W1" s="245"/>
      <c r="X1" s="245"/>
      <c r="Y1" s="245"/>
    </row>
    <row r="2" spans="1:26" s="47" customFormat="1" ht="48.6" customHeight="1">
      <c r="A2" s="235" t="s">
        <v>353</v>
      </c>
      <c r="B2" s="235" t="s">
        <v>405</v>
      </c>
      <c r="C2" s="235" t="s">
        <v>404</v>
      </c>
      <c r="D2" s="235" t="s">
        <v>354</v>
      </c>
      <c r="E2" s="166"/>
      <c r="F2" s="171"/>
      <c r="G2" s="246" t="s">
        <v>396</v>
      </c>
      <c r="H2" s="246"/>
      <c r="I2" s="246"/>
      <c r="J2" s="247" t="s">
        <v>656</v>
      </c>
      <c r="K2" s="248"/>
      <c r="L2" s="246" t="s">
        <v>399</v>
      </c>
      <c r="M2" s="246"/>
      <c r="N2" s="249" t="s">
        <v>397</v>
      </c>
      <c r="O2" s="249"/>
      <c r="P2" s="238" t="s">
        <v>648</v>
      </c>
      <c r="Q2" s="239"/>
      <c r="R2" s="238" t="s">
        <v>399</v>
      </c>
      <c r="S2" s="239"/>
      <c r="T2" s="241" t="s">
        <v>398</v>
      </c>
      <c r="U2" s="241"/>
      <c r="V2" s="241" t="s">
        <v>358</v>
      </c>
      <c r="W2" s="241"/>
      <c r="X2" s="250" t="s">
        <v>399</v>
      </c>
      <c r="Y2" s="250"/>
      <c r="Z2" s="223"/>
    </row>
    <row r="3" spans="1:26" s="47" customFormat="1" ht="21.6" customHeight="1">
      <c r="A3" s="235"/>
      <c r="B3" s="235"/>
      <c r="C3" s="235"/>
      <c r="D3" s="235"/>
      <c r="E3" s="166" t="s">
        <v>400</v>
      </c>
      <c r="F3" s="100" t="s">
        <v>402</v>
      </c>
      <c r="G3" s="106" t="s">
        <v>401</v>
      </c>
      <c r="H3" s="224"/>
      <c r="I3" s="106" t="s">
        <v>357</v>
      </c>
      <c r="J3" s="185" t="s">
        <v>401</v>
      </c>
      <c r="K3" s="106" t="s">
        <v>357</v>
      </c>
      <c r="L3" s="106" t="s">
        <v>359</v>
      </c>
      <c r="M3" s="106" t="s">
        <v>360</v>
      </c>
      <c r="N3" s="128" t="s">
        <v>401</v>
      </c>
      <c r="O3" s="128" t="s">
        <v>357</v>
      </c>
      <c r="P3" s="225" t="s">
        <v>401</v>
      </c>
      <c r="Q3" s="128" t="s">
        <v>357</v>
      </c>
      <c r="R3" s="128" t="s">
        <v>359</v>
      </c>
      <c r="S3" s="128" t="s">
        <v>360</v>
      </c>
      <c r="T3" s="102" t="s">
        <v>401</v>
      </c>
      <c r="U3" s="102" t="s">
        <v>357</v>
      </c>
      <c r="V3" s="102" t="s">
        <v>401</v>
      </c>
      <c r="W3" s="102" t="s">
        <v>357</v>
      </c>
      <c r="X3" s="102" t="s">
        <v>359</v>
      </c>
      <c r="Y3" s="102" t="s">
        <v>360</v>
      </c>
      <c r="Z3" s="223"/>
    </row>
    <row r="4" spans="1:26" s="44" customFormat="1" ht="24" customHeight="1">
      <c r="A4" s="42">
        <v>1</v>
      </c>
      <c r="B4" s="89">
        <v>2</v>
      </c>
      <c r="C4" s="42">
        <v>3</v>
      </c>
      <c r="D4" s="89">
        <v>4</v>
      </c>
      <c r="E4" s="166">
        <v>5</v>
      </c>
      <c r="F4" s="171">
        <v>6</v>
      </c>
      <c r="G4" s="103">
        <v>7</v>
      </c>
      <c r="H4" s="106">
        <v>8</v>
      </c>
      <c r="I4" s="103">
        <v>9</v>
      </c>
      <c r="J4" s="185">
        <v>10</v>
      </c>
      <c r="K4" s="106">
        <v>11</v>
      </c>
      <c r="L4" s="107">
        <v>12</v>
      </c>
      <c r="M4" s="103">
        <v>13</v>
      </c>
      <c r="N4" s="128">
        <v>14</v>
      </c>
      <c r="O4" s="126">
        <v>15</v>
      </c>
      <c r="P4" s="128">
        <v>16</v>
      </c>
      <c r="Q4" s="128">
        <v>17</v>
      </c>
      <c r="R4" s="129">
        <v>18</v>
      </c>
      <c r="S4" s="126">
        <v>19</v>
      </c>
      <c r="T4" s="102">
        <v>20</v>
      </c>
      <c r="U4" s="143">
        <v>21</v>
      </c>
      <c r="V4" s="102">
        <v>22</v>
      </c>
      <c r="W4" s="102">
        <v>25</v>
      </c>
      <c r="X4" s="221">
        <v>26</v>
      </c>
      <c r="Y4" s="102">
        <v>27</v>
      </c>
      <c r="Z4" s="95"/>
    </row>
    <row r="5" spans="1:26" s="44" customFormat="1" ht="113.4" customHeight="1">
      <c r="A5" s="6">
        <v>1</v>
      </c>
      <c r="B5" s="6">
        <v>1</v>
      </c>
      <c r="C5" s="6" t="s">
        <v>408</v>
      </c>
      <c r="D5" s="79" t="s">
        <v>388</v>
      </c>
      <c r="E5" s="261" t="s">
        <v>11</v>
      </c>
      <c r="F5" s="258">
        <v>15010</v>
      </c>
      <c r="G5" s="108">
        <v>400</v>
      </c>
      <c r="H5" s="109">
        <v>12720.338983050848</v>
      </c>
      <c r="I5" s="109">
        <f>F5*G5</f>
        <v>6004000</v>
      </c>
      <c r="J5" s="184">
        <v>400</v>
      </c>
      <c r="K5" s="109">
        <f>J5*F5</f>
        <v>6004000</v>
      </c>
      <c r="L5" s="109">
        <f>IF(K5&gt;I5,K5-I5,0)</f>
        <v>0</v>
      </c>
      <c r="M5" s="109">
        <f>IF(I5&gt;K5,I5-K5,0)</f>
        <v>0</v>
      </c>
      <c r="N5" s="130">
        <v>200</v>
      </c>
      <c r="O5" s="265">
        <f>N5*F5</f>
        <v>3002000</v>
      </c>
      <c r="P5" s="132">
        <v>166.66</v>
      </c>
      <c r="Q5" s="131">
        <f>P5*F5</f>
        <v>2501566.6</v>
      </c>
      <c r="R5" s="131">
        <f>IF(Q5&gt;O5,Q5-O5,0)</f>
        <v>0</v>
      </c>
      <c r="S5" s="131">
        <f>IF(O5&gt;Q5,O5-Q5,0)</f>
        <v>500433.39999999991</v>
      </c>
      <c r="T5" s="267">
        <f>G5+N5</f>
        <v>600</v>
      </c>
      <c r="U5" s="151">
        <f>T5*F5</f>
        <v>9006000</v>
      </c>
      <c r="V5" s="147">
        <f>J5+P5</f>
        <v>566.66</v>
      </c>
      <c r="W5" s="269">
        <f>V5*F5</f>
        <v>8505566.5999999996</v>
      </c>
      <c r="X5" s="269">
        <f>IF(W5&gt;U5,W5-U5,0)</f>
        <v>0</v>
      </c>
      <c r="Y5" s="271">
        <f>IF(U5&gt;W5,U5-W5,0)</f>
        <v>500433.40000000037</v>
      </c>
      <c r="Z5" s="95"/>
    </row>
    <row r="6" spans="1:26" s="44" customFormat="1" ht="31.2">
      <c r="A6" s="6">
        <v>2</v>
      </c>
      <c r="B6" s="6">
        <v>199</v>
      </c>
      <c r="C6" s="6" t="s">
        <v>409</v>
      </c>
      <c r="D6" s="7" t="s">
        <v>12</v>
      </c>
      <c r="E6" s="261" t="s">
        <v>11</v>
      </c>
      <c r="F6" s="258">
        <v>15010</v>
      </c>
      <c r="G6" s="108">
        <f>200+185</f>
        <v>385</v>
      </c>
      <c r="H6" s="109">
        <v>12720.338983050848</v>
      </c>
      <c r="I6" s="109">
        <f t="shared" ref="I6:I69" si="0">F6*G6</f>
        <v>5778850</v>
      </c>
      <c r="J6" s="184">
        <v>252.97</v>
      </c>
      <c r="K6" s="109">
        <f t="shared" ref="K6:K69" si="1">J6*F6</f>
        <v>3797079.7</v>
      </c>
      <c r="L6" s="109">
        <f t="shared" ref="L6:L69" si="2">IF(K6&gt;I6,K6-I6,0)</f>
        <v>0</v>
      </c>
      <c r="M6" s="109">
        <f t="shared" ref="M6:M69" si="3">IF(I6&gt;K6,I6-K6,0)</f>
        <v>1981770.2999999998</v>
      </c>
      <c r="N6" s="130">
        <v>70</v>
      </c>
      <c r="O6" s="265">
        <f t="shared" ref="O6:O69" si="4">N6*F6</f>
        <v>1050700</v>
      </c>
      <c r="P6" s="132">
        <v>61.67</v>
      </c>
      <c r="Q6" s="131">
        <f t="shared" ref="Q6:Q69" si="5">P6*F6</f>
        <v>925666.70000000007</v>
      </c>
      <c r="R6" s="131">
        <f t="shared" ref="R6:R69" si="6">IF(Q6&gt;O6,Q6-O6,0)</f>
        <v>0</v>
      </c>
      <c r="S6" s="131">
        <f t="shared" ref="S6:S69" si="7">IF(O6&gt;Q6,O6-Q6,0)</f>
        <v>125033.29999999993</v>
      </c>
      <c r="T6" s="267">
        <f t="shared" ref="T6:T69" si="8">G6+N6</f>
        <v>455</v>
      </c>
      <c r="U6" s="151">
        <f t="shared" ref="U6:U69" si="9">T6*F6</f>
        <v>6829550</v>
      </c>
      <c r="V6" s="147">
        <f t="shared" ref="V6:V69" si="10">J6+P6</f>
        <v>314.64</v>
      </c>
      <c r="W6" s="269">
        <f>V6*F6</f>
        <v>4722746.3999999994</v>
      </c>
      <c r="X6" s="269">
        <f>IF(W6&gt;U6,W6-U6,0)</f>
        <v>0</v>
      </c>
      <c r="Y6" s="271">
        <f>IF(U6&gt;W6,U6-W6,0)</f>
        <v>2106803.6000000006</v>
      </c>
      <c r="Z6" s="95"/>
    </row>
    <row r="7" spans="1:26" s="44" customFormat="1" ht="19.95" customHeight="1">
      <c r="A7" s="6">
        <v>3</v>
      </c>
      <c r="B7" s="6">
        <v>2</v>
      </c>
      <c r="C7" s="6" t="s">
        <v>410</v>
      </c>
      <c r="D7" s="7" t="s">
        <v>13</v>
      </c>
      <c r="E7" s="261" t="s">
        <v>14</v>
      </c>
      <c r="F7" s="258">
        <v>295000</v>
      </c>
      <c r="G7" s="108">
        <v>2</v>
      </c>
      <c r="H7" s="109">
        <v>250000</v>
      </c>
      <c r="I7" s="109">
        <f t="shared" si="0"/>
        <v>590000</v>
      </c>
      <c r="J7" s="184">
        <v>0</v>
      </c>
      <c r="K7" s="109">
        <f t="shared" si="1"/>
        <v>0</v>
      </c>
      <c r="L7" s="109">
        <f t="shared" si="2"/>
        <v>0</v>
      </c>
      <c r="M7" s="109">
        <f t="shared" si="3"/>
        <v>590000</v>
      </c>
      <c r="N7" s="130">
        <v>1</v>
      </c>
      <c r="O7" s="265">
        <f t="shared" si="4"/>
        <v>295000</v>
      </c>
      <c r="P7" s="132">
        <v>0</v>
      </c>
      <c r="Q7" s="131">
        <f t="shared" si="5"/>
        <v>0</v>
      </c>
      <c r="R7" s="131">
        <f t="shared" si="6"/>
        <v>0</v>
      </c>
      <c r="S7" s="131">
        <f t="shared" si="7"/>
        <v>295000</v>
      </c>
      <c r="T7" s="267">
        <f t="shared" si="8"/>
        <v>3</v>
      </c>
      <c r="U7" s="151">
        <f t="shared" si="9"/>
        <v>885000</v>
      </c>
      <c r="V7" s="147">
        <f t="shared" si="10"/>
        <v>0</v>
      </c>
      <c r="W7" s="269">
        <f>V7*F7</f>
        <v>0</v>
      </c>
      <c r="X7" s="269">
        <f>IF(W7&gt;U7,W7-U7,0)</f>
        <v>0</v>
      </c>
      <c r="Y7" s="271">
        <f>IF(U7&gt;W7,U7-W7,0)</f>
        <v>885000</v>
      </c>
      <c r="Z7" s="95"/>
    </row>
    <row r="8" spans="1:26" s="44" customFormat="1" ht="15.6">
      <c r="A8" s="6">
        <v>4</v>
      </c>
      <c r="B8" s="6">
        <v>3</v>
      </c>
      <c r="C8" s="6" t="s">
        <v>411</v>
      </c>
      <c r="D8" s="7" t="s">
        <v>15</v>
      </c>
      <c r="E8" s="261" t="s">
        <v>11</v>
      </c>
      <c r="F8" s="258">
        <v>4035</v>
      </c>
      <c r="G8" s="108">
        <v>160</v>
      </c>
      <c r="H8" s="109">
        <v>3419.4915254237289</v>
      </c>
      <c r="I8" s="109">
        <f t="shared" si="0"/>
        <v>645600</v>
      </c>
      <c r="J8" s="184">
        <v>139.94</v>
      </c>
      <c r="K8" s="109">
        <f t="shared" si="1"/>
        <v>564657.9</v>
      </c>
      <c r="L8" s="109">
        <f t="shared" si="2"/>
        <v>0</v>
      </c>
      <c r="M8" s="109">
        <f t="shared" si="3"/>
        <v>80942.099999999977</v>
      </c>
      <c r="N8" s="130">
        <v>80</v>
      </c>
      <c r="O8" s="265">
        <f t="shared" si="4"/>
        <v>322800</v>
      </c>
      <c r="P8" s="132">
        <v>73.569999999999993</v>
      </c>
      <c r="Q8" s="131">
        <f t="shared" si="5"/>
        <v>296854.94999999995</v>
      </c>
      <c r="R8" s="131">
        <f t="shared" si="6"/>
        <v>0</v>
      </c>
      <c r="S8" s="131">
        <f t="shared" si="7"/>
        <v>25945.050000000047</v>
      </c>
      <c r="T8" s="267">
        <f t="shared" si="8"/>
        <v>240</v>
      </c>
      <c r="U8" s="151">
        <f t="shared" si="9"/>
        <v>968400</v>
      </c>
      <c r="V8" s="147">
        <f t="shared" si="10"/>
        <v>213.51</v>
      </c>
      <c r="W8" s="269">
        <f>V8*F8</f>
        <v>861512.85</v>
      </c>
      <c r="X8" s="269">
        <f>IF(W8&gt;U8,W8-U8,0)</f>
        <v>0</v>
      </c>
      <c r="Y8" s="271">
        <f>IF(U8&gt;W8,U8-W8,0)</f>
        <v>106887.15000000002</v>
      </c>
      <c r="Z8" s="95"/>
    </row>
    <row r="9" spans="1:26" s="44" customFormat="1" ht="15.6">
      <c r="A9" s="6">
        <v>5</v>
      </c>
      <c r="B9" s="6">
        <v>4</v>
      </c>
      <c r="C9" s="6" t="s">
        <v>412</v>
      </c>
      <c r="D9" s="7" t="s">
        <v>16</v>
      </c>
      <c r="E9" s="261" t="s">
        <v>11</v>
      </c>
      <c r="F9" s="258">
        <v>3750</v>
      </c>
      <c r="G9" s="108">
        <v>175</v>
      </c>
      <c r="H9" s="109">
        <v>3177.9661016949153</v>
      </c>
      <c r="I9" s="109">
        <f t="shared" si="0"/>
        <v>656250</v>
      </c>
      <c r="J9" s="184">
        <v>137.31200000000001</v>
      </c>
      <c r="K9" s="109">
        <f t="shared" si="1"/>
        <v>514920.00000000006</v>
      </c>
      <c r="L9" s="109">
        <f t="shared" si="2"/>
        <v>0</v>
      </c>
      <c r="M9" s="109">
        <f t="shared" si="3"/>
        <v>141329.99999999994</v>
      </c>
      <c r="N9" s="130">
        <v>50</v>
      </c>
      <c r="O9" s="265">
        <f t="shared" si="4"/>
        <v>187500</v>
      </c>
      <c r="P9" s="132">
        <v>0</v>
      </c>
      <c r="Q9" s="131">
        <f t="shared" si="5"/>
        <v>0</v>
      </c>
      <c r="R9" s="131">
        <f t="shared" si="6"/>
        <v>0</v>
      </c>
      <c r="S9" s="131">
        <f t="shared" si="7"/>
        <v>187500</v>
      </c>
      <c r="T9" s="267">
        <f t="shared" si="8"/>
        <v>225</v>
      </c>
      <c r="U9" s="151">
        <f t="shared" si="9"/>
        <v>843750</v>
      </c>
      <c r="V9" s="147">
        <f t="shared" si="10"/>
        <v>137.31200000000001</v>
      </c>
      <c r="W9" s="269">
        <f>V9*F9</f>
        <v>514920.00000000006</v>
      </c>
      <c r="X9" s="269">
        <f>IF(W9&gt;U9,W9-U9,0)</f>
        <v>0</v>
      </c>
      <c r="Y9" s="271">
        <f>IF(U9&gt;W9,U9-W9,0)</f>
        <v>328829.99999999994</v>
      </c>
      <c r="Z9" s="95"/>
    </row>
    <row r="10" spans="1:26" s="44" customFormat="1" ht="15.6">
      <c r="A10" s="6">
        <v>6</v>
      </c>
      <c r="B10" s="6">
        <v>5</v>
      </c>
      <c r="C10" s="6" t="s">
        <v>413</v>
      </c>
      <c r="D10" s="7" t="s">
        <v>17</v>
      </c>
      <c r="E10" s="261" t="s">
        <v>14</v>
      </c>
      <c r="F10" s="258">
        <v>465000</v>
      </c>
      <c r="G10" s="108">
        <v>4</v>
      </c>
      <c r="H10" s="109">
        <v>394067.79661016952</v>
      </c>
      <c r="I10" s="109">
        <f t="shared" si="0"/>
        <v>1860000</v>
      </c>
      <c r="J10" s="184">
        <v>4</v>
      </c>
      <c r="K10" s="109">
        <f t="shared" si="1"/>
        <v>1860000</v>
      </c>
      <c r="L10" s="109">
        <f t="shared" si="2"/>
        <v>0</v>
      </c>
      <c r="M10" s="109">
        <f t="shared" si="3"/>
        <v>0</v>
      </c>
      <c r="N10" s="130">
        <v>2</v>
      </c>
      <c r="O10" s="265">
        <f t="shared" si="4"/>
        <v>930000</v>
      </c>
      <c r="P10" s="132">
        <v>2</v>
      </c>
      <c r="Q10" s="131">
        <f t="shared" si="5"/>
        <v>930000</v>
      </c>
      <c r="R10" s="131">
        <f t="shared" si="6"/>
        <v>0</v>
      </c>
      <c r="S10" s="131">
        <f t="shared" si="7"/>
        <v>0</v>
      </c>
      <c r="T10" s="267">
        <f t="shared" si="8"/>
        <v>6</v>
      </c>
      <c r="U10" s="151">
        <f t="shared" si="9"/>
        <v>2790000</v>
      </c>
      <c r="V10" s="147">
        <f t="shared" si="10"/>
        <v>6</v>
      </c>
      <c r="W10" s="269">
        <f>V10*F10</f>
        <v>2790000</v>
      </c>
      <c r="X10" s="269">
        <f>IF(W10&gt;U10,W10-U10,0)</f>
        <v>0</v>
      </c>
      <c r="Y10" s="271">
        <f>IF(U10&gt;W10,U10-W10,0)</f>
        <v>0</v>
      </c>
      <c r="Z10" s="95"/>
    </row>
    <row r="11" spans="1:26" s="44" customFormat="1" ht="15.6">
      <c r="A11" s="6">
        <v>7</v>
      </c>
      <c r="B11" s="6">
        <v>6</v>
      </c>
      <c r="C11" s="6" t="s">
        <v>414</v>
      </c>
      <c r="D11" s="7" t="s">
        <v>18</v>
      </c>
      <c r="E11" s="261" t="s">
        <v>14</v>
      </c>
      <c r="F11" s="258">
        <v>1495000</v>
      </c>
      <c r="G11" s="108">
        <v>4</v>
      </c>
      <c r="H11" s="110">
        <v>1266949.1525423729</v>
      </c>
      <c r="I11" s="109">
        <f t="shared" si="0"/>
        <v>5980000</v>
      </c>
      <c r="J11" s="184">
        <v>4</v>
      </c>
      <c r="K11" s="109">
        <f t="shared" si="1"/>
        <v>5980000</v>
      </c>
      <c r="L11" s="109">
        <f t="shared" si="2"/>
        <v>0</v>
      </c>
      <c r="M11" s="109">
        <f t="shared" si="3"/>
        <v>0</v>
      </c>
      <c r="N11" s="130">
        <v>2</v>
      </c>
      <c r="O11" s="265">
        <f t="shared" si="4"/>
        <v>2990000</v>
      </c>
      <c r="P11" s="132">
        <v>2</v>
      </c>
      <c r="Q11" s="131">
        <f t="shared" si="5"/>
        <v>2990000</v>
      </c>
      <c r="R11" s="131">
        <f t="shared" si="6"/>
        <v>0</v>
      </c>
      <c r="S11" s="131">
        <f t="shared" si="7"/>
        <v>0</v>
      </c>
      <c r="T11" s="267">
        <f t="shared" si="8"/>
        <v>6</v>
      </c>
      <c r="U11" s="151">
        <f t="shared" si="9"/>
        <v>8970000</v>
      </c>
      <c r="V11" s="147">
        <f t="shared" si="10"/>
        <v>6</v>
      </c>
      <c r="W11" s="269">
        <f>V11*F11</f>
        <v>8970000</v>
      </c>
      <c r="X11" s="269">
        <f>IF(W11&gt;U11,W11-U11,0)</f>
        <v>0</v>
      </c>
      <c r="Y11" s="271">
        <f>IF(U11&gt;W11,U11-W11,0)</f>
        <v>0</v>
      </c>
      <c r="Z11" s="95"/>
    </row>
    <row r="12" spans="1:26" s="44" customFormat="1" ht="15.6">
      <c r="A12" s="6">
        <v>8</v>
      </c>
      <c r="B12" s="6">
        <v>7</v>
      </c>
      <c r="C12" s="6" t="s">
        <v>415</v>
      </c>
      <c r="D12" s="7" t="s">
        <v>19</v>
      </c>
      <c r="E12" s="261" t="s">
        <v>14</v>
      </c>
      <c r="F12" s="258">
        <v>345000</v>
      </c>
      <c r="G12" s="108">
        <v>4</v>
      </c>
      <c r="H12" s="110">
        <v>292372.88135593222</v>
      </c>
      <c r="I12" s="109">
        <f t="shared" si="0"/>
        <v>1380000</v>
      </c>
      <c r="J12" s="184">
        <v>4</v>
      </c>
      <c r="K12" s="109">
        <f t="shared" si="1"/>
        <v>1380000</v>
      </c>
      <c r="L12" s="109">
        <f t="shared" si="2"/>
        <v>0</v>
      </c>
      <c r="M12" s="109">
        <f t="shared" si="3"/>
        <v>0</v>
      </c>
      <c r="N12" s="130">
        <v>2</v>
      </c>
      <c r="O12" s="265">
        <f t="shared" si="4"/>
        <v>690000</v>
      </c>
      <c r="P12" s="132">
        <v>2</v>
      </c>
      <c r="Q12" s="131">
        <f t="shared" si="5"/>
        <v>690000</v>
      </c>
      <c r="R12" s="131">
        <f t="shared" si="6"/>
        <v>0</v>
      </c>
      <c r="S12" s="131">
        <f t="shared" si="7"/>
        <v>0</v>
      </c>
      <c r="T12" s="267">
        <f t="shared" si="8"/>
        <v>6</v>
      </c>
      <c r="U12" s="151">
        <f t="shared" si="9"/>
        <v>2070000</v>
      </c>
      <c r="V12" s="147">
        <f t="shared" si="10"/>
        <v>6</v>
      </c>
      <c r="W12" s="269">
        <f>V12*F12</f>
        <v>2070000</v>
      </c>
      <c r="X12" s="269">
        <f>IF(W12&gt;U12,W12-U12,0)</f>
        <v>0</v>
      </c>
      <c r="Y12" s="271">
        <f>IF(U12&gt;W12,U12-W12,0)</f>
        <v>0</v>
      </c>
      <c r="Z12" s="95"/>
    </row>
    <row r="13" spans="1:26" s="44" customFormat="1" ht="15.6">
      <c r="A13" s="6">
        <v>9</v>
      </c>
      <c r="B13" s="6">
        <v>8</v>
      </c>
      <c r="C13" s="6" t="s">
        <v>416</v>
      </c>
      <c r="D13" s="7" t="s">
        <v>20</v>
      </c>
      <c r="E13" s="261" t="s">
        <v>14</v>
      </c>
      <c r="F13" s="258">
        <v>22500</v>
      </c>
      <c r="G13" s="108">
        <v>4</v>
      </c>
      <c r="H13" s="110">
        <v>19067.796610169491</v>
      </c>
      <c r="I13" s="109">
        <f t="shared" si="0"/>
        <v>90000</v>
      </c>
      <c r="J13" s="184">
        <v>4</v>
      </c>
      <c r="K13" s="109">
        <f t="shared" si="1"/>
        <v>90000</v>
      </c>
      <c r="L13" s="109">
        <f t="shared" si="2"/>
        <v>0</v>
      </c>
      <c r="M13" s="109">
        <f t="shared" si="3"/>
        <v>0</v>
      </c>
      <c r="N13" s="130">
        <v>2</v>
      </c>
      <c r="O13" s="265">
        <f t="shared" si="4"/>
        <v>45000</v>
      </c>
      <c r="P13" s="132">
        <v>2</v>
      </c>
      <c r="Q13" s="131">
        <f t="shared" si="5"/>
        <v>45000</v>
      </c>
      <c r="R13" s="131">
        <f t="shared" si="6"/>
        <v>0</v>
      </c>
      <c r="S13" s="131">
        <f t="shared" si="7"/>
        <v>0</v>
      </c>
      <c r="T13" s="267">
        <f t="shared" si="8"/>
        <v>6</v>
      </c>
      <c r="U13" s="151">
        <f t="shared" si="9"/>
        <v>135000</v>
      </c>
      <c r="V13" s="147">
        <f t="shared" si="10"/>
        <v>6</v>
      </c>
      <c r="W13" s="269">
        <f>V13*F13</f>
        <v>135000</v>
      </c>
      <c r="X13" s="269">
        <f>IF(W13&gt;U13,W13-U13,0)</f>
        <v>0</v>
      </c>
      <c r="Y13" s="271">
        <f>IF(U13&gt;W13,U13-W13,0)</f>
        <v>0</v>
      </c>
      <c r="Z13" s="95"/>
    </row>
    <row r="14" spans="1:26" s="44" customFormat="1" ht="15.6">
      <c r="A14" s="6">
        <v>10</v>
      </c>
      <c r="B14" s="6">
        <v>9</v>
      </c>
      <c r="C14" s="6" t="s">
        <v>417</v>
      </c>
      <c r="D14" s="7" t="s">
        <v>21</v>
      </c>
      <c r="E14" s="261" t="s">
        <v>14</v>
      </c>
      <c r="F14" s="258">
        <v>1195000</v>
      </c>
      <c r="G14" s="108">
        <v>4</v>
      </c>
      <c r="H14" s="110">
        <v>1012711.8644067798</v>
      </c>
      <c r="I14" s="109">
        <f t="shared" si="0"/>
        <v>4780000</v>
      </c>
      <c r="J14" s="184">
        <v>4</v>
      </c>
      <c r="K14" s="109">
        <f t="shared" si="1"/>
        <v>4780000</v>
      </c>
      <c r="L14" s="109">
        <f t="shared" si="2"/>
        <v>0</v>
      </c>
      <c r="M14" s="109">
        <f t="shared" si="3"/>
        <v>0</v>
      </c>
      <c r="N14" s="130">
        <v>2</v>
      </c>
      <c r="O14" s="265">
        <f t="shared" si="4"/>
        <v>2390000</v>
      </c>
      <c r="P14" s="132">
        <v>2</v>
      </c>
      <c r="Q14" s="131">
        <f t="shared" si="5"/>
        <v>2390000</v>
      </c>
      <c r="R14" s="131">
        <f t="shared" si="6"/>
        <v>0</v>
      </c>
      <c r="S14" s="131">
        <f t="shared" si="7"/>
        <v>0</v>
      </c>
      <c r="T14" s="267">
        <f t="shared" si="8"/>
        <v>6</v>
      </c>
      <c r="U14" s="151">
        <f t="shared" si="9"/>
        <v>7170000</v>
      </c>
      <c r="V14" s="147">
        <f t="shared" si="10"/>
        <v>6</v>
      </c>
      <c r="W14" s="269">
        <f>V14*F14</f>
        <v>7170000</v>
      </c>
      <c r="X14" s="269">
        <f>IF(W14&gt;U14,W14-U14,0)</f>
        <v>0</v>
      </c>
      <c r="Y14" s="271">
        <f>IF(U14&gt;W14,U14-W14,0)</f>
        <v>0</v>
      </c>
      <c r="Z14" s="95"/>
    </row>
    <row r="15" spans="1:26" s="44" customFormat="1" ht="15.6">
      <c r="A15" s="6">
        <v>11</v>
      </c>
      <c r="B15" s="6">
        <v>10</v>
      </c>
      <c r="C15" s="6" t="s">
        <v>418</v>
      </c>
      <c r="D15" s="82" t="s">
        <v>22</v>
      </c>
      <c r="E15" s="261" t="s">
        <v>14</v>
      </c>
      <c r="F15" s="258">
        <v>4750000</v>
      </c>
      <c r="G15" s="108">
        <v>2</v>
      </c>
      <c r="H15" s="110">
        <v>4025423.7288135597</v>
      </c>
      <c r="I15" s="109">
        <f t="shared" si="0"/>
        <v>9500000</v>
      </c>
      <c r="J15" s="184">
        <v>2</v>
      </c>
      <c r="K15" s="109">
        <f t="shared" si="1"/>
        <v>9500000</v>
      </c>
      <c r="L15" s="109">
        <f t="shared" si="2"/>
        <v>0</v>
      </c>
      <c r="M15" s="109">
        <f t="shared" si="3"/>
        <v>0</v>
      </c>
      <c r="N15" s="130"/>
      <c r="O15" s="265">
        <f t="shared" si="4"/>
        <v>0</v>
      </c>
      <c r="P15" s="132">
        <v>0</v>
      </c>
      <c r="Q15" s="131">
        <f t="shared" si="5"/>
        <v>0</v>
      </c>
      <c r="R15" s="131">
        <f t="shared" si="6"/>
        <v>0</v>
      </c>
      <c r="S15" s="131">
        <f t="shared" si="7"/>
        <v>0</v>
      </c>
      <c r="T15" s="267">
        <f t="shared" si="8"/>
        <v>2</v>
      </c>
      <c r="U15" s="151">
        <f t="shared" si="9"/>
        <v>9500000</v>
      </c>
      <c r="V15" s="147">
        <f t="shared" si="10"/>
        <v>2</v>
      </c>
      <c r="W15" s="269">
        <f>V15*F15</f>
        <v>9500000</v>
      </c>
      <c r="X15" s="269">
        <f>IF(W15&gt;U15,W15-U15,0)</f>
        <v>0</v>
      </c>
      <c r="Y15" s="271">
        <f>IF(U15&gt;W15,U15-W15,0)</f>
        <v>0</v>
      </c>
      <c r="Z15" s="95"/>
    </row>
    <row r="16" spans="1:26" s="44" customFormat="1" ht="15.6">
      <c r="A16" s="6">
        <v>12</v>
      </c>
      <c r="B16" s="6">
        <v>11</v>
      </c>
      <c r="C16" s="6" t="s">
        <v>419</v>
      </c>
      <c r="D16" s="7" t="s">
        <v>23</v>
      </c>
      <c r="E16" s="261" t="s">
        <v>14</v>
      </c>
      <c r="F16" s="258">
        <v>3550000</v>
      </c>
      <c r="G16" s="108">
        <v>2</v>
      </c>
      <c r="H16" s="110">
        <v>3008474.5762711866</v>
      </c>
      <c r="I16" s="109">
        <f t="shared" si="0"/>
        <v>7100000</v>
      </c>
      <c r="J16" s="184">
        <v>2</v>
      </c>
      <c r="K16" s="109">
        <f t="shared" si="1"/>
        <v>7100000</v>
      </c>
      <c r="L16" s="109">
        <f t="shared" si="2"/>
        <v>0</v>
      </c>
      <c r="M16" s="109">
        <f t="shared" si="3"/>
        <v>0</v>
      </c>
      <c r="N16" s="130">
        <v>2</v>
      </c>
      <c r="O16" s="265">
        <f t="shared" si="4"/>
        <v>7100000</v>
      </c>
      <c r="P16" s="132">
        <v>2</v>
      </c>
      <c r="Q16" s="131">
        <f t="shared" si="5"/>
        <v>7100000</v>
      </c>
      <c r="R16" s="131">
        <f t="shared" si="6"/>
        <v>0</v>
      </c>
      <c r="S16" s="131">
        <f t="shared" si="7"/>
        <v>0</v>
      </c>
      <c r="T16" s="267">
        <f t="shared" si="8"/>
        <v>4</v>
      </c>
      <c r="U16" s="151">
        <f t="shared" si="9"/>
        <v>14200000</v>
      </c>
      <c r="V16" s="147">
        <f t="shared" si="10"/>
        <v>4</v>
      </c>
      <c r="W16" s="269">
        <f>V16*F16</f>
        <v>14200000</v>
      </c>
      <c r="X16" s="269">
        <f>IF(W16&gt;U16,W16-U16,0)</f>
        <v>0</v>
      </c>
      <c r="Y16" s="271">
        <f>IF(U16&gt;W16,U16-W16,0)</f>
        <v>0</v>
      </c>
      <c r="Z16" s="95"/>
    </row>
    <row r="17" spans="1:27" s="44" customFormat="1" ht="31.2">
      <c r="A17" s="6">
        <v>13</v>
      </c>
      <c r="B17" s="6">
        <v>12</v>
      </c>
      <c r="C17" s="6" t="s">
        <v>420</v>
      </c>
      <c r="D17" s="7" t="s">
        <v>24</v>
      </c>
      <c r="E17" s="261" t="s">
        <v>14</v>
      </c>
      <c r="F17" s="258">
        <v>995000</v>
      </c>
      <c r="G17" s="108">
        <v>2</v>
      </c>
      <c r="H17" s="109">
        <v>843220.3389830509</v>
      </c>
      <c r="I17" s="109">
        <f t="shared" si="0"/>
        <v>1990000</v>
      </c>
      <c r="J17" s="184">
        <v>2</v>
      </c>
      <c r="K17" s="109">
        <f t="shared" si="1"/>
        <v>1990000</v>
      </c>
      <c r="L17" s="109">
        <f t="shared" si="2"/>
        <v>0</v>
      </c>
      <c r="M17" s="109">
        <f t="shared" si="3"/>
        <v>0</v>
      </c>
      <c r="N17" s="130">
        <v>1</v>
      </c>
      <c r="O17" s="265">
        <f t="shared" si="4"/>
        <v>995000</v>
      </c>
      <c r="P17" s="132">
        <v>1</v>
      </c>
      <c r="Q17" s="131">
        <f t="shared" si="5"/>
        <v>995000</v>
      </c>
      <c r="R17" s="131">
        <f t="shared" si="6"/>
        <v>0</v>
      </c>
      <c r="S17" s="131">
        <f t="shared" si="7"/>
        <v>0</v>
      </c>
      <c r="T17" s="267">
        <f t="shared" si="8"/>
        <v>3</v>
      </c>
      <c r="U17" s="151">
        <f t="shared" si="9"/>
        <v>2985000</v>
      </c>
      <c r="V17" s="147">
        <f t="shared" si="10"/>
        <v>3</v>
      </c>
      <c r="W17" s="269">
        <f>V17*F17</f>
        <v>2985000</v>
      </c>
      <c r="X17" s="269">
        <f>IF(W17&gt;U17,W17-U17,0)</f>
        <v>0</v>
      </c>
      <c r="Y17" s="271">
        <f>IF(U17&gt;W17,U17-W17,0)</f>
        <v>0</v>
      </c>
      <c r="Z17" s="95"/>
    </row>
    <row r="18" spans="1:27" s="44" customFormat="1" ht="15.6">
      <c r="A18" s="6">
        <v>14</v>
      </c>
      <c r="B18" s="6">
        <v>13</v>
      </c>
      <c r="C18" s="6" t="s">
        <v>421</v>
      </c>
      <c r="D18" s="7" t="s">
        <v>25</v>
      </c>
      <c r="E18" s="261" t="s">
        <v>14</v>
      </c>
      <c r="F18" s="258">
        <v>22500</v>
      </c>
      <c r="G18" s="108">
        <v>4</v>
      </c>
      <c r="H18" s="109">
        <v>19067.796610169491</v>
      </c>
      <c r="I18" s="109">
        <f t="shared" si="0"/>
        <v>90000</v>
      </c>
      <c r="J18" s="184">
        <v>4</v>
      </c>
      <c r="K18" s="109">
        <f t="shared" si="1"/>
        <v>90000</v>
      </c>
      <c r="L18" s="109">
        <f t="shared" si="2"/>
        <v>0</v>
      </c>
      <c r="M18" s="109">
        <f t="shared" si="3"/>
        <v>0</v>
      </c>
      <c r="N18" s="130">
        <v>2</v>
      </c>
      <c r="O18" s="265">
        <f t="shared" si="4"/>
        <v>45000</v>
      </c>
      <c r="P18" s="132">
        <v>2</v>
      </c>
      <c r="Q18" s="131">
        <f t="shared" si="5"/>
        <v>45000</v>
      </c>
      <c r="R18" s="131">
        <f t="shared" si="6"/>
        <v>0</v>
      </c>
      <c r="S18" s="131">
        <f t="shared" si="7"/>
        <v>0</v>
      </c>
      <c r="T18" s="267">
        <f t="shared" si="8"/>
        <v>6</v>
      </c>
      <c r="U18" s="151">
        <f t="shared" si="9"/>
        <v>135000</v>
      </c>
      <c r="V18" s="147">
        <f t="shared" si="10"/>
        <v>6</v>
      </c>
      <c r="W18" s="269">
        <f>V18*F18</f>
        <v>135000</v>
      </c>
      <c r="X18" s="269">
        <f>IF(W18&gt;U18,W18-U18,0)</f>
        <v>0</v>
      </c>
      <c r="Y18" s="271">
        <f>IF(U18&gt;W18,U18-W18,0)</f>
        <v>0</v>
      </c>
      <c r="Z18" s="95"/>
    </row>
    <row r="19" spans="1:27" s="44" customFormat="1" ht="15.6">
      <c r="A19" s="6">
        <v>15</v>
      </c>
      <c r="B19" s="6">
        <v>14</v>
      </c>
      <c r="C19" s="6" t="s">
        <v>422</v>
      </c>
      <c r="D19" s="7" t="s">
        <v>26</v>
      </c>
      <c r="E19" s="261" t="s">
        <v>14</v>
      </c>
      <c r="F19" s="258">
        <v>18750</v>
      </c>
      <c r="G19" s="108">
        <v>62</v>
      </c>
      <c r="H19" s="109">
        <v>15889.830508474577</v>
      </c>
      <c r="I19" s="109">
        <f t="shared" si="0"/>
        <v>1162500</v>
      </c>
      <c r="J19" s="184">
        <v>62</v>
      </c>
      <c r="K19" s="109">
        <f t="shared" si="1"/>
        <v>1162500</v>
      </c>
      <c r="L19" s="109">
        <f t="shared" si="2"/>
        <v>0</v>
      </c>
      <c r="M19" s="109">
        <f t="shared" si="3"/>
        <v>0</v>
      </c>
      <c r="N19" s="130">
        <v>40</v>
      </c>
      <c r="O19" s="265">
        <f t="shared" si="4"/>
        <v>750000</v>
      </c>
      <c r="P19" s="132">
        <v>40</v>
      </c>
      <c r="Q19" s="131">
        <f t="shared" si="5"/>
        <v>750000</v>
      </c>
      <c r="R19" s="131">
        <f t="shared" si="6"/>
        <v>0</v>
      </c>
      <c r="S19" s="131">
        <f t="shared" si="7"/>
        <v>0</v>
      </c>
      <c r="T19" s="267">
        <f t="shared" si="8"/>
        <v>102</v>
      </c>
      <c r="U19" s="151">
        <f t="shared" si="9"/>
        <v>1912500</v>
      </c>
      <c r="V19" s="147">
        <f t="shared" si="10"/>
        <v>102</v>
      </c>
      <c r="W19" s="269">
        <f>V19*F19</f>
        <v>1912500</v>
      </c>
      <c r="X19" s="269">
        <f>IF(W19&gt;U19,W19-U19,0)</f>
        <v>0</v>
      </c>
      <c r="Y19" s="271">
        <f>IF(U19&gt;W19,U19-W19,0)</f>
        <v>0</v>
      </c>
      <c r="Z19" s="95"/>
    </row>
    <row r="20" spans="1:27" s="44" customFormat="1" ht="31.2">
      <c r="A20" s="6">
        <v>16</v>
      </c>
      <c r="B20" s="6">
        <v>239</v>
      </c>
      <c r="C20" s="6" t="s">
        <v>423</v>
      </c>
      <c r="D20" s="7" t="s">
        <v>27</v>
      </c>
      <c r="E20" s="261" t="s">
        <v>14</v>
      </c>
      <c r="F20" s="258">
        <v>115000</v>
      </c>
      <c r="G20" s="108">
        <v>7</v>
      </c>
      <c r="H20" s="109">
        <v>97457.627118644072</v>
      </c>
      <c r="I20" s="109">
        <f t="shared" si="0"/>
        <v>805000</v>
      </c>
      <c r="J20" s="184">
        <v>0</v>
      </c>
      <c r="K20" s="109">
        <f t="shared" si="1"/>
        <v>0</v>
      </c>
      <c r="L20" s="109">
        <f t="shared" si="2"/>
        <v>0</v>
      </c>
      <c r="M20" s="109">
        <f t="shared" si="3"/>
        <v>805000</v>
      </c>
      <c r="N20" s="130">
        <v>2</v>
      </c>
      <c r="O20" s="265">
        <f t="shared" si="4"/>
        <v>230000</v>
      </c>
      <c r="P20" s="132">
        <v>0</v>
      </c>
      <c r="Q20" s="131">
        <f t="shared" si="5"/>
        <v>0</v>
      </c>
      <c r="R20" s="131">
        <f t="shared" si="6"/>
        <v>0</v>
      </c>
      <c r="S20" s="131">
        <f t="shared" si="7"/>
        <v>230000</v>
      </c>
      <c r="T20" s="267">
        <f t="shared" si="8"/>
        <v>9</v>
      </c>
      <c r="U20" s="151">
        <f t="shared" si="9"/>
        <v>1035000</v>
      </c>
      <c r="V20" s="147">
        <f t="shared" si="10"/>
        <v>0</v>
      </c>
      <c r="W20" s="269">
        <f>V20*F20</f>
        <v>0</v>
      </c>
      <c r="X20" s="269">
        <f>IF(W20&gt;U20,W20-U20,0)</f>
        <v>0</v>
      </c>
      <c r="Y20" s="271">
        <f>IF(U20&gt;W20,U20-W20,0)</f>
        <v>1035000</v>
      </c>
      <c r="Z20" s="95"/>
      <c r="AA20" s="44">
        <f>0.9*1.23</f>
        <v>1.107</v>
      </c>
    </row>
    <row r="21" spans="1:27" s="44" customFormat="1" ht="15.6">
      <c r="A21" s="6">
        <v>17</v>
      </c>
      <c r="B21" s="6">
        <v>15</v>
      </c>
      <c r="C21" s="6" t="s">
        <v>424</v>
      </c>
      <c r="D21" s="7" t="s">
        <v>28</v>
      </c>
      <c r="E21" s="261" t="s">
        <v>14</v>
      </c>
      <c r="F21" s="258">
        <v>115000</v>
      </c>
      <c r="G21" s="108">
        <v>4</v>
      </c>
      <c r="H21" s="109">
        <v>97457.627118644072</v>
      </c>
      <c r="I21" s="109">
        <f t="shared" si="0"/>
        <v>460000</v>
      </c>
      <c r="J21" s="184">
        <v>0</v>
      </c>
      <c r="K21" s="109">
        <f t="shared" si="1"/>
        <v>0</v>
      </c>
      <c r="L21" s="109">
        <f t="shared" si="2"/>
        <v>0</v>
      </c>
      <c r="M21" s="109">
        <f t="shared" si="3"/>
        <v>460000</v>
      </c>
      <c r="N21" s="130">
        <v>2</v>
      </c>
      <c r="O21" s="265">
        <f t="shared" si="4"/>
        <v>230000</v>
      </c>
      <c r="P21" s="132">
        <v>2</v>
      </c>
      <c r="Q21" s="131">
        <f t="shared" si="5"/>
        <v>230000</v>
      </c>
      <c r="R21" s="131">
        <f t="shared" si="6"/>
        <v>0</v>
      </c>
      <c r="S21" s="131">
        <f t="shared" si="7"/>
        <v>0</v>
      </c>
      <c r="T21" s="267">
        <f t="shared" si="8"/>
        <v>6</v>
      </c>
      <c r="U21" s="151">
        <f t="shared" si="9"/>
        <v>690000</v>
      </c>
      <c r="V21" s="147">
        <f t="shared" si="10"/>
        <v>2</v>
      </c>
      <c r="W21" s="269">
        <f>V21*F21</f>
        <v>230000</v>
      </c>
      <c r="X21" s="269">
        <f>IF(W21&gt;U21,W21-U21,0)</f>
        <v>0</v>
      </c>
      <c r="Y21" s="271">
        <f>IF(U21&gt;W21,U21-W21,0)</f>
        <v>460000</v>
      </c>
      <c r="Z21" s="95"/>
      <c r="AA21" s="44">
        <f>AA20*F20</f>
        <v>127305</v>
      </c>
    </row>
    <row r="22" spans="1:27" s="44" customFormat="1" ht="31.2">
      <c r="A22" s="6">
        <v>18</v>
      </c>
      <c r="B22" s="6">
        <v>240</v>
      </c>
      <c r="C22" s="6" t="s">
        <v>425</v>
      </c>
      <c r="D22" s="82" t="s">
        <v>29</v>
      </c>
      <c r="E22" s="261" t="s">
        <v>14</v>
      </c>
      <c r="F22" s="258">
        <v>525000</v>
      </c>
      <c r="G22" s="108">
        <v>2</v>
      </c>
      <c r="H22" s="109">
        <v>444915.25423728814</v>
      </c>
      <c r="I22" s="109">
        <f t="shared" si="0"/>
        <v>1050000</v>
      </c>
      <c r="J22" s="184">
        <v>4</v>
      </c>
      <c r="K22" s="109">
        <f t="shared" si="1"/>
        <v>2100000</v>
      </c>
      <c r="L22" s="109">
        <f t="shared" si="2"/>
        <v>1050000</v>
      </c>
      <c r="M22" s="109">
        <f t="shared" si="3"/>
        <v>0</v>
      </c>
      <c r="N22" s="130"/>
      <c r="O22" s="265">
        <f t="shared" si="4"/>
        <v>0</v>
      </c>
      <c r="P22" s="132">
        <v>0</v>
      </c>
      <c r="Q22" s="131">
        <f t="shared" si="5"/>
        <v>0</v>
      </c>
      <c r="R22" s="131">
        <f t="shared" si="6"/>
        <v>0</v>
      </c>
      <c r="S22" s="131">
        <f t="shared" si="7"/>
        <v>0</v>
      </c>
      <c r="T22" s="267">
        <f t="shared" si="8"/>
        <v>2</v>
      </c>
      <c r="U22" s="151">
        <f t="shared" si="9"/>
        <v>1050000</v>
      </c>
      <c r="V22" s="147">
        <f t="shared" si="10"/>
        <v>4</v>
      </c>
      <c r="W22" s="269">
        <f>V22*F22</f>
        <v>2100000</v>
      </c>
      <c r="X22" s="269">
        <f>IF(W22&gt;U22,W22-U22,0)</f>
        <v>1050000</v>
      </c>
      <c r="Y22" s="271">
        <f>IF(U22&gt;W22,U22-W22,0)</f>
        <v>0</v>
      </c>
      <c r="Z22" s="95"/>
      <c r="AA22" s="44">
        <f>AA21-115000</f>
        <v>12305</v>
      </c>
    </row>
    <row r="23" spans="1:27" s="44" customFormat="1" ht="15.6">
      <c r="A23" s="6">
        <v>19</v>
      </c>
      <c r="B23" s="6">
        <v>16</v>
      </c>
      <c r="C23" s="6" t="s">
        <v>426</v>
      </c>
      <c r="D23" s="7" t="s">
        <v>30</v>
      </c>
      <c r="E23" s="261" t="s">
        <v>14</v>
      </c>
      <c r="F23" s="258">
        <v>75000</v>
      </c>
      <c r="G23" s="108">
        <v>4</v>
      </c>
      <c r="H23" s="109">
        <v>63559.322033898308</v>
      </c>
      <c r="I23" s="109">
        <f t="shared" si="0"/>
        <v>300000</v>
      </c>
      <c r="J23" s="184">
        <v>4</v>
      </c>
      <c r="K23" s="109">
        <f t="shared" si="1"/>
        <v>300000</v>
      </c>
      <c r="L23" s="109">
        <f t="shared" si="2"/>
        <v>0</v>
      </c>
      <c r="M23" s="109">
        <f t="shared" si="3"/>
        <v>0</v>
      </c>
      <c r="N23" s="130">
        <v>2</v>
      </c>
      <c r="O23" s="265">
        <f t="shared" si="4"/>
        <v>150000</v>
      </c>
      <c r="P23" s="132">
        <v>2</v>
      </c>
      <c r="Q23" s="131">
        <f t="shared" si="5"/>
        <v>150000</v>
      </c>
      <c r="R23" s="131">
        <f t="shared" si="6"/>
        <v>0</v>
      </c>
      <c r="S23" s="131">
        <f t="shared" si="7"/>
        <v>0</v>
      </c>
      <c r="T23" s="267">
        <f t="shared" si="8"/>
        <v>6</v>
      </c>
      <c r="U23" s="151">
        <f t="shared" si="9"/>
        <v>450000</v>
      </c>
      <c r="V23" s="147">
        <f t="shared" si="10"/>
        <v>6</v>
      </c>
      <c r="W23" s="269">
        <f>V23*F23</f>
        <v>450000</v>
      </c>
      <c r="X23" s="269">
        <f>IF(W23&gt;U23,W23-U23,0)</f>
        <v>0</v>
      </c>
      <c r="Y23" s="271">
        <f>IF(U23&gt;W23,U23-W23,0)</f>
        <v>0</v>
      </c>
      <c r="Z23" s="95"/>
    </row>
    <row r="24" spans="1:27" s="44" customFormat="1" ht="15.6">
      <c r="A24" s="6">
        <v>20</v>
      </c>
      <c r="B24" s="6">
        <v>17</v>
      </c>
      <c r="C24" s="6" t="s">
        <v>427</v>
      </c>
      <c r="D24" s="7" t="s">
        <v>31</v>
      </c>
      <c r="E24" s="261" t="s">
        <v>14</v>
      </c>
      <c r="F24" s="258">
        <v>18750</v>
      </c>
      <c r="G24" s="108">
        <v>4</v>
      </c>
      <c r="H24" s="109">
        <v>15889.830508474577</v>
      </c>
      <c r="I24" s="109">
        <f t="shared" si="0"/>
        <v>75000</v>
      </c>
      <c r="J24" s="184">
        <v>4</v>
      </c>
      <c r="K24" s="109">
        <f t="shared" si="1"/>
        <v>75000</v>
      </c>
      <c r="L24" s="109">
        <f t="shared" si="2"/>
        <v>0</v>
      </c>
      <c r="M24" s="109">
        <f t="shared" si="3"/>
        <v>0</v>
      </c>
      <c r="N24" s="130">
        <v>2</v>
      </c>
      <c r="O24" s="265">
        <f t="shared" si="4"/>
        <v>37500</v>
      </c>
      <c r="P24" s="132">
        <v>2</v>
      </c>
      <c r="Q24" s="131">
        <f t="shared" si="5"/>
        <v>37500</v>
      </c>
      <c r="R24" s="131">
        <f t="shared" si="6"/>
        <v>0</v>
      </c>
      <c r="S24" s="131">
        <f t="shared" si="7"/>
        <v>0</v>
      </c>
      <c r="T24" s="267">
        <f t="shared" si="8"/>
        <v>6</v>
      </c>
      <c r="U24" s="151">
        <f t="shared" si="9"/>
        <v>112500</v>
      </c>
      <c r="V24" s="147">
        <f t="shared" si="10"/>
        <v>6</v>
      </c>
      <c r="W24" s="269">
        <f>V24*F24</f>
        <v>112500</v>
      </c>
      <c r="X24" s="269">
        <f>IF(W24&gt;U24,W24-U24,0)</f>
        <v>0</v>
      </c>
      <c r="Y24" s="271">
        <f>IF(U24&gt;W24,U24-W24,0)</f>
        <v>0</v>
      </c>
      <c r="Z24" s="95"/>
    </row>
    <row r="25" spans="1:27" s="44" customFormat="1" ht="15.6">
      <c r="A25" s="6">
        <v>21</v>
      </c>
      <c r="B25" s="6">
        <v>18</v>
      </c>
      <c r="C25" s="6" t="s">
        <v>428</v>
      </c>
      <c r="D25" s="7" t="s">
        <v>32</v>
      </c>
      <c r="E25" s="261" t="s">
        <v>14</v>
      </c>
      <c r="F25" s="258">
        <v>37500</v>
      </c>
      <c r="G25" s="108">
        <v>4</v>
      </c>
      <c r="H25" s="109">
        <v>31779.661016949154</v>
      </c>
      <c r="I25" s="109">
        <f t="shared" si="0"/>
        <v>150000</v>
      </c>
      <c r="J25" s="184">
        <v>4</v>
      </c>
      <c r="K25" s="109">
        <f t="shared" si="1"/>
        <v>150000</v>
      </c>
      <c r="L25" s="109">
        <f t="shared" si="2"/>
        <v>0</v>
      </c>
      <c r="M25" s="109">
        <f t="shared" si="3"/>
        <v>0</v>
      </c>
      <c r="N25" s="130">
        <v>2</v>
      </c>
      <c r="O25" s="265">
        <f t="shared" si="4"/>
        <v>75000</v>
      </c>
      <c r="P25" s="132">
        <v>2</v>
      </c>
      <c r="Q25" s="131">
        <f t="shared" si="5"/>
        <v>75000</v>
      </c>
      <c r="R25" s="131">
        <f t="shared" si="6"/>
        <v>0</v>
      </c>
      <c r="S25" s="131">
        <f t="shared" si="7"/>
        <v>0</v>
      </c>
      <c r="T25" s="267">
        <f t="shared" si="8"/>
        <v>6</v>
      </c>
      <c r="U25" s="151">
        <f t="shared" si="9"/>
        <v>225000</v>
      </c>
      <c r="V25" s="147">
        <f t="shared" si="10"/>
        <v>6</v>
      </c>
      <c r="W25" s="269">
        <f>V25*F25</f>
        <v>225000</v>
      </c>
      <c r="X25" s="269">
        <f>IF(W25&gt;U25,W25-U25,0)</f>
        <v>0</v>
      </c>
      <c r="Y25" s="271">
        <f>IF(U25&gt;W25,U25-W25,0)</f>
        <v>0</v>
      </c>
      <c r="Z25" s="95"/>
    </row>
    <row r="26" spans="1:27" s="44" customFormat="1" ht="15.6">
      <c r="A26" s="6">
        <v>22</v>
      </c>
      <c r="B26" s="6">
        <v>19</v>
      </c>
      <c r="C26" s="6" t="s">
        <v>429</v>
      </c>
      <c r="D26" s="7" t="s">
        <v>33</v>
      </c>
      <c r="E26" s="261" t="s">
        <v>14</v>
      </c>
      <c r="F26" s="258">
        <v>385000</v>
      </c>
      <c r="G26" s="108">
        <v>4</v>
      </c>
      <c r="H26" s="109">
        <v>326271.18644067796</v>
      </c>
      <c r="I26" s="109">
        <f t="shared" si="0"/>
        <v>1540000</v>
      </c>
      <c r="J26" s="184">
        <v>4</v>
      </c>
      <c r="K26" s="109">
        <f t="shared" si="1"/>
        <v>1540000</v>
      </c>
      <c r="L26" s="109">
        <f t="shared" si="2"/>
        <v>0</v>
      </c>
      <c r="M26" s="109">
        <f t="shared" si="3"/>
        <v>0</v>
      </c>
      <c r="N26" s="130">
        <v>2</v>
      </c>
      <c r="O26" s="265">
        <f t="shared" si="4"/>
        <v>770000</v>
      </c>
      <c r="P26" s="132">
        <v>2</v>
      </c>
      <c r="Q26" s="131">
        <f t="shared" si="5"/>
        <v>770000</v>
      </c>
      <c r="R26" s="131">
        <f t="shared" si="6"/>
        <v>0</v>
      </c>
      <c r="S26" s="131">
        <f t="shared" si="7"/>
        <v>0</v>
      </c>
      <c r="T26" s="267">
        <f t="shared" si="8"/>
        <v>6</v>
      </c>
      <c r="U26" s="151">
        <f t="shared" si="9"/>
        <v>2310000</v>
      </c>
      <c r="V26" s="147">
        <f t="shared" si="10"/>
        <v>6</v>
      </c>
      <c r="W26" s="269">
        <f>V26*F26</f>
        <v>2310000</v>
      </c>
      <c r="X26" s="269">
        <f>IF(W26&gt;U26,W26-U26,0)</f>
        <v>0</v>
      </c>
      <c r="Y26" s="271">
        <f>IF(U26&gt;W26,U26-W26,0)</f>
        <v>0</v>
      </c>
      <c r="Z26" s="95"/>
    </row>
    <row r="27" spans="1:27" s="44" customFormat="1" ht="15.6">
      <c r="A27" s="6">
        <v>23</v>
      </c>
      <c r="B27" s="6">
        <v>20</v>
      </c>
      <c r="C27" s="6" t="s">
        <v>430</v>
      </c>
      <c r="D27" s="82" t="s">
        <v>34</v>
      </c>
      <c r="E27" s="261" t="s">
        <v>14</v>
      </c>
      <c r="F27" s="258">
        <v>368750</v>
      </c>
      <c r="G27" s="108">
        <v>2</v>
      </c>
      <c r="H27" s="109">
        <v>312500</v>
      </c>
      <c r="I27" s="109">
        <f t="shared" si="0"/>
        <v>737500</v>
      </c>
      <c r="J27" s="184">
        <v>3</v>
      </c>
      <c r="K27" s="109">
        <f t="shared" si="1"/>
        <v>1106250</v>
      </c>
      <c r="L27" s="109">
        <f t="shared" si="2"/>
        <v>368750</v>
      </c>
      <c r="M27" s="109">
        <f t="shared" si="3"/>
        <v>0</v>
      </c>
      <c r="N27" s="130"/>
      <c r="O27" s="265">
        <f t="shared" si="4"/>
        <v>0</v>
      </c>
      <c r="P27" s="132">
        <v>0</v>
      </c>
      <c r="Q27" s="131">
        <f t="shared" si="5"/>
        <v>0</v>
      </c>
      <c r="R27" s="131">
        <f t="shared" si="6"/>
        <v>0</v>
      </c>
      <c r="S27" s="131">
        <f t="shared" si="7"/>
        <v>0</v>
      </c>
      <c r="T27" s="267">
        <f t="shared" si="8"/>
        <v>2</v>
      </c>
      <c r="U27" s="151">
        <f t="shared" si="9"/>
        <v>737500</v>
      </c>
      <c r="V27" s="147">
        <f t="shared" si="10"/>
        <v>3</v>
      </c>
      <c r="W27" s="269">
        <f>V27*F27</f>
        <v>1106250</v>
      </c>
      <c r="X27" s="269">
        <f>IF(W27&gt;U27,W27-U27,0)</f>
        <v>368750</v>
      </c>
      <c r="Y27" s="271">
        <f>IF(U27&gt;W27,U27-W27,0)</f>
        <v>0</v>
      </c>
      <c r="Z27" s="95"/>
    </row>
    <row r="28" spans="1:27" s="44" customFormat="1" ht="15.6">
      <c r="A28" s="6">
        <v>24</v>
      </c>
      <c r="B28" s="6">
        <v>21</v>
      </c>
      <c r="C28" s="6" t="s">
        <v>431</v>
      </c>
      <c r="D28" s="82" t="s">
        <v>109</v>
      </c>
      <c r="E28" s="261" t="s">
        <v>14</v>
      </c>
      <c r="F28" s="258">
        <v>8000000</v>
      </c>
      <c r="G28" s="108">
        <v>1</v>
      </c>
      <c r="H28" s="109">
        <v>6779661.0169491526</v>
      </c>
      <c r="I28" s="109">
        <f t="shared" si="0"/>
        <v>8000000</v>
      </c>
      <c r="J28" s="184">
        <v>1</v>
      </c>
      <c r="K28" s="109">
        <f t="shared" si="1"/>
        <v>8000000</v>
      </c>
      <c r="L28" s="109">
        <f t="shared" si="2"/>
        <v>0</v>
      </c>
      <c r="M28" s="109">
        <f t="shared" si="3"/>
        <v>0</v>
      </c>
      <c r="N28" s="130"/>
      <c r="O28" s="265">
        <f t="shared" si="4"/>
        <v>0</v>
      </c>
      <c r="P28" s="132"/>
      <c r="Q28" s="131">
        <f t="shared" si="5"/>
        <v>0</v>
      </c>
      <c r="R28" s="131">
        <f t="shared" si="6"/>
        <v>0</v>
      </c>
      <c r="S28" s="131">
        <f t="shared" si="7"/>
        <v>0</v>
      </c>
      <c r="T28" s="267">
        <f t="shared" si="8"/>
        <v>1</v>
      </c>
      <c r="U28" s="151">
        <f t="shared" si="9"/>
        <v>8000000</v>
      </c>
      <c r="V28" s="147">
        <f t="shared" si="10"/>
        <v>1</v>
      </c>
      <c r="W28" s="269">
        <f>V28*F28</f>
        <v>8000000</v>
      </c>
      <c r="X28" s="269">
        <f>IF(W28&gt;U28,W28-U28,0)</f>
        <v>0</v>
      </c>
      <c r="Y28" s="271">
        <f>IF(U28&gt;W28,U28-W28,0)</f>
        <v>0</v>
      </c>
      <c r="Z28" s="95"/>
    </row>
    <row r="29" spans="1:27" s="44" customFormat="1" ht="15.6">
      <c r="A29" s="6">
        <v>25</v>
      </c>
      <c r="B29" s="6">
        <v>22</v>
      </c>
      <c r="C29" s="6" t="s">
        <v>432</v>
      </c>
      <c r="D29" s="7" t="s">
        <v>35</v>
      </c>
      <c r="E29" s="261" t="s">
        <v>14</v>
      </c>
      <c r="F29" s="258">
        <v>1295000</v>
      </c>
      <c r="G29" s="108">
        <v>4</v>
      </c>
      <c r="H29" s="109">
        <v>1097457.6271186441</v>
      </c>
      <c r="I29" s="109">
        <f t="shared" si="0"/>
        <v>5180000</v>
      </c>
      <c r="J29" s="184">
        <v>4</v>
      </c>
      <c r="K29" s="109">
        <f t="shared" si="1"/>
        <v>5180000</v>
      </c>
      <c r="L29" s="109">
        <f t="shared" si="2"/>
        <v>0</v>
      </c>
      <c r="M29" s="109">
        <f t="shared" si="3"/>
        <v>0</v>
      </c>
      <c r="N29" s="130">
        <v>2</v>
      </c>
      <c r="O29" s="265">
        <f t="shared" si="4"/>
        <v>2590000</v>
      </c>
      <c r="P29" s="132">
        <v>2</v>
      </c>
      <c r="Q29" s="131">
        <f t="shared" si="5"/>
        <v>2590000</v>
      </c>
      <c r="R29" s="131">
        <f t="shared" si="6"/>
        <v>0</v>
      </c>
      <c r="S29" s="131">
        <f t="shared" si="7"/>
        <v>0</v>
      </c>
      <c r="T29" s="267">
        <f t="shared" si="8"/>
        <v>6</v>
      </c>
      <c r="U29" s="151">
        <f t="shared" si="9"/>
        <v>7770000</v>
      </c>
      <c r="V29" s="147">
        <f t="shared" si="10"/>
        <v>6</v>
      </c>
      <c r="W29" s="269">
        <f>V29*F29</f>
        <v>7770000</v>
      </c>
      <c r="X29" s="269">
        <f>IF(W29&gt;U29,W29-U29,0)</f>
        <v>0</v>
      </c>
      <c r="Y29" s="271">
        <f>IF(U29&gt;W29,U29-W29,0)</f>
        <v>0</v>
      </c>
      <c r="Z29" s="95"/>
    </row>
    <row r="30" spans="1:27" s="44" customFormat="1" ht="31.2">
      <c r="A30" s="6">
        <v>26</v>
      </c>
      <c r="B30" s="6">
        <v>23</v>
      </c>
      <c r="C30" s="6" t="s">
        <v>433</v>
      </c>
      <c r="D30" s="7" t="s">
        <v>36</v>
      </c>
      <c r="E30" s="261" t="s">
        <v>14</v>
      </c>
      <c r="F30" s="258">
        <v>495000.00000000006</v>
      </c>
      <c r="G30" s="108">
        <v>2</v>
      </c>
      <c r="H30" s="109">
        <v>419491.52542372886</v>
      </c>
      <c r="I30" s="109">
        <f t="shared" si="0"/>
        <v>990000.00000000012</v>
      </c>
      <c r="J30" s="184">
        <v>2</v>
      </c>
      <c r="K30" s="109">
        <f t="shared" si="1"/>
        <v>990000.00000000012</v>
      </c>
      <c r="L30" s="109">
        <f t="shared" si="2"/>
        <v>0</v>
      </c>
      <c r="M30" s="109">
        <f t="shared" si="3"/>
        <v>0</v>
      </c>
      <c r="N30" s="130"/>
      <c r="O30" s="265">
        <f t="shared" si="4"/>
        <v>0</v>
      </c>
      <c r="P30" s="132"/>
      <c r="Q30" s="131">
        <f t="shared" si="5"/>
        <v>0</v>
      </c>
      <c r="R30" s="131">
        <f t="shared" si="6"/>
        <v>0</v>
      </c>
      <c r="S30" s="131">
        <f t="shared" si="7"/>
        <v>0</v>
      </c>
      <c r="T30" s="267">
        <f t="shared" si="8"/>
        <v>2</v>
      </c>
      <c r="U30" s="151">
        <f t="shared" si="9"/>
        <v>990000.00000000012</v>
      </c>
      <c r="V30" s="147">
        <f t="shared" si="10"/>
        <v>2</v>
      </c>
      <c r="W30" s="269">
        <f>V30*F30</f>
        <v>990000.00000000012</v>
      </c>
      <c r="X30" s="269">
        <f>IF(W30&gt;U30,W30-U30,0)</f>
        <v>0</v>
      </c>
      <c r="Y30" s="271">
        <f>IF(U30&gt;W30,U30-W30,0)</f>
        <v>0</v>
      </c>
      <c r="Z30" s="95"/>
    </row>
    <row r="31" spans="1:27" s="44" customFormat="1" ht="31.2">
      <c r="A31" s="6">
        <v>27</v>
      </c>
      <c r="B31" s="6">
        <v>24</v>
      </c>
      <c r="C31" s="6" t="s">
        <v>434</v>
      </c>
      <c r="D31" s="82" t="s">
        <v>111</v>
      </c>
      <c r="E31" s="261" t="s">
        <v>49</v>
      </c>
      <c r="F31" s="258">
        <v>997500</v>
      </c>
      <c r="G31" s="108">
        <v>4</v>
      </c>
      <c r="H31" s="109">
        <v>845338.98305084754</v>
      </c>
      <c r="I31" s="109">
        <f t="shared" si="0"/>
        <v>3990000</v>
      </c>
      <c r="J31" s="184">
        <v>4</v>
      </c>
      <c r="K31" s="109">
        <f t="shared" si="1"/>
        <v>3990000</v>
      </c>
      <c r="L31" s="109">
        <f t="shared" si="2"/>
        <v>0</v>
      </c>
      <c r="M31" s="109">
        <f t="shared" si="3"/>
        <v>0</v>
      </c>
      <c r="N31" s="130">
        <v>2</v>
      </c>
      <c r="O31" s="265">
        <f t="shared" si="4"/>
        <v>1995000</v>
      </c>
      <c r="P31" s="132">
        <v>2</v>
      </c>
      <c r="Q31" s="131">
        <f t="shared" si="5"/>
        <v>1995000</v>
      </c>
      <c r="R31" s="131">
        <f t="shared" si="6"/>
        <v>0</v>
      </c>
      <c r="S31" s="131">
        <f t="shared" si="7"/>
        <v>0</v>
      </c>
      <c r="T31" s="267">
        <f t="shared" si="8"/>
        <v>6</v>
      </c>
      <c r="U31" s="151">
        <f t="shared" si="9"/>
        <v>5985000</v>
      </c>
      <c r="V31" s="147">
        <f t="shared" si="10"/>
        <v>6</v>
      </c>
      <c r="W31" s="269">
        <f>V31*F31</f>
        <v>5985000</v>
      </c>
      <c r="X31" s="269">
        <f>IF(W31&gt;U31,W31-U31,0)</f>
        <v>0</v>
      </c>
      <c r="Y31" s="271">
        <f>IF(U31&gt;W31,U31-W31,0)</f>
        <v>0</v>
      </c>
      <c r="Z31" s="95"/>
    </row>
    <row r="32" spans="1:27" s="44" customFormat="1" ht="15.6">
      <c r="A32" s="6">
        <v>28</v>
      </c>
      <c r="B32" s="6">
        <v>25</v>
      </c>
      <c r="C32" s="6" t="s">
        <v>435</v>
      </c>
      <c r="D32" s="7" t="s">
        <v>37</v>
      </c>
      <c r="E32" s="261" t="s">
        <v>14</v>
      </c>
      <c r="F32" s="258">
        <v>255000</v>
      </c>
      <c r="G32" s="108">
        <v>1</v>
      </c>
      <c r="H32" s="109">
        <v>216101.69491525425</v>
      </c>
      <c r="I32" s="109">
        <f t="shared" si="0"/>
        <v>255000</v>
      </c>
      <c r="J32" s="184">
        <v>1</v>
      </c>
      <c r="K32" s="109">
        <f t="shared" si="1"/>
        <v>255000</v>
      </c>
      <c r="L32" s="109">
        <f t="shared" si="2"/>
        <v>0</v>
      </c>
      <c r="M32" s="109">
        <f t="shared" si="3"/>
        <v>0</v>
      </c>
      <c r="N32" s="130"/>
      <c r="O32" s="265">
        <f t="shared" si="4"/>
        <v>0</v>
      </c>
      <c r="P32" s="132"/>
      <c r="Q32" s="131">
        <f t="shared" si="5"/>
        <v>0</v>
      </c>
      <c r="R32" s="131">
        <f t="shared" si="6"/>
        <v>0</v>
      </c>
      <c r="S32" s="131">
        <f t="shared" si="7"/>
        <v>0</v>
      </c>
      <c r="T32" s="267">
        <f t="shared" si="8"/>
        <v>1</v>
      </c>
      <c r="U32" s="151">
        <f t="shared" si="9"/>
        <v>255000</v>
      </c>
      <c r="V32" s="147">
        <f t="shared" si="10"/>
        <v>1</v>
      </c>
      <c r="W32" s="269">
        <f>V32*F32</f>
        <v>255000</v>
      </c>
      <c r="X32" s="269">
        <f>IF(W32&gt;U32,W32-U32,0)</f>
        <v>0</v>
      </c>
      <c r="Y32" s="271">
        <f>IF(U32&gt;W32,U32-W32,0)</f>
        <v>0</v>
      </c>
      <c r="Z32" s="95"/>
    </row>
    <row r="33" spans="1:26" s="44" customFormat="1" ht="31.95" customHeight="1">
      <c r="A33" s="6">
        <v>29</v>
      </c>
      <c r="B33" s="6">
        <v>26</v>
      </c>
      <c r="C33" s="6" t="s">
        <v>436</v>
      </c>
      <c r="D33" s="7" t="s">
        <v>38</v>
      </c>
      <c r="E33" s="261" t="s">
        <v>14</v>
      </c>
      <c r="F33" s="258">
        <v>245000</v>
      </c>
      <c r="G33" s="108">
        <v>1</v>
      </c>
      <c r="H33" s="109">
        <v>207627.11864406781</v>
      </c>
      <c r="I33" s="109">
        <f t="shared" si="0"/>
        <v>245000</v>
      </c>
      <c r="J33" s="184">
        <v>1</v>
      </c>
      <c r="K33" s="109">
        <f t="shared" si="1"/>
        <v>245000</v>
      </c>
      <c r="L33" s="109">
        <f t="shared" si="2"/>
        <v>0</v>
      </c>
      <c r="M33" s="109">
        <f t="shared" si="3"/>
        <v>0</v>
      </c>
      <c r="N33" s="130"/>
      <c r="O33" s="265">
        <f t="shared" si="4"/>
        <v>0</v>
      </c>
      <c r="P33" s="132"/>
      <c r="Q33" s="131">
        <f t="shared" si="5"/>
        <v>0</v>
      </c>
      <c r="R33" s="131">
        <f t="shared" si="6"/>
        <v>0</v>
      </c>
      <c r="S33" s="131">
        <f t="shared" si="7"/>
        <v>0</v>
      </c>
      <c r="T33" s="267">
        <f t="shared" si="8"/>
        <v>1</v>
      </c>
      <c r="U33" s="151">
        <f t="shared" si="9"/>
        <v>245000</v>
      </c>
      <c r="V33" s="147">
        <f t="shared" si="10"/>
        <v>1</v>
      </c>
      <c r="W33" s="269">
        <f>V33*F33</f>
        <v>245000</v>
      </c>
      <c r="X33" s="269">
        <f>IF(W33&gt;U33,W33-U33,0)</f>
        <v>0</v>
      </c>
      <c r="Y33" s="271">
        <f>IF(U33&gt;W33,U33-W33,0)</f>
        <v>0</v>
      </c>
      <c r="Z33" s="95"/>
    </row>
    <row r="34" spans="1:26" s="44" customFormat="1" ht="30" customHeight="1">
      <c r="A34" s="6">
        <v>30</v>
      </c>
      <c r="B34" s="6">
        <v>27</v>
      </c>
      <c r="C34" s="6" t="s">
        <v>437</v>
      </c>
      <c r="D34" s="7" t="s">
        <v>39</v>
      </c>
      <c r="E34" s="261" t="s">
        <v>14</v>
      </c>
      <c r="F34" s="258">
        <v>15000</v>
      </c>
      <c r="G34" s="108">
        <v>4</v>
      </c>
      <c r="H34" s="109">
        <v>12711.864406779661</v>
      </c>
      <c r="I34" s="109">
        <f t="shared" si="0"/>
        <v>60000</v>
      </c>
      <c r="J34" s="184">
        <v>4</v>
      </c>
      <c r="K34" s="109">
        <f t="shared" si="1"/>
        <v>60000</v>
      </c>
      <c r="L34" s="109">
        <f t="shared" si="2"/>
        <v>0</v>
      </c>
      <c r="M34" s="109">
        <f t="shared" si="3"/>
        <v>0</v>
      </c>
      <c r="N34" s="130">
        <v>2</v>
      </c>
      <c r="O34" s="265">
        <f t="shared" si="4"/>
        <v>30000</v>
      </c>
      <c r="P34" s="132">
        <v>2</v>
      </c>
      <c r="Q34" s="131">
        <f t="shared" si="5"/>
        <v>30000</v>
      </c>
      <c r="R34" s="131">
        <f t="shared" si="6"/>
        <v>0</v>
      </c>
      <c r="S34" s="131">
        <f t="shared" si="7"/>
        <v>0</v>
      </c>
      <c r="T34" s="267">
        <f t="shared" si="8"/>
        <v>6</v>
      </c>
      <c r="U34" s="151">
        <f t="shared" si="9"/>
        <v>90000</v>
      </c>
      <c r="V34" s="147">
        <f t="shared" si="10"/>
        <v>6</v>
      </c>
      <c r="W34" s="269">
        <f>V34*F34</f>
        <v>90000</v>
      </c>
      <c r="X34" s="269">
        <f>IF(W34&gt;U34,W34-U34,0)</f>
        <v>0</v>
      </c>
      <c r="Y34" s="271">
        <f>IF(U34&gt;W34,U34-W34,0)</f>
        <v>0</v>
      </c>
      <c r="Z34" s="95"/>
    </row>
    <row r="35" spans="1:26" s="44" customFormat="1" ht="15.6">
      <c r="A35" s="6">
        <v>31</v>
      </c>
      <c r="B35" s="6">
        <v>28</v>
      </c>
      <c r="C35" s="6" t="s">
        <v>438</v>
      </c>
      <c r="D35" s="7" t="s">
        <v>40</v>
      </c>
      <c r="E35" s="261" t="s">
        <v>14</v>
      </c>
      <c r="F35" s="258">
        <v>1195000</v>
      </c>
      <c r="G35" s="108">
        <v>1</v>
      </c>
      <c r="H35" s="109">
        <v>1012711.8644067798</v>
      </c>
      <c r="I35" s="109">
        <f t="shared" si="0"/>
        <v>1195000</v>
      </c>
      <c r="J35" s="184">
        <v>1</v>
      </c>
      <c r="K35" s="109">
        <f t="shared" si="1"/>
        <v>1195000</v>
      </c>
      <c r="L35" s="109">
        <f t="shared" si="2"/>
        <v>0</v>
      </c>
      <c r="M35" s="109">
        <f t="shared" si="3"/>
        <v>0</v>
      </c>
      <c r="N35" s="130"/>
      <c r="O35" s="265">
        <f t="shared" si="4"/>
        <v>0</v>
      </c>
      <c r="P35" s="132"/>
      <c r="Q35" s="131">
        <f t="shared" si="5"/>
        <v>0</v>
      </c>
      <c r="R35" s="131">
        <f t="shared" si="6"/>
        <v>0</v>
      </c>
      <c r="S35" s="131">
        <f t="shared" si="7"/>
        <v>0</v>
      </c>
      <c r="T35" s="267">
        <f t="shared" si="8"/>
        <v>1</v>
      </c>
      <c r="U35" s="151">
        <f t="shared" si="9"/>
        <v>1195000</v>
      </c>
      <c r="V35" s="147">
        <f t="shared" si="10"/>
        <v>1</v>
      </c>
      <c r="W35" s="269">
        <f>V35*F35</f>
        <v>1195000</v>
      </c>
      <c r="X35" s="269">
        <f>IF(W35&gt;U35,W35-U35,0)</f>
        <v>0</v>
      </c>
      <c r="Y35" s="271">
        <f>IF(U35&gt;W35,U35-W35,0)</f>
        <v>0</v>
      </c>
      <c r="Z35" s="95"/>
    </row>
    <row r="36" spans="1:26" s="44" customFormat="1" ht="15.6">
      <c r="A36" s="6">
        <v>32</v>
      </c>
      <c r="B36" s="6">
        <v>29</v>
      </c>
      <c r="C36" s="6" t="s">
        <v>439</v>
      </c>
      <c r="D36" s="7" t="s">
        <v>41</v>
      </c>
      <c r="E36" s="261" t="s">
        <v>14</v>
      </c>
      <c r="F36" s="258">
        <v>145000</v>
      </c>
      <c r="G36" s="108">
        <v>1</v>
      </c>
      <c r="H36" s="109">
        <v>122881.3559322034</v>
      </c>
      <c r="I36" s="109">
        <f t="shared" si="0"/>
        <v>145000</v>
      </c>
      <c r="J36" s="184">
        <v>1</v>
      </c>
      <c r="K36" s="109">
        <f t="shared" si="1"/>
        <v>145000</v>
      </c>
      <c r="L36" s="109">
        <f t="shared" si="2"/>
        <v>0</v>
      </c>
      <c r="M36" s="109">
        <f t="shared" si="3"/>
        <v>0</v>
      </c>
      <c r="N36" s="130"/>
      <c r="O36" s="265">
        <f t="shared" si="4"/>
        <v>0</v>
      </c>
      <c r="P36" s="132"/>
      <c r="Q36" s="131">
        <f t="shared" si="5"/>
        <v>0</v>
      </c>
      <c r="R36" s="131">
        <f t="shared" si="6"/>
        <v>0</v>
      </c>
      <c r="S36" s="131">
        <f t="shared" si="7"/>
        <v>0</v>
      </c>
      <c r="T36" s="267">
        <f t="shared" si="8"/>
        <v>1</v>
      </c>
      <c r="U36" s="151">
        <f t="shared" si="9"/>
        <v>145000</v>
      </c>
      <c r="V36" s="147">
        <f t="shared" si="10"/>
        <v>1</v>
      </c>
      <c r="W36" s="269">
        <f>V36*F36</f>
        <v>145000</v>
      </c>
      <c r="X36" s="269">
        <f>IF(W36&gt;U36,W36-U36,0)</f>
        <v>0</v>
      </c>
      <c r="Y36" s="271">
        <f>IF(U36&gt;W36,U36-W36,0)</f>
        <v>0</v>
      </c>
      <c r="Z36" s="95"/>
    </row>
    <row r="37" spans="1:26" s="44" customFormat="1" ht="15.6">
      <c r="A37" s="6">
        <v>33</v>
      </c>
      <c r="B37" s="6">
        <v>30</v>
      </c>
      <c r="C37" s="6" t="s">
        <v>440</v>
      </c>
      <c r="D37" s="7" t="s">
        <v>42</v>
      </c>
      <c r="E37" s="261" t="s">
        <v>14</v>
      </c>
      <c r="F37" s="258">
        <v>245000</v>
      </c>
      <c r="G37" s="108">
        <v>1</v>
      </c>
      <c r="H37" s="109">
        <v>207627.11864406781</v>
      </c>
      <c r="I37" s="109">
        <f t="shared" si="0"/>
        <v>245000</v>
      </c>
      <c r="J37" s="184">
        <v>1</v>
      </c>
      <c r="K37" s="109">
        <f t="shared" si="1"/>
        <v>245000</v>
      </c>
      <c r="L37" s="109">
        <f t="shared" si="2"/>
        <v>0</v>
      </c>
      <c r="M37" s="109">
        <f t="shared" si="3"/>
        <v>0</v>
      </c>
      <c r="N37" s="130"/>
      <c r="O37" s="265">
        <f t="shared" si="4"/>
        <v>0</v>
      </c>
      <c r="P37" s="132"/>
      <c r="Q37" s="131">
        <f t="shared" si="5"/>
        <v>0</v>
      </c>
      <c r="R37" s="131">
        <f t="shared" si="6"/>
        <v>0</v>
      </c>
      <c r="S37" s="131">
        <f t="shared" si="7"/>
        <v>0</v>
      </c>
      <c r="T37" s="267">
        <f t="shared" si="8"/>
        <v>1</v>
      </c>
      <c r="U37" s="151">
        <f t="shared" si="9"/>
        <v>245000</v>
      </c>
      <c r="V37" s="147">
        <f t="shared" si="10"/>
        <v>1</v>
      </c>
      <c r="W37" s="269">
        <f>V37*F37</f>
        <v>245000</v>
      </c>
      <c r="X37" s="269">
        <f>IF(W37&gt;U37,W37-U37,0)</f>
        <v>0</v>
      </c>
      <c r="Y37" s="271">
        <f>IF(U37&gt;W37,U37-W37,0)</f>
        <v>0</v>
      </c>
      <c r="Z37" s="95"/>
    </row>
    <row r="38" spans="1:26" s="44" customFormat="1" ht="15.6">
      <c r="A38" s="6">
        <v>34</v>
      </c>
      <c r="B38" s="6">
        <v>31</v>
      </c>
      <c r="C38" s="6" t="s">
        <v>441</v>
      </c>
      <c r="D38" s="7" t="s">
        <v>43</v>
      </c>
      <c r="E38" s="261" t="s">
        <v>14</v>
      </c>
      <c r="F38" s="258">
        <v>50000</v>
      </c>
      <c r="G38" s="108">
        <v>1</v>
      </c>
      <c r="H38" s="109">
        <v>42372.881355932208</v>
      </c>
      <c r="I38" s="109">
        <f t="shared" si="0"/>
        <v>50000</v>
      </c>
      <c r="J38" s="184">
        <v>1</v>
      </c>
      <c r="K38" s="109">
        <f t="shared" si="1"/>
        <v>50000</v>
      </c>
      <c r="L38" s="109">
        <f t="shared" si="2"/>
        <v>0</v>
      </c>
      <c r="M38" s="109">
        <f t="shared" si="3"/>
        <v>0</v>
      </c>
      <c r="N38" s="130"/>
      <c r="O38" s="265">
        <f t="shared" si="4"/>
        <v>0</v>
      </c>
      <c r="P38" s="132"/>
      <c r="Q38" s="131">
        <f t="shared" si="5"/>
        <v>0</v>
      </c>
      <c r="R38" s="131">
        <f t="shared" si="6"/>
        <v>0</v>
      </c>
      <c r="S38" s="131">
        <f t="shared" si="7"/>
        <v>0</v>
      </c>
      <c r="T38" s="267">
        <f t="shared" si="8"/>
        <v>1</v>
      </c>
      <c r="U38" s="151">
        <f t="shared" si="9"/>
        <v>50000</v>
      </c>
      <c r="V38" s="147">
        <f t="shared" si="10"/>
        <v>1</v>
      </c>
      <c r="W38" s="269">
        <f>V38*F38</f>
        <v>50000</v>
      </c>
      <c r="X38" s="269">
        <f>IF(W38&gt;U38,W38-U38,0)</f>
        <v>0</v>
      </c>
      <c r="Y38" s="271">
        <f>IF(U38&gt;W38,U38-W38,0)</f>
        <v>0</v>
      </c>
      <c r="Z38" s="95"/>
    </row>
    <row r="39" spans="1:26" s="44" customFormat="1" ht="15.6">
      <c r="A39" s="6">
        <v>35</v>
      </c>
      <c r="B39" s="6">
        <v>32</v>
      </c>
      <c r="C39" s="6" t="s">
        <v>442</v>
      </c>
      <c r="D39" s="7" t="s">
        <v>44</v>
      </c>
      <c r="E39" s="261" t="s">
        <v>14</v>
      </c>
      <c r="F39" s="258">
        <v>1495000</v>
      </c>
      <c r="G39" s="108">
        <v>1</v>
      </c>
      <c r="H39" s="109">
        <v>1266949.1525423729</v>
      </c>
      <c r="I39" s="109">
        <f t="shared" si="0"/>
        <v>1495000</v>
      </c>
      <c r="J39" s="184">
        <v>1</v>
      </c>
      <c r="K39" s="109">
        <f t="shared" si="1"/>
        <v>1495000</v>
      </c>
      <c r="L39" s="109">
        <f t="shared" si="2"/>
        <v>0</v>
      </c>
      <c r="M39" s="109">
        <f t="shared" si="3"/>
        <v>0</v>
      </c>
      <c r="N39" s="130"/>
      <c r="O39" s="265">
        <f t="shared" si="4"/>
        <v>0</v>
      </c>
      <c r="P39" s="132"/>
      <c r="Q39" s="131">
        <f t="shared" si="5"/>
        <v>0</v>
      </c>
      <c r="R39" s="131">
        <f t="shared" si="6"/>
        <v>0</v>
      </c>
      <c r="S39" s="131">
        <f t="shared" si="7"/>
        <v>0</v>
      </c>
      <c r="T39" s="267">
        <f t="shared" si="8"/>
        <v>1</v>
      </c>
      <c r="U39" s="151">
        <f t="shared" si="9"/>
        <v>1495000</v>
      </c>
      <c r="V39" s="147">
        <f t="shared" si="10"/>
        <v>1</v>
      </c>
      <c r="W39" s="269">
        <f>V39*F39</f>
        <v>1495000</v>
      </c>
      <c r="X39" s="269">
        <f>IF(W39&gt;U39,W39-U39,0)</f>
        <v>0</v>
      </c>
      <c r="Y39" s="271">
        <f>IF(U39&gt;W39,U39-W39,0)</f>
        <v>0</v>
      </c>
      <c r="Z39" s="95"/>
    </row>
    <row r="40" spans="1:26" s="44" customFormat="1" ht="15.6">
      <c r="A40" s="6">
        <v>36</v>
      </c>
      <c r="B40" s="6">
        <v>200</v>
      </c>
      <c r="C40" s="6" t="s">
        <v>443</v>
      </c>
      <c r="D40" s="7" t="s">
        <v>46</v>
      </c>
      <c r="E40" s="261" t="s">
        <v>14</v>
      </c>
      <c r="F40" s="258">
        <v>40000</v>
      </c>
      <c r="G40" s="108">
        <v>1</v>
      </c>
      <c r="H40" s="109">
        <v>33898.305084745763</v>
      </c>
      <c r="I40" s="109">
        <f t="shared" si="0"/>
        <v>40000</v>
      </c>
      <c r="J40" s="184">
        <v>1</v>
      </c>
      <c r="K40" s="109">
        <f t="shared" si="1"/>
        <v>40000</v>
      </c>
      <c r="L40" s="109">
        <f t="shared" si="2"/>
        <v>0</v>
      </c>
      <c r="M40" s="109">
        <f t="shared" si="3"/>
        <v>0</v>
      </c>
      <c r="N40" s="130"/>
      <c r="O40" s="265">
        <f t="shared" si="4"/>
        <v>0</v>
      </c>
      <c r="P40" s="132"/>
      <c r="Q40" s="131">
        <f t="shared" si="5"/>
        <v>0</v>
      </c>
      <c r="R40" s="131">
        <f t="shared" si="6"/>
        <v>0</v>
      </c>
      <c r="S40" s="131">
        <f t="shared" si="7"/>
        <v>0</v>
      </c>
      <c r="T40" s="267">
        <f t="shared" si="8"/>
        <v>1</v>
      </c>
      <c r="U40" s="151">
        <f t="shared" si="9"/>
        <v>40000</v>
      </c>
      <c r="V40" s="147">
        <f t="shared" si="10"/>
        <v>1</v>
      </c>
      <c r="W40" s="269">
        <f>V40*F40</f>
        <v>40000</v>
      </c>
      <c r="X40" s="269">
        <f>IF(W40&gt;U40,W40-U40,0)</f>
        <v>0</v>
      </c>
      <c r="Y40" s="271">
        <f>IF(U40&gt;W40,U40-W40,0)</f>
        <v>0</v>
      </c>
      <c r="Z40" s="95"/>
    </row>
    <row r="41" spans="1:26" s="44" customFormat="1" ht="15.6">
      <c r="A41" s="6">
        <v>37</v>
      </c>
      <c r="B41" s="6">
        <v>33</v>
      </c>
      <c r="C41" s="6" t="s">
        <v>444</v>
      </c>
      <c r="D41" s="7" t="s">
        <v>47</v>
      </c>
      <c r="E41" s="261" t="s">
        <v>14</v>
      </c>
      <c r="F41" s="258">
        <v>245000</v>
      </c>
      <c r="G41" s="108">
        <v>1</v>
      </c>
      <c r="H41" s="109">
        <v>207627.11864406781</v>
      </c>
      <c r="I41" s="109">
        <f t="shared" si="0"/>
        <v>245000</v>
      </c>
      <c r="J41" s="184">
        <v>1</v>
      </c>
      <c r="K41" s="109">
        <f t="shared" si="1"/>
        <v>245000</v>
      </c>
      <c r="L41" s="109">
        <f t="shared" si="2"/>
        <v>0</v>
      </c>
      <c r="M41" s="109">
        <f t="shared" si="3"/>
        <v>0</v>
      </c>
      <c r="N41" s="130"/>
      <c r="O41" s="265">
        <f t="shared" si="4"/>
        <v>0</v>
      </c>
      <c r="P41" s="132"/>
      <c r="Q41" s="131">
        <f t="shared" si="5"/>
        <v>0</v>
      </c>
      <c r="R41" s="131">
        <f t="shared" si="6"/>
        <v>0</v>
      </c>
      <c r="S41" s="131">
        <f t="shared" si="7"/>
        <v>0</v>
      </c>
      <c r="T41" s="267">
        <f t="shared" si="8"/>
        <v>1</v>
      </c>
      <c r="U41" s="151">
        <f t="shared" si="9"/>
        <v>245000</v>
      </c>
      <c r="V41" s="147">
        <f t="shared" si="10"/>
        <v>1</v>
      </c>
      <c r="W41" s="269">
        <f>V41*F41</f>
        <v>245000</v>
      </c>
      <c r="X41" s="269">
        <f>IF(W41&gt;U41,W41-U41,0)</f>
        <v>0</v>
      </c>
      <c r="Y41" s="271">
        <f>IF(U41&gt;W41,U41-W41,0)</f>
        <v>0</v>
      </c>
      <c r="Z41" s="95"/>
    </row>
    <row r="42" spans="1:26" s="44" customFormat="1" ht="15.6">
      <c r="A42" s="6">
        <v>38</v>
      </c>
      <c r="B42" s="6">
        <v>201</v>
      </c>
      <c r="C42" s="6" t="s">
        <v>445</v>
      </c>
      <c r="D42" s="7" t="s">
        <v>48</v>
      </c>
      <c r="E42" s="261" t="s">
        <v>49</v>
      </c>
      <c r="F42" s="258">
        <v>195000</v>
      </c>
      <c r="G42" s="108">
        <v>7</v>
      </c>
      <c r="H42" s="109">
        <v>165254.2372881356</v>
      </c>
      <c r="I42" s="109">
        <f t="shared" si="0"/>
        <v>1365000</v>
      </c>
      <c r="J42" s="184">
        <v>7</v>
      </c>
      <c r="K42" s="109">
        <f t="shared" si="1"/>
        <v>1365000</v>
      </c>
      <c r="L42" s="109">
        <f t="shared" si="2"/>
        <v>0</v>
      </c>
      <c r="M42" s="109">
        <f t="shared" si="3"/>
        <v>0</v>
      </c>
      <c r="N42" s="130">
        <v>2</v>
      </c>
      <c r="O42" s="265">
        <f t="shared" si="4"/>
        <v>390000</v>
      </c>
      <c r="P42" s="132">
        <v>2</v>
      </c>
      <c r="Q42" s="131">
        <f t="shared" si="5"/>
        <v>390000</v>
      </c>
      <c r="R42" s="131">
        <f t="shared" si="6"/>
        <v>0</v>
      </c>
      <c r="S42" s="131">
        <f t="shared" si="7"/>
        <v>0</v>
      </c>
      <c r="T42" s="267">
        <f t="shared" si="8"/>
        <v>9</v>
      </c>
      <c r="U42" s="151">
        <f t="shared" si="9"/>
        <v>1755000</v>
      </c>
      <c r="V42" s="147">
        <f t="shared" si="10"/>
        <v>9</v>
      </c>
      <c r="W42" s="269">
        <f>V42*F42</f>
        <v>1755000</v>
      </c>
      <c r="X42" s="269">
        <f>IF(W42&gt;U42,W42-U42,0)</f>
        <v>0</v>
      </c>
      <c r="Y42" s="271">
        <f>IF(U42&gt;W42,U42-W42,0)</f>
        <v>0</v>
      </c>
      <c r="Z42" s="95"/>
    </row>
    <row r="43" spans="1:26" s="44" customFormat="1" ht="15.6">
      <c r="A43" s="6">
        <v>39</v>
      </c>
      <c r="B43" s="6">
        <v>34</v>
      </c>
      <c r="C43" s="6" t="s">
        <v>446</v>
      </c>
      <c r="D43" s="7" t="s">
        <v>369</v>
      </c>
      <c r="E43" s="261" t="s">
        <v>11</v>
      </c>
      <c r="F43" s="258">
        <v>15010</v>
      </c>
      <c r="G43" s="108">
        <v>202</v>
      </c>
      <c r="H43" s="109">
        <v>12720.338983050848</v>
      </c>
      <c r="I43" s="109">
        <f t="shared" si="0"/>
        <v>3032020</v>
      </c>
      <c r="J43" s="184">
        <v>202</v>
      </c>
      <c r="K43" s="109">
        <f t="shared" si="1"/>
        <v>3032020</v>
      </c>
      <c r="L43" s="109">
        <f t="shared" si="2"/>
        <v>0</v>
      </c>
      <c r="M43" s="109">
        <f t="shared" si="3"/>
        <v>0</v>
      </c>
      <c r="N43" s="130">
        <v>150</v>
      </c>
      <c r="O43" s="265">
        <f t="shared" si="4"/>
        <v>2251500</v>
      </c>
      <c r="P43" s="132">
        <v>37.369999999999997</v>
      </c>
      <c r="Q43" s="131">
        <f t="shared" si="5"/>
        <v>560923.69999999995</v>
      </c>
      <c r="R43" s="131">
        <f t="shared" si="6"/>
        <v>0</v>
      </c>
      <c r="S43" s="131">
        <f t="shared" si="7"/>
        <v>1690576.3</v>
      </c>
      <c r="T43" s="267">
        <f t="shared" si="8"/>
        <v>352</v>
      </c>
      <c r="U43" s="151">
        <f t="shared" si="9"/>
        <v>5283520</v>
      </c>
      <c r="V43" s="147">
        <f t="shared" si="10"/>
        <v>239.37</v>
      </c>
      <c r="W43" s="269">
        <f>V43*F43</f>
        <v>3592943.7</v>
      </c>
      <c r="X43" s="269">
        <f>IF(W43&gt;U43,W43-U43,0)</f>
        <v>0</v>
      </c>
      <c r="Y43" s="271">
        <f>IF(U43&gt;W43,U43-W43,0)</f>
        <v>1690576.2999999998</v>
      </c>
      <c r="Z43" s="95"/>
    </row>
    <row r="44" spans="1:26" s="44" customFormat="1" ht="31.2">
      <c r="A44" s="6">
        <v>40</v>
      </c>
      <c r="B44" s="6">
        <v>35</v>
      </c>
      <c r="C44" s="6" t="s">
        <v>447</v>
      </c>
      <c r="D44" s="7" t="s">
        <v>51</v>
      </c>
      <c r="E44" s="261" t="s">
        <v>11</v>
      </c>
      <c r="F44" s="258">
        <v>15010</v>
      </c>
      <c r="G44" s="108">
        <f>85+61</f>
        <v>146</v>
      </c>
      <c r="H44" s="109">
        <v>12720.338983050848</v>
      </c>
      <c r="I44" s="109">
        <f t="shared" si="0"/>
        <v>2191460</v>
      </c>
      <c r="J44" s="184">
        <v>115.94</v>
      </c>
      <c r="K44" s="109">
        <f t="shared" si="1"/>
        <v>1740259.4</v>
      </c>
      <c r="L44" s="109">
        <f t="shared" si="2"/>
        <v>0</v>
      </c>
      <c r="M44" s="109">
        <f t="shared" si="3"/>
        <v>451200.60000000009</v>
      </c>
      <c r="N44" s="130">
        <v>8</v>
      </c>
      <c r="O44" s="265">
        <f t="shared" si="4"/>
        <v>120080</v>
      </c>
      <c r="P44" s="132">
        <v>0</v>
      </c>
      <c r="Q44" s="131">
        <f t="shared" si="5"/>
        <v>0</v>
      </c>
      <c r="R44" s="131">
        <f t="shared" si="6"/>
        <v>0</v>
      </c>
      <c r="S44" s="131">
        <f t="shared" si="7"/>
        <v>120080</v>
      </c>
      <c r="T44" s="267">
        <f t="shared" si="8"/>
        <v>154</v>
      </c>
      <c r="U44" s="151">
        <f t="shared" si="9"/>
        <v>2311540</v>
      </c>
      <c r="V44" s="147">
        <f t="shared" si="10"/>
        <v>115.94</v>
      </c>
      <c r="W44" s="269">
        <f>V44*F44</f>
        <v>1740259.4</v>
      </c>
      <c r="X44" s="269">
        <f>IF(W44&gt;U44,W44-U44,0)</f>
        <v>0</v>
      </c>
      <c r="Y44" s="271">
        <f>IF(U44&gt;W44,U44-W44,0)</f>
        <v>571280.60000000009</v>
      </c>
      <c r="Z44" s="95"/>
    </row>
    <row r="45" spans="1:26" s="44" customFormat="1" ht="15.6">
      <c r="A45" s="6">
        <v>41</v>
      </c>
      <c r="B45" s="6">
        <v>202</v>
      </c>
      <c r="C45" s="6" t="s">
        <v>448</v>
      </c>
      <c r="D45" s="7" t="s">
        <v>370</v>
      </c>
      <c r="E45" s="261" t="s">
        <v>11</v>
      </c>
      <c r="F45" s="258">
        <v>4035</v>
      </c>
      <c r="G45" s="108">
        <v>146</v>
      </c>
      <c r="H45" s="109">
        <v>3419.4915254237289</v>
      </c>
      <c r="I45" s="109">
        <f t="shared" si="0"/>
        <v>589110</v>
      </c>
      <c r="J45" s="184">
        <v>72.22</v>
      </c>
      <c r="K45" s="109">
        <f t="shared" si="1"/>
        <v>291407.7</v>
      </c>
      <c r="L45" s="109">
        <f t="shared" si="2"/>
        <v>0</v>
      </c>
      <c r="M45" s="109">
        <f t="shared" si="3"/>
        <v>297702.3</v>
      </c>
      <c r="N45" s="130"/>
      <c r="O45" s="265">
        <f t="shared" si="4"/>
        <v>0</v>
      </c>
      <c r="P45" s="132"/>
      <c r="Q45" s="131">
        <f t="shared" si="5"/>
        <v>0</v>
      </c>
      <c r="R45" s="131">
        <f t="shared" si="6"/>
        <v>0</v>
      </c>
      <c r="S45" s="131">
        <f t="shared" si="7"/>
        <v>0</v>
      </c>
      <c r="T45" s="267">
        <f t="shared" si="8"/>
        <v>146</v>
      </c>
      <c r="U45" s="151">
        <f t="shared" si="9"/>
        <v>589110</v>
      </c>
      <c r="V45" s="147">
        <f t="shared" si="10"/>
        <v>72.22</v>
      </c>
      <c r="W45" s="269">
        <f>V45*F45</f>
        <v>291407.7</v>
      </c>
      <c r="X45" s="269">
        <f>IF(W45&gt;U45,W45-U45,0)</f>
        <v>0</v>
      </c>
      <c r="Y45" s="271">
        <f>IF(U45&gt;W45,U45-W45,0)</f>
        <v>297702.3</v>
      </c>
      <c r="Z45" s="95"/>
    </row>
    <row r="46" spans="1:26" s="44" customFormat="1" ht="15.6">
      <c r="A46" s="6">
        <v>42</v>
      </c>
      <c r="B46" s="6">
        <v>36</v>
      </c>
      <c r="C46" s="6" t="s">
        <v>449</v>
      </c>
      <c r="D46" s="7" t="s">
        <v>53</v>
      </c>
      <c r="E46" s="261"/>
      <c r="F46" s="258">
        <v>3750</v>
      </c>
      <c r="G46" s="108">
        <v>61</v>
      </c>
      <c r="H46" s="109">
        <v>3177.9661016949153</v>
      </c>
      <c r="I46" s="109">
        <f t="shared" si="0"/>
        <v>228750</v>
      </c>
      <c r="J46" s="184">
        <v>61.32</v>
      </c>
      <c r="K46" s="109">
        <f t="shared" si="1"/>
        <v>229950</v>
      </c>
      <c r="L46" s="109">
        <f t="shared" si="2"/>
        <v>1200</v>
      </c>
      <c r="M46" s="109">
        <f t="shared" si="3"/>
        <v>0</v>
      </c>
      <c r="N46" s="130"/>
      <c r="O46" s="265">
        <f t="shared" si="4"/>
        <v>0</v>
      </c>
      <c r="P46" s="132"/>
      <c r="Q46" s="131">
        <f t="shared" si="5"/>
        <v>0</v>
      </c>
      <c r="R46" s="131">
        <f t="shared" si="6"/>
        <v>0</v>
      </c>
      <c r="S46" s="131">
        <f t="shared" si="7"/>
        <v>0</v>
      </c>
      <c r="T46" s="267">
        <f t="shared" si="8"/>
        <v>61</v>
      </c>
      <c r="U46" s="151">
        <f t="shared" si="9"/>
        <v>228750</v>
      </c>
      <c r="V46" s="147">
        <f t="shared" si="10"/>
        <v>61.32</v>
      </c>
      <c r="W46" s="269">
        <f>V46*F46</f>
        <v>229950</v>
      </c>
      <c r="X46" s="269">
        <f>IF(W46&gt;U46,W46-U46,0)</f>
        <v>1200</v>
      </c>
      <c r="Y46" s="271">
        <f>IF(U46&gt;W46,U46-W46,0)</f>
        <v>0</v>
      </c>
      <c r="Z46" s="95"/>
    </row>
    <row r="47" spans="1:26" s="44" customFormat="1" ht="15.6">
      <c r="A47" s="6">
        <v>43</v>
      </c>
      <c r="B47" s="6">
        <v>37</v>
      </c>
      <c r="C47" s="6" t="s">
        <v>450</v>
      </c>
      <c r="D47" s="7" t="s">
        <v>17</v>
      </c>
      <c r="E47" s="261" t="s">
        <v>14</v>
      </c>
      <c r="F47" s="258">
        <v>395000</v>
      </c>
      <c r="G47" s="108">
        <v>3</v>
      </c>
      <c r="H47" s="109">
        <v>334745.76271186443</v>
      </c>
      <c r="I47" s="109">
        <f t="shared" si="0"/>
        <v>1185000</v>
      </c>
      <c r="J47" s="184">
        <v>3</v>
      </c>
      <c r="K47" s="109">
        <f t="shared" si="1"/>
        <v>1185000</v>
      </c>
      <c r="L47" s="109">
        <f t="shared" si="2"/>
        <v>0</v>
      </c>
      <c r="M47" s="109">
        <f t="shared" si="3"/>
        <v>0</v>
      </c>
      <c r="N47" s="130"/>
      <c r="O47" s="265">
        <f t="shared" si="4"/>
        <v>0</v>
      </c>
      <c r="P47" s="132"/>
      <c r="Q47" s="131">
        <f t="shared" si="5"/>
        <v>0</v>
      </c>
      <c r="R47" s="131">
        <f t="shared" si="6"/>
        <v>0</v>
      </c>
      <c r="S47" s="131">
        <f t="shared" si="7"/>
        <v>0</v>
      </c>
      <c r="T47" s="267">
        <f t="shared" si="8"/>
        <v>3</v>
      </c>
      <c r="U47" s="151">
        <f t="shared" si="9"/>
        <v>1185000</v>
      </c>
      <c r="V47" s="147">
        <f t="shared" si="10"/>
        <v>3</v>
      </c>
      <c r="W47" s="269">
        <f>V47*F47</f>
        <v>1185000</v>
      </c>
      <c r="X47" s="269">
        <f>IF(W47&gt;U47,W47-U47,0)</f>
        <v>0</v>
      </c>
      <c r="Y47" s="271">
        <f>IF(U47&gt;W47,U47-W47,0)</f>
        <v>0</v>
      </c>
      <c r="Z47" s="95"/>
    </row>
    <row r="48" spans="1:26" s="44" customFormat="1" ht="15.6">
      <c r="A48" s="6">
        <v>44</v>
      </c>
      <c r="B48" s="6">
        <v>38</v>
      </c>
      <c r="C48" s="6" t="s">
        <v>451</v>
      </c>
      <c r="D48" s="7" t="s">
        <v>18</v>
      </c>
      <c r="E48" s="261" t="s">
        <v>14</v>
      </c>
      <c r="F48" s="258">
        <v>1495000</v>
      </c>
      <c r="G48" s="108">
        <v>2</v>
      </c>
      <c r="H48" s="109">
        <v>1266949.1525423729</v>
      </c>
      <c r="I48" s="109">
        <f t="shared" si="0"/>
        <v>2990000</v>
      </c>
      <c r="J48" s="184">
        <v>2</v>
      </c>
      <c r="K48" s="109">
        <f t="shared" si="1"/>
        <v>2990000</v>
      </c>
      <c r="L48" s="109">
        <f t="shared" si="2"/>
        <v>0</v>
      </c>
      <c r="M48" s="109">
        <f t="shared" si="3"/>
        <v>0</v>
      </c>
      <c r="N48" s="130"/>
      <c r="O48" s="265">
        <f t="shared" si="4"/>
        <v>0</v>
      </c>
      <c r="P48" s="132"/>
      <c r="Q48" s="131">
        <f t="shared" si="5"/>
        <v>0</v>
      </c>
      <c r="R48" s="131">
        <f t="shared" si="6"/>
        <v>0</v>
      </c>
      <c r="S48" s="131">
        <f t="shared" si="7"/>
        <v>0</v>
      </c>
      <c r="T48" s="267">
        <f t="shared" si="8"/>
        <v>2</v>
      </c>
      <c r="U48" s="151">
        <f t="shared" si="9"/>
        <v>2990000</v>
      </c>
      <c r="V48" s="147">
        <f t="shared" si="10"/>
        <v>2</v>
      </c>
      <c r="W48" s="269">
        <f>V48*F48</f>
        <v>2990000</v>
      </c>
      <c r="X48" s="269">
        <f>IF(W48&gt;U48,W48-U48,0)</f>
        <v>0</v>
      </c>
      <c r="Y48" s="271">
        <f>IF(U48&gt;W48,U48-W48,0)</f>
        <v>0</v>
      </c>
      <c r="Z48" s="95"/>
    </row>
    <row r="49" spans="1:26" s="44" customFormat="1" ht="15.6">
      <c r="A49" s="6">
        <v>45</v>
      </c>
      <c r="B49" s="6">
        <v>39</v>
      </c>
      <c r="C49" s="6" t="s">
        <v>452</v>
      </c>
      <c r="D49" s="7" t="s">
        <v>54</v>
      </c>
      <c r="E49" s="261" t="s">
        <v>14</v>
      </c>
      <c r="F49" s="258">
        <v>1195000</v>
      </c>
      <c r="G49" s="108">
        <v>1</v>
      </c>
      <c r="H49" s="109">
        <v>1012711.8644067798</v>
      </c>
      <c r="I49" s="109">
        <f t="shared" si="0"/>
        <v>1195000</v>
      </c>
      <c r="J49" s="184">
        <v>1</v>
      </c>
      <c r="K49" s="109">
        <f t="shared" si="1"/>
        <v>1195000</v>
      </c>
      <c r="L49" s="109">
        <f t="shared" si="2"/>
        <v>0</v>
      </c>
      <c r="M49" s="109">
        <f t="shared" si="3"/>
        <v>0</v>
      </c>
      <c r="N49" s="130"/>
      <c r="O49" s="265">
        <f t="shared" si="4"/>
        <v>0</v>
      </c>
      <c r="P49" s="132"/>
      <c r="Q49" s="131">
        <f t="shared" si="5"/>
        <v>0</v>
      </c>
      <c r="R49" s="131">
        <f t="shared" si="6"/>
        <v>0</v>
      </c>
      <c r="S49" s="131">
        <f t="shared" si="7"/>
        <v>0</v>
      </c>
      <c r="T49" s="267">
        <f t="shared" si="8"/>
        <v>1</v>
      </c>
      <c r="U49" s="151">
        <f t="shared" si="9"/>
        <v>1195000</v>
      </c>
      <c r="V49" s="147">
        <f t="shared" si="10"/>
        <v>1</v>
      </c>
      <c r="W49" s="269">
        <f>V49*F49</f>
        <v>1195000</v>
      </c>
      <c r="X49" s="269">
        <f>IF(W49&gt;U49,W49-U49,0)</f>
        <v>0</v>
      </c>
      <c r="Y49" s="271">
        <f>IF(U49&gt;W49,U49-W49,0)</f>
        <v>0</v>
      </c>
      <c r="Z49" s="95"/>
    </row>
    <row r="50" spans="1:26" s="44" customFormat="1" ht="15.6">
      <c r="A50" s="6">
        <v>46</v>
      </c>
      <c r="B50" s="6">
        <v>40</v>
      </c>
      <c r="C50" s="6" t="s">
        <v>453</v>
      </c>
      <c r="D50" s="7" t="s">
        <v>19</v>
      </c>
      <c r="E50" s="261" t="s">
        <v>14</v>
      </c>
      <c r="F50" s="258">
        <v>345000</v>
      </c>
      <c r="G50" s="108">
        <v>3</v>
      </c>
      <c r="H50" s="109">
        <v>292372.88135593222</v>
      </c>
      <c r="I50" s="109">
        <f t="shared" si="0"/>
        <v>1035000</v>
      </c>
      <c r="J50" s="184">
        <v>3</v>
      </c>
      <c r="K50" s="109">
        <f t="shared" si="1"/>
        <v>1035000</v>
      </c>
      <c r="L50" s="109">
        <f t="shared" si="2"/>
        <v>0</v>
      </c>
      <c r="M50" s="109">
        <f t="shared" si="3"/>
        <v>0</v>
      </c>
      <c r="N50" s="130"/>
      <c r="O50" s="265">
        <f t="shared" si="4"/>
        <v>0</v>
      </c>
      <c r="P50" s="132"/>
      <c r="Q50" s="131">
        <f t="shared" si="5"/>
        <v>0</v>
      </c>
      <c r="R50" s="131">
        <f t="shared" si="6"/>
        <v>0</v>
      </c>
      <c r="S50" s="131">
        <f t="shared" si="7"/>
        <v>0</v>
      </c>
      <c r="T50" s="267">
        <f t="shared" si="8"/>
        <v>3</v>
      </c>
      <c r="U50" s="151">
        <f t="shared" si="9"/>
        <v>1035000</v>
      </c>
      <c r="V50" s="147">
        <f t="shared" si="10"/>
        <v>3</v>
      </c>
      <c r="W50" s="269">
        <f>V50*F50</f>
        <v>1035000</v>
      </c>
      <c r="X50" s="269">
        <f>IF(W50&gt;U50,W50-U50,0)</f>
        <v>0</v>
      </c>
      <c r="Y50" s="271">
        <f>IF(U50&gt;W50,U50-W50,0)</f>
        <v>0</v>
      </c>
      <c r="Z50" s="95"/>
    </row>
    <row r="51" spans="1:26" s="44" customFormat="1" ht="15.6">
      <c r="A51" s="6">
        <v>47</v>
      </c>
      <c r="B51" s="6">
        <v>41</v>
      </c>
      <c r="C51" s="6" t="s">
        <v>454</v>
      </c>
      <c r="D51" s="7" t="s">
        <v>20</v>
      </c>
      <c r="E51" s="261" t="s">
        <v>14</v>
      </c>
      <c r="F51" s="258">
        <v>22500</v>
      </c>
      <c r="G51" s="108">
        <v>3</v>
      </c>
      <c r="H51" s="109">
        <v>19067.796610169491</v>
      </c>
      <c r="I51" s="109">
        <f t="shared" si="0"/>
        <v>67500</v>
      </c>
      <c r="J51" s="184">
        <v>3</v>
      </c>
      <c r="K51" s="109">
        <f t="shared" si="1"/>
        <v>67500</v>
      </c>
      <c r="L51" s="109">
        <f t="shared" si="2"/>
        <v>0</v>
      </c>
      <c r="M51" s="109">
        <f t="shared" si="3"/>
        <v>0</v>
      </c>
      <c r="N51" s="130"/>
      <c r="O51" s="265">
        <f t="shared" si="4"/>
        <v>0</v>
      </c>
      <c r="P51" s="132"/>
      <c r="Q51" s="131">
        <f t="shared" si="5"/>
        <v>0</v>
      </c>
      <c r="R51" s="131">
        <f t="shared" si="6"/>
        <v>0</v>
      </c>
      <c r="S51" s="131">
        <f t="shared" si="7"/>
        <v>0</v>
      </c>
      <c r="T51" s="267">
        <f t="shared" si="8"/>
        <v>3</v>
      </c>
      <c r="U51" s="151">
        <f t="shared" si="9"/>
        <v>67500</v>
      </c>
      <c r="V51" s="147">
        <f t="shared" si="10"/>
        <v>3</v>
      </c>
      <c r="W51" s="269">
        <f>V51*F51</f>
        <v>67500</v>
      </c>
      <c r="X51" s="269">
        <f>IF(W51&gt;U51,W51-U51,0)</f>
        <v>0</v>
      </c>
      <c r="Y51" s="271">
        <f>IF(U51&gt;W51,U51-W51,0)</f>
        <v>0</v>
      </c>
      <c r="Z51" s="95"/>
    </row>
    <row r="52" spans="1:26" s="44" customFormat="1" ht="15.6">
      <c r="A52" s="6">
        <v>48</v>
      </c>
      <c r="B52" s="6">
        <v>42</v>
      </c>
      <c r="C52" s="6" t="s">
        <v>456</v>
      </c>
      <c r="D52" s="7" t="s">
        <v>28</v>
      </c>
      <c r="E52" s="261" t="s">
        <v>14</v>
      </c>
      <c r="F52" s="258">
        <v>525000</v>
      </c>
      <c r="G52" s="108">
        <v>3</v>
      </c>
      <c r="H52" s="109">
        <v>444915.25423728814</v>
      </c>
      <c r="I52" s="109">
        <f t="shared" si="0"/>
        <v>1575000</v>
      </c>
      <c r="J52" s="184">
        <v>3</v>
      </c>
      <c r="K52" s="109">
        <f t="shared" si="1"/>
        <v>1575000</v>
      </c>
      <c r="L52" s="109">
        <f t="shared" si="2"/>
        <v>0</v>
      </c>
      <c r="M52" s="109">
        <f t="shared" si="3"/>
        <v>0</v>
      </c>
      <c r="N52" s="130"/>
      <c r="O52" s="265">
        <f t="shared" si="4"/>
        <v>0</v>
      </c>
      <c r="P52" s="132"/>
      <c r="Q52" s="131">
        <f t="shared" si="5"/>
        <v>0</v>
      </c>
      <c r="R52" s="131">
        <f t="shared" si="6"/>
        <v>0</v>
      </c>
      <c r="S52" s="131">
        <f t="shared" si="7"/>
        <v>0</v>
      </c>
      <c r="T52" s="267">
        <f t="shared" si="8"/>
        <v>3</v>
      </c>
      <c r="U52" s="151">
        <f t="shared" si="9"/>
        <v>1575000</v>
      </c>
      <c r="V52" s="147">
        <f t="shared" si="10"/>
        <v>3</v>
      </c>
      <c r="W52" s="269">
        <f>V52*F52</f>
        <v>1575000</v>
      </c>
      <c r="X52" s="269">
        <f>IF(W52&gt;U52,W52-U52,0)</f>
        <v>0</v>
      </c>
      <c r="Y52" s="271">
        <f>IF(U52&gt;W52,U52-W52,0)</f>
        <v>0</v>
      </c>
      <c r="Z52" s="95"/>
    </row>
    <row r="53" spans="1:26" s="44" customFormat="1" ht="15.6">
      <c r="A53" s="6">
        <v>49</v>
      </c>
      <c r="B53" s="6">
        <v>43</v>
      </c>
      <c r="C53" s="6" t="s">
        <v>457</v>
      </c>
      <c r="D53" s="7" t="s">
        <v>55</v>
      </c>
      <c r="E53" s="261" t="s">
        <v>11</v>
      </c>
      <c r="F53" s="258">
        <v>650.00000000000011</v>
      </c>
      <c r="G53" s="108">
        <v>40</v>
      </c>
      <c r="H53" s="109">
        <v>550.84745762711873</v>
      </c>
      <c r="I53" s="109">
        <f t="shared" si="0"/>
        <v>26000.000000000004</v>
      </c>
      <c r="J53" s="184">
        <v>40</v>
      </c>
      <c r="K53" s="109">
        <f t="shared" si="1"/>
        <v>26000.000000000004</v>
      </c>
      <c r="L53" s="109">
        <f t="shared" si="2"/>
        <v>0</v>
      </c>
      <c r="M53" s="109">
        <f t="shared" si="3"/>
        <v>0</v>
      </c>
      <c r="N53" s="130"/>
      <c r="O53" s="265">
        <f t="shared" si="4"/>
        <v>0</v>
      </c>
      <c r="P53" s="132"/>
      <c r="Q53" s="131">
        <f t="shared" si="5"/>
        <v>0</v>
      </c>
      <c r="R53" s="131">
        <f t="shared" si="6"/>
        <v>0</v>
      </c>
      <c r="S53" s="131">
        <f t="shared" si="7"/>
        <v>0</v>
      </c>
      <c r="T53" s="267">
        <f t="shared" si="8"/>
        <v>40</v>
      </c>
      <c r="U53" s="151">
        <f t="shared" si="9"/>
        <v>26000.000000000004</v>
      </c>
      <c r="V53" s="147">
        <f t="shared" si="10"/>
        <v>40</v>
      </c>
      <c r="W53" s="269">
        <f>V53*F53</f>
        <v>26000.000000000004</v>
      </c>
      <c r="X53" s="269">
        <f>IF(W53&gt;U53,W53-U53,0)</f>
        <v>0</v>
      </c>
      <c r="Y53" s="271">
        <f>IF(U53&gt;W53,U53-W53,0)</f>
        <v>0</v>
      </c>
      <c r="Z53" s="95"/>
    </row>
    <row r="54" spans="1:26" s="44" customFormat="1" ht="15.6">
      <c r="A54" s="6">
        <v>50</v>
      </c>
      <c r="B54" s="6">
        <v>44</v>
      </c>
      <c r="C54" s="6" t="s">
        <v>458</v>
      </c>
      <c r="D54" s="7" t="s">
        <v>56</v>
      </c>
      <c r="E54" s="261" t="s">
        <v>14</v>
      </c>
      <c r="F54" s="258">
        <v>165000</v>
      </c>
      <c r="G54" s="108">
        <v>3</v>
      </c>
      <c r="H54" s="109">
        <v>139830.50847457629</v>
      </c>
      <c r="I54" s="109">
        <f t="shared" si="0"/>
        <v>495000</v>
      </c>
      <c r="J54" s="184">
        <v>3</v>
      </c>
      <c r="K54" s="109">
        <f t="shared" si="1"/>
        <v>495000</v>
      </c>
      <c r="L54" s="109">
        <f t="shared" si="2"/>
        <v>0</v>
      </c>
      <c r="M54" s="109">
        <f t="shared" si="3"/>
        <v>0</v>
      </c>
      <c r="N54" s="130"/>
      <c r="O54" s="265">
        <f t="shared" si="4"/>
        <v>0</v>
      </c>
      <c r="P54" s="132"/>
      <c r="Q54" s="131">
        <f t="shared" si="5"/>
        <v>0</v>
      </c>
      <c r="R54" s="131">
        <f t="shared" si="6"/>
        <v>0</v>
      </c>
      <c r="S54" s="131">
        <f t="shared" si="7"/>
        <v>0</v>
      </c>
      <c r="T54" s="267">
        <f t="shared" si="8"/>
        <v>3</v>
      </c>
      <c r="U54" s="151">
        <f t="shared" si="9"/>
        <v>495000</v>
      </c>
      <c r="V54" s="147">
        <f t="shared" si="10"/>
        <v>3</v>
      </c>
      <c r="W54" s="269">
        <f>V54*F54</f>
        <v>495000</v>
      </c>
      <c r="X54" s="269">
        <f>IF(W54&gt;U54,W54-U54,0)</f>
        <v>0</v>
      </c>
      <c r="Y54" s="271">
        <f>IF(U54&gt;W54,U54-W54,0)</f>
        <v>0</v>
      </c>
      <c r="Z54" s="95"/>
    </row>
    <row r="55" spans="1:26" s="44" customFormat="1" ht="15.6">
      <c r="A55" s="6">
        <v>51</v>
      </c>
      <c r="B55" s="6">
        <v>45</v>
      </c>
      <c r="C55" s="6" t="s">
        <v>459</v>
      </c>
      <c r="D55" s="7" t="s">
        <v>25</v>
      </c>
      <c r="E55" s="261" t="s">
        <v>14</v>
      </c>
      <c r="F55" s="258">
        <v>12000</v>
      </c>
      <c r="G55" s="108">
        <v>3</v>
      </c>
      <c r="H55" s="109">
        <v>10169.491525423729</v>
      </c>
      <c r="I55" s="109">
        <f t="shared" si="0"/>
        <v>36000</v>
      </c>
      <c r="J55" s="184">
        <v>3</v>
      </c>
      <c r="K55" s="109">
        <f t="shared" si="1"/>
        <v>36000</v>
      </c>
      <c r="L55" s="109">
        <f t="shared" si="2"/>
        <v>0</v>
      </c>
      <c r="M55" s="109">
        <f t="shared" si="3"/>
        <v>0</v>
      </c>
      <c r="N55" s="130"/>
      <c r="O55" s="265">
        <f t="shared" si="4"/>
        <v>0</v>
      </c>
      <c r="P55" s="132"/>
      <c r="Q55" s="131">
        <f t="shared" si="5"/>
        <v>0</v>
      </c>
      <c r="R55" s="131">
        <f t="shared" si="6"/>
        <v>0</v>
      </c>
      <c r="S55" s="131">
        <f t="shared" si="7"/>
        <v>0</v>
      </c>
      <c r="T55" s="267">
        <f t="shared" si="8"/>
        <v>3</v>
      </c>
      <c r="U55" s="151">
        <f t="shared" si="9"/>
        <v>36000</v>
      </c>
      <c r="V55" s="147">
        <f t="shared" si="10"/>
        <v>3</v>
      </c>
      <c r="W55" s="269">
        <f>V55*F55</f>
        <v>36000</v>
      </c>
      <c r="X55" s="269">
        <f>IF(W55&gt;U55,W55-U55,0)</f>
        <v>0</v>
      </c>
      <c r="Y55" s="271">
        <f>IF(U55&gt;W55,U55-W55,0)</f>
        <v>0</v>
      </c>
      <c r="Z55" s="95"/>
    </row>
    <row r="56" spans="1:26" s="44" customFormat="1" ht="31.2">
      <c r="A56" s="6">
        <v>52</v>
      </c>
      <c r="B56" s="6">
        <v>46</v>
      </c>
      <c r="C56" s="6" t="s">
        <v>460</v>
      </c>
      <c r="D56" s="7" t="s">
        <v>57</v>
      </c>
      <c r="E56" s="261" t="s">
        <v>14</v>
      </c>
      <c r="F56" s="258">
        <v>49500</v>
      </c>
      <c r="G56" s="108">
        <v>3</v>
      </c>
      <c r="H56" s="109">
        <v>41949.152542372882</v>
      </c>
      <c r="I56" s="109">
        <f t="shared" si="0"/>
        <v>148500</v>
      </c>
      <c r="J56" s="184">
        <v>6</v>
      </c>
      <c r="K56" s="109">
        <f t="shared" si="1"/>
        <v>297000</v>
      </c>
      <c r="L56" s="109">
        <f t="shared" si="2"/>
        <v>148500</v>
      </c>
      <c r="M56" s="109">
        <f t="shared" si="3"/>
        <v>0</v>
      </c>
      <c r="N56" s="130"/>
      <c r="O56" s="265">
        <f t="shared" si="4"/>
        <v>0</v>
      </c>
      <c r="P56" s="132"/>
      <c r="Q56" s="131">
        <f t="shared" si="5"/>
        <v>0</v>
      </c>
      <c r="R56" s="131">
        <f t="shared" si="6"/>
        <v>0</v>
      </c>
      <c r="S56" s="131">
        <f t="shared" si="7"/>
        <v>0</v>
      </c>
      <c r="T56" s="267">
        <f t="shared" si="8"/>
        <v>3</v>
      </c>
      <c r="U56" s="151">
        <f t="shared" si="9"/>
        <v>148500</v>
      </c>
      <c r="V56" s="147">
        <f t="shared" si="10"/>
        <v>6</v>
      </c>
      <c r="W56" s="269">
        <f>V56*F56</f>
        <v>297000</v>
      </c>
      <c r="X56" s="269">
        <f>IF(W56&gt;U56,W56-U56,0)</f>
        <v>148500</v>
      </c>
      <c r="Y56" s="271">
        <f>IF(U56&gt;W56,U56-W56,0)</f>
        <v>0</v>
      </c>
      <c r="Z56" s="95"/>
    </row>
    <row r="57" spans="1:26" s="44" customFormat="1" ht="31.2">
      <c r="A57" s="6">
        <v>5</v>
      </c>
      <c r="B57" s="6">
        <v>47</v>
      </c>
      <c r="C57" s="6" t="s">
        <v>461</v>
      </c>
      <c r="D57" s="7" t="s">
        <v>59</v>
      </c>
      <c r="E57" s="261" t="s">
        <v>14</v>
      </c>
      <c r="F57" s="258">
        <v>37500</v>
      </c>
      <c r="G57" s="108">
        <v>5</v>
      </c>
      <c r="H57" s="109">
        <v>31779.661016949154</v>
      </c>
      <c r="I57" s="109">
        <f t="shared" si="0"/>
        <v>187500</v>
      </c>
      <c r="J57" s="184">
        <v>5</v>
      </c>
      <c r="K57" s="109">
        <f t="shared" si="1"/>
        <v>187500</v>
      </c>
      <c r="L57" s="109">
        <f t="shared" si="2"/>
        <v>0</v>
      </c>
      <c r="M57" s="109">
        <f t="shared" si="3"/>
        <v>0</v>
      </c>
      <c r="N57" s="130"/>
      <c r="O57" s="265">
        <f t="shared" si="4"/>
        <v>0</v>
      </c>
      <c r="P57" s="132"/>
      <c r="Q57" s="131">
        <f t="shared" si="5"/>
        <v>0</v>
      </c>
      <c r="R57" s="131">
        <f t="shared" si="6"/>
        <v>0</v>
      </c>
      <c r="S57" s="131">
        <f t="shared" si="7"/>
        <v>0</v>
      </c>
      <c r="T57" s="267">
        <f t="shared" si="8"/>
        <v>5</v>
      </c>
      <c r="U57" s="151">
        <f t="shared" si="9"/>
        <v>187500</v>
      </c>
      <c r="V57" s="147">
        <f t="shared" si="10"/>
        <v>5</v>
      </c>
      <c r="W57" s="269">
        <f>V57*F57</f>
        <v>187500</v>
      </c>
      <c r="X57" s="269">
        <f>IF(W57&gt;U57,W57-U57,0)</f>
        <v>0</v>
      </c>
      <c r="Y57" s="271">
        <f>IF(U57&gt;W57,U57-W57,0)</f>
        <v>0</v>
      </c>
      <c r="Z57" s="95"/>
    </row>
    <row r="58" spans="1:26" s="44" customFormat="1" ht="15.6">
      <c r="A58" s="6">
        <v>54</v>
      </c>
      <c r="B58" s="6">
        <v>48</v>
      </c>
      <c r="C58" s="6" t="s">
        <v>462</v>
      </c>
      <c r="D58" s="7" t="s">
        <v>60</v>
      </c>
      <c r="E58" s="261" t="s">
        <v>14</v>
      </c>
      <c r="F58" s="258">
        <v>18750</v>
      </c>
      <c r="G58" s="108">
        <v>5</v>
      </c>
      <c r="H58" s="109">
        <v>15889.830508474577</v>
      </c>
      <c r="I58" s="109">
        <f t="shared" si="0"/>
        <v>93750</v>
      </c>
      <c r="J58" s="184">
        <v>5</v>
      </c>
      <c r="K58" s="109">
        <f t="shared" si="1"/>
        <v>93750</v>
      </c>
      <c r="L58" s="109">
        <f t="shared" si="2"/>
        <v>0</v>
      </c>
      <c r="M58" s="109">
        <f t="shared" si="3"/>
        <v>0</v>
      </c>
      <c r="N58" s="130"/>
      <c r="O58" s="265">
        <f t="shared" si="4"/>
        <v>0</v>
      </c>
      <c r="P58" s="132"/>
      <c r="Q58" s="131">
        <f t="shared" si="5"/>
        <v>0</v>
      </c>
      <c r="R58" s="131">
        <f t="shared" si="6"/>
        <v>0</v>
      </c>
      <c r="S58" s="131">
        <f t="shared" si="7"/>
        <v>0</v>
      </c>
      <c r="T58" s="267">
        <f t="shared" si="8"/>
        <v>5</v>
      </c>
      <c r="U58" s="151">
        <f t="shared" si="9"/>
        <v>93750</v>
      </c>
      <c r="V58" s="147">
        <f t="shared" si="10"/>
        <v>5</v>
      </c>
      <c r="W58" s="269">
        <f>V58*F58</f>
        <v>93750</v>
      </c>
      <c r="X58" s="269">
        <f>IF(W58&gt;U58,W58-U58,0)</f>
        <v>0</v>
      </c>
      <c r="Y58" s="271">
        <f>IF(U58&gt;W58,U58-W58,0)</f>
        <v>0</v>
      </c>
      <c r="Z58" s="95"/>
    </row>
    <row r="59" spans="1:26" s="44" customFormat="1" ht="15.6">
      <c r="A59" s="6">
        <v>55</v>
      </c>
      <c r="B59" s="6">
        <v>49</v>
      </c>
      <c r="C59" s="6" t="s">
        <v>463</v>
      </c>
      <c r="D59" s="7" t="s">
        <v>61</v>
      </c>
      <c r="E59" s="261" t="s">
        <v>14</v>
      </c>
      <c r="F59" s="258">
        <v>9500</v>
      </c>
      <c r="G59" s="108">
        <v>10</v>
      </c>
      <c r="H59" s="109">
        <v>8050.8474576271192</v>
      </c>
      <c r="I59" s="109">
        <f t="shared" si="0"/>
        <v>95000</v>
      </c>
      <c r="J59" s="184">
        <v>10</v>
      </c>
      <c r="K59" s="109">
        <f t="shared" si="1"/>
        <v>95000</v>
      </c>
      <c r="L59" s="109">
        <f t="shared" si="2"/>
        <v>0</v>
      </c>
      <c r="M59" s="109">
        <f t="shared" si="3"/>
        <v>0</v>
      </c>
      <c r="N59" s="130"/>
      <c r="O59" s="265">
        <f t="shared" si="4"/>
        <v>0</v>
      </c>
      <c r="P59" s="132"/>
      <c r="Q59" s="131">
        <f t="shared" si="5"/>
        <v>0</v>
      </c>
      <c r="R59" s="131">
        <f t="shared" si="6"/>
        <v>0</v>
      </c>
      <c r="S59" s="131">
        <f t="shared" si="7"/>
        <v>0</v>
      </c>
      <c r="T59" s="267">
        <f t="shared" si="8"/>
        <v>10</v>
      </c>
      <c r="U59" s="151">
        <f t="shared" si="9"/>
        <v>95000</v>
      </c>
      <c r="V59" s="147">
        <f t="shared" si="10"/>
        <v>10</v>
      </c>
      <c r="W59" s="269">
        <f>V59*F59</f>
        <v>95000</v>
      </c>
      <c r="X59" s="269">
        <f>IF(W59&gt;U59,W59-U59,0)</f>
        <v>0</v>
      </c>
      <c r="Y59" s="271">
        <f>IF(U59&gt;W59,U59-W59,0)</f>
        <v>0</v>
      </c>
      <c r="Z59" s="95"/>
    </row>
    <row r="60" spans="1:26" s="44" customFormat="1" ht="15.6">
      <c r="A60" s="6">
        <v>56</v>
      </c>
      <c r="B60" s="6">
        <v>50</v>
      </c>
      <c r="C60" s="6" t="s">
        <v>464</v>
      </c>
      <c r="D60" s="14" t="s">
        <v>362</v>
      </c>
      <c r="E60" s="262" t="s">
        <v>64</v>
      </c>
      <c r="F60" s="259">
        <v>110</v>
      </c>
      <c r="G60" s="111">
        <v>10000</v>
      </c>
      <c r="H60" s="112">
        <v>93.220338983050851</v>
      </c>
      <c r="I60" s="109">
        <f t="shared" si="0"/>
        <v>1100000</v>
      </c>
      <c r="J60" s="184">
        <f>G60</f>
        <v>10000</v>
      </c>
      <c r="K60" s="109">
        <f t="shared" si="1"/>
        <v>1100000</v>
      </c>
      <c r="L60" s="109">
        <f t="shared" si="2"/>
        <v>0</v>
      </c>
      <c r="M60" s="109">
        <f t="shared" si="3"/>
        <v>0</v>
      </c>
      <c r="N60" s="130"/>
      <c r="O60" s="265">
        <f t="shared" si="4"/>
        <v>0</v>
      </c>
      <c r="P60" s="132"/>
      <c r="Q60" s="131">
        <f t="shared" si="5"/>
        <v>0</v>
      </c>
      <c r="R60" s="131">
        <f t="shared" si="6"/>
        <v>0</v>
      </c>
      <c r="S60" s="131">
        <f t="shared" si="7"/>
        <v>0</v>
      </c>
      <c r="T60" s="267">
        <f t="shared" si="8"/>
        <v>10000</v>
      </c>
      <c r="U60" s="151">
        <f t="shared" si="9"/>
        <v>1100000</v>
      </c>
      <c r="V60" s="147">
        <f t="shared" si="10"/>
        <v>10000</v>
      </c>
      <c r="W60" s="269">
        <f>V60*F60</f>
        <v>1100000</v>
      </c>
      <c r="X60" s="269">
        <f>IF(W60&gt;U60,W60-U60,0)</f>
        <v>0</v>
      </c>
      <c r="Y60" s="271">
        <f>IF(U60&gt;W60,U60-W60,0)</f>
        <v>0</v>
      </c>
      <c r="Z60" s="95"/>
    </row>
    <row r="61" spans="1:26" s="44" customFormat="1" ht="31.2">
      <c r="A61" s="6">
        <v>57</v>
      </c>
      <c r="B61" s="6">
        <v>51</v>
      </c>
      <c r="C61" s="6" t="s">
        <v>465</v>
      </c>
      <c r="D61" s="14" t="s">
        <v>361</v>
      </c>
      <c r="E61" s="262" t="s">
        <v>64</v>
      </c>
      <c r="F61" s="259">
        <v>115</v>
      </c>
      <c r="G61" s="111">
        <v>4000</v>
      </c>
      <c r="H61" s="112">
        <v>97.457627118644069</v>
      </c>
      <c r="I61" s="109">
        <f t="shared" si="0"/>
        <v>460000</v>
      </c>
      <c r="J61" s="184">
        <f>G61</f>
        <v>4000</v>
      </c>
      <c r="K61" s="109">
        <f t="shared" si="1"/>
        <v>460000</v>
      </c>
      <c r="L61" s="109">
        <f t="shared" si="2"/>
        <v>0</v>
      </c>
      <c r="M61" s="109">
        <f t="shared" si="3"/>
        <v>0</v>
      </c>
      <c r="N61" s="130"/>
      <c r="O61" s="265">
        <f t="shared" si="4"/>
        <v>0</v>
      </c>
      <c r="P61" s="132"/>
      <c r="Q61" s="131">
        <f t="shared" si="5"/>
        <v>0</v>
      </c>
      <c r="R61" s="131">
        <f t="shared" si="6"/>
        <v>0</v>
      </c>
      <c r="S61" s="131">
        <f t="shared" si="7"/>
        <v>0</v>
      </c>
      <c r="T61" s="267">
        <f t="shared" si="8"/>
        <v>4000</v>
      </c>
      <c r="U61" s="151">
        <f t="shared" si="9"/>
        <v>460000</v>
      </c>
      <c r="V61" s="147">
        <f t="shared" si="10"/>
        <v>4000</v>
      </c>
      <c r="W61" s="269">
        <f>V61*F61</f>
        <v>460000</v>
      </c>
      <c r="X61" s="269">
        <f>IF(W61&gt;U61,W61-U61,0)</f>
        <v>0</v>
      </c>
      <c r="Y61" s="271">
        <f>IF(U61&gt;W61,U61-W61,0)</f>
        <v>0</v>
      </c>
      <c r="Z61" s="95"/>
    </row>
    <row r="62" spans="1:26" s="44" customFormat="1" ht="46.8">
      <c r="A62" s="6">
        <v>58</v>
      </c>
      <c r="B62" s="6">
        <v>52</v>
      </c>
      <c r="C62" s="6" t="s">
        <v>466</v>
      </c>
      <c r="D62" s="16" t="s">
        <v>118</v>
      </c>
      <c r="E62" s="262" t="s">
        <v>119</v>
      </c>
      <c r="F62" s="259">
        <v>1525</v>
      </c>
      <c r="G62" s="111">
        <v>570</v>
      </c>
      <c r="H62" s="112">
        <v>1292.3728813559323</v>
      </c>
      <c r="I62" s="109">
        <f t="shared" si="0"/>
        <v>869250</v>
      </c>
      <c r="J62" s="184">
        <f t="shared" ref="J62:J124" si="11">G62</f>
        <v>570</v>
      </c>
      <c r="K62" s="109">
        <f t="shared" si="1"/>
        <v>869250</v>
      </c>
      <c r="L62" s="109">
        <f t="shared" si="2"/>
        <v>0</v>
      </c>
      <c r="M62" s="109">
        <f t="shared" si="3"/>
        <v>0</v>
      </c>
      <c r="N62" s="130"/>
      <c r="O62" s="265">
        <f t="shared" si="4"/>
        <v>0</v>
      </c>
      <c r="P62" s="132"/>
      <c r="Q62" s="131">
        <f t="shared" si="5"/>
        <v>0</v>
      </c>
      <c r="R62" s="131">
        <f t="shared" si="6"/>
        <v>0</v>
      </c>
      <c r="S62" s="131">
        <f t="shared" si="7"/>
        <v>0</v>
      </c>
      <c r="T62" s="267">
        <f t="shared" si="8"/>
        <v>570</v>
      </c>
      <c r="U62" s="151">
        <f t="shared" si="9"/>
        <v>869250</v>
      </c>
      <c r="V62" s="147">
        <f t="shared" si="10"/>
        <v>570</v>
      </c>
      <c r="W62" s="269">
        <f>V62*F62</f>
        <v>869250</v>
      </c>
      <c r="X62" s="269">
        <f>IF(W62&gt;U62,W62-U62,0)</f>
        <v>0</v>
      </c>
      <c r="Y62" s="271">
        <f>IF(U62&gt;W62,U62-W62,0)</f>
        <v>0</v>
      </c>
      <c r="Z62" s="95"/>
    </row>
    <row r="63" spans="1:26" s="44" customFormat="1" ht="46.8">
      <c r="A63" s="6">
        <v>59</v>
      </c>
      <c r="B63" s="6">
        <v>53</v>
      </c>
      <c r="C63" s="6" t="s">
        <v>467</v>
      </c>
      <c r="D63" s="16" t="s">
        <v>121</v>
      </c>
      <c r="E63" s="262" t="s">
        <v>119</v>
      </c>
      <c r="F63" s="259">
        <v>1100</v>
      </c>
      <c r="G63" s="111">
        <v>10</v>
      </c>
      <c r="H63" s="112">
        <v>932.20338983050851</v>
      </c>
      <c r="I63" s="109">
        <f t="shared" si="0"/>
        <v>11000</v>
      </c>
      <c r="J63" s="184">
        <f t="shared" si="11"/>
        <v>10</v>
      </c>
      <c r="K63" s="109">
        <f t="shared" si="1"/>
        <v>11000</v>
      </c>
      <c r="L63" s="109">
        <f t="shared" si="2"/>
        <v>0</v>
      </c>
      <c r="M63" s="109">
        <f t="shared" si="3"/>
        <v>0</v>
      </c>
      <c r="N63" s="130"/>
      <c r="O63" s="265">
        <f t="shared" si="4"/>
        <v>0</v>
      </c>
      <c r="P63" s="132"/>
      <c r="Q63" s="131">
        <f t="shared" si="5"/>
        <v>0</v>
      </c>
      <c r="R63" s="131">
        <f t="shared" si="6"/>
        <v>0</v>
      </c>
      <c r="S63" s="131">
        <f t="shared" si="7"/>
        <v>0</v>
      </c>
      <c r="T63" s="267">
        <f t="shared" si="8"/>
        <v>10</v>
      </c>
      <c r="U63" s="151">
        <f t="shared" si="9"/>
        <v>11000</v>
      </c>
      <c r="V63" s="147">
        <f t="shared" si="10"/>
        <v>10</v>
      </c>
      <c r="W63" s="269">
        <f>V63*F63</f>
        <v>11000</v>
      </c>
      <c r="X63" s="269">
        <f>IF(W63&gt;U63,W63-U63,0)</f>
        <v>0</v>
      </c>
      <c r="Y63" s="271">
        <f>IF(U63&gt;W63,U63-W63,0)</f>
        <v>0</v>
      </c>
      <c r="Z63" s="95"/>
    </row>
    <row r="64" spans="1:26" s="44" customFormat="1" ht="31.2">
      <c r="A64" s="6">
        <v>60</v>
      </c>
      <c r="B64" s="6">
        <v>54</v>
      </c>
      <c r="C64" s="6" t="s">
        <v>468</v>
      </c>
      <c r="D64" s="14" t="s">
        <v>123</v>
      </c>
      <c r="E64" s="262" t="s">
        <v>119</v>
      </c>
      <c r="F64" s="259">
        <v>900</v>
      </c>
      <c r="G64" s="111">
        <v>25</v>
      </c>
      <c r="H64" s="112">
        <v>762.71186440677968</v>
      </c>
      <c r="I64" s="109">
        <f t="shared" si="0"/>
        <v>22500</v>
      </c>
      <c r="J64" s="184">
        <f t="shared" si="11"/>
        <v>25</v>
      </c>
      <c r="K64" s="109">
        <f t="shared" si="1"/>
        <v>22500</v>
      </c>
      <c r="L64" s="109">
        <f t="shared" si="2"/>
        <v>0</v>
      </c>
      <c r="M64" s="109">
        <f t="shared" si="3"/>
        <v>0</v>
      </c>
      <c r="N64" s="130"/>
      <c r="O64" s="265">
        <f t="shared" si="4"/>
        <v>0</v>
      </c>
      <c r="P64" s="132"/>
      <c r="Q64" s="131">
        <f t="shared" si="5"/>
        <v>0</v>
      </c>
      <c r="R64" s="131">
        <f t="shared" si="6"/>
        <v>0</v>
      </c>
      <c r="S64" s="131">
        <f t="shared" si="7"/>
        <v>0</v>
      </c>
      <c r="T64" s="267">
        <f t="shared" si="8"/>
        <v>25</v>
      </c>
      <c r="U64" s="151">
        <f t="shared" si="9"/>
        <v>22500</v>
      </c>
      <c r="V64" s="147">
        <f t="shared" si="10"/>
        <v>25</v>
      </c>
      <c r="W64" s="269">
        <f>V64*F64</f>
        <v>22500</v>
      </c>
      <c r="X64" s="269">
        <f>IF(W64&gt;U64,W64-U64,0)</f>
        <v>0</v>
      </c>
      <c r="Y64" s="271">
        <f>IF(U64&gt;W64,U64-W64,0)</f>
        <v>0</v>
      </c>
      <c r="Z64" s="95"/>
    </row>
    <row r="65" spans="1:26" s="44" customFormat="1" ht="46.8">
      <c r="A65" s="6">
        <v>61</v>
      </c>
      <c r="B65" s="6">
        <v>55</v>
      </c>
      <c r="C65" s="6" t="s">
        <v>469</v>
      </c>
      <c r="D65" s="14" t="s">
        <v>125</v>
      </c>
      <c r="E65" s="262" t="s">
        <v>119</v>
      </c>
      <c r="F65" s="259">
        <v>2800</v>
      </c>
      <c r="G65" s="111">
        <v>50</v>
      </c>
      <c r="H65" s="112">
        <v>2372.8813559322034</v>
      </c>
      <c r="I65" s="109">
        <f>F65*G65</f>
        <v>140000</v>
      </c>
      <c r="J65" s="184">
        <f>G65</f>
        <v>50</v>
      </c>
      <c r="K65" s="109">
        <f>J65*F65</f>
        <v>140000</v>
      </c>
      <c r="L65" s="109">
        <f>IF(K65&gt;I65,K65-I65,0)</f>
        <v>0</v>
      </c>
      <c r="M65" s="109">
        <f>IF(I65&gt;K65,I65-K65,0)</f>
        <v>0</v>
      </c>
      <c r="N65" s="130"/>
      <c r="O65" s="265">
        <f t="shared" si="4"/>
        <v>0</v>
      </c>
      <c r="P65" s="132"/>
      <c r="Q65" s="131">
        <f t="shared" si="5"/>
        <v>0</v>
      </c>
      <c r="R65" s="131">
        <f t="shared" si="6"/>
        <v>0</v>
      </c>
      <c r="S65" s="131">
        <f t="shared" si="7"/>
        <v>0</v>
      </c>
      <c r="T65" s="267">
        <f t="shared" si="8"/>
        <v>50</v>
      </c>
      <c r="U65" s="151">
        <f t="shared" si="9"/>
        <v>140000</v>
      </c>
      <c r="V65" s="147">
        <f t="shared" si="10"/>
        <v>50</v>
      </c>
      <c r="W65" s="269">
        <f>V65*F65</f>
        <v>140000</v>
      </c>
      <c r="X65" s="269">
        <f>IF(W65&gt;U65,W65-U65,0)</f>
        <v>0</v>
      </c>
      <c r="Y65" s="271">
        <f>IF(U65&gt;W65,U65-W65,0)</f>
        <v>0</v>
      </c>
      <c r="Z65" s="95"/>
    </row>
    <row r="66" spans="1:26" s="44" customFormat="1" ht="31.2">
      <c r="A66" s="6">
        <v>62</v>
      </c>
      <c r="B66" s="6">
        <v>56</v>
      </c>
      <c r="C66" s="6" t="s">
        <v>470</v>
      </c>
      <c r="D66" s="14" t="s">
        <v>127</v>
      </c>
      <c r="E66" s="262" t="s">
        <v>119</v>
      </c>
      <c r="F66" s="259">
        <v>1400</v>
      </c>
      <c r="G66" s="111">
        <v>200</v>
      </c>
      <c r="H66" s="112">
        <v>1186.4406779661017</v>
      </c>
      <c r="I66" s="109">
        <f t="shared" si="0"/>
        <v>280000</v>
      </c>
      <c r="J66" s="184">
        <f t="shared" si="11"/>
        <v>200</v>
      </c>
      <c r="K66" s="109">
        <f t="shared" si="1"/>
        <v>280000</v>
      </c>
      <c r="L66" s="109">
        <f t="shared" si="2"/>
        <v>0</v>
      </c>
      <c r="M66" s="109">
        <f t="shared" si="3"/>
        <v>0</v>
      </c>
      <c r="N66" s="130"/>
      <c r="O66" s="265">
        <f t="shared" si="4"/>
        <v>0</v>
      </c>
      <c r="P66" s="132"/>
      <c r="Q66" s="131">
        <f t="shared" si="5"/>
        <v>0</v>
      </c>
      <c r="R66" s="131">
        <f t="shared" si="6"/>
        <v>0</v>
      </c>
      <c r="S66" s="131">
        <f t="shared" si="7"/>
        <v>0</v>
      </c>
      <c r="T66" s="267">
        <f t="shared" si="8"/>
        <v>200</v>
      </c>
      <c r="U66" s="151">
        <f t="shared" si="9"/>
        <v>280000</v>
      </c>
      <c r="V66" s="147">
        <f t="shared" si="10"/>
        <v>200</v>
      </c>
      <c r="W66" s="269">
        <f>V66*F66</f>
        <v>280000</v>
      </c>
      <c r="X66" s="269">
        <f>IF(W66&gt;U66,W66-U66,0)</f>
        <v>0</v>
      </c>
      <c r="Y66" s="271">
        <f>IF(U66&gt;W66,U66-W66,0)</f>
        <v>0</v>
      </c>
      <c r="Z66" s="95"/>
    </row>
    <row r="67" spans="1:26" s="44" customFormat="1" ht="31.2">
      <c r="A67" s="6">
        <v>63</v>
      </c>
      <c r="B67" s="6">
        <v>203</v>
      </c>
      <c r="C67" s="6" t="s">
        <v>471</v>
      </c>
      <c r="D67" s="14" t="s">
        <v>129</v>
      </c>
      <c r="E67" s="261" t="s">
        <v>14</v>
      </c>
      <c r="F67" s="258">
        <v>900</v>
      </c>
      <c r="G67" s="111">
        <v>200</v>
      </c>
      <c r="H67" s="112">
        <v>762.71186440677968</v>
      </c>
      <c r="I67" s="109">
        <f t="shared" si="0"/>
        <v>180000</v>
      </c>
      <c r="J67" s="184">
        <f t="shared" si="11"/>
        <v>200</v>
      </c>
      <c r="K67" s="109">
        <f t="shared" si="1"/>
        <v>180000</v>
      </c>
      <c r="L67" s="109">
        <f t="shared" si="2"/>
        <v>0</v>
      </c>
      <c r="M67" s="109">
        <f t="shared" si="3"/>
        <v>0</v>
      </c>
      <c r="N67" s="130"/>
      <c r="O67" s="265">
        <f t="shared" si="4"/>
        <v>0</v>
      </c>
      <c r="P67" s="132"/>
      <c r="Q67" s="131">
        <f t="shared" si="5"/>
        <v>0</v>
      </c>
      <c r="R67" s="131">
        <f t="shared" si="6"/>
        <v>0</v>
      </c>
      <c r="S67" s="131">
        <f t="shared" si="7"/>
        <v>0</v>
      </c>
      <c r="T67" s="267">
        <f t="shared" si="8"/>
        <v>200</v>
      </c>
      <c r="U67" s="151">
        <f t="shared" si="9"/>
        <v>180000</v>
      </c>
      <c r="V67" s="147">
        <f t="shared" si="10"/>
        <v>200</v>
      </c>
      <c r="W67" s="269">
        <f>V67*F67</f>
        <v>180000</v>
      </c>
      <c r="X67" s="269">
        <f>IF(W67&gt;U67,W67-U67,0)</f>
        <v>0</v>
      </c>
      <c r="Y67" s="271">
        <f>IF(U67&gt;W67,U67-W67,0)</f>
        <v>0</v>
      </c>
      <c r="Z67" s="95"/>
    </row>
    <row r="68" spans="1:26" s="44" customFormat="1" ht="15.6">
      <c r="A68" s="6">
        <v>64</v>
      </c>
      <c r="B68" s="6">
        <v>204</v>
      </c>
      <c r="C68" s="6" t="s">
        <v>472</v>
      </c>
      <c r="D68" s="14" t="s">
        <v>131</v>
      </c>
      <c r="E68" s="261" t="s">
        <v>14</v>
      </c>
      <c r="F68" s="258">
        <v>1600</v>
      </c>
      <c r="G68" s="111">
        <v>18</v>
      </c>
      <c r="H68" s="112">
        <v>1355.9322033898306</v>
      </c>
      <c r="I68" s="109">
        <f t="shared" si="0"/>
        <v>28800</v>
      </c>
      <c r="J68" s="184">
        <f t="shared" si="11"/>
        <v>18</v>
      </c>
      <c r="K68" s="109">
        <f t="shared" si="1"/>
        <v>28800</v>
      </c>
      <c r="L68" s="109">
        <f t="shared" si="2"/>
        <v>0</v>
      </c>
      <c r="M68" s="109">
        <f t="shared" si="3"/>
        <v>0</v>
      </c>
      <c r="N68" s="130"/>
      <c r="O68" s="265">
        <f t="shared" si="4"/>
        <v>0</v>
      </c>
      <c r="P68" s="132"/>
      <c r="Q68" s="131">
        <f t="shared" si="5"/>
        <v>0</v>
      </c>
      <c r="R68" s="131">
        <f t="shared" si="6"/>
        <v>0</v>
      </c>
      <c r="S68" s="131">
        <f t="shared" si="7"/>
        <v>0</v>
      </c>
      <c r="T68" s="267">
        <f t="shared" si="8"/>
        <v>18</v>
      </c>
      <c r="U68" s="151">
        <f t="shared" si="9"/>
        <v>28800</v>
      </c>
      <c r="V68" s="147">
        <f t="shared" si="10"/>
        <v>18</v>
      </c>
      <c r="W68" s="269">
        <f>V68*F68</f>
        <v>28800</v>
      </c>
      <c r="X68" s="269">
        <f>IF(W68&gt;U68,W68-U68,0)</f>
        <v>0</v>
      </c>
      <c r="Y68" s="271">
        <f>IF(U68&gt;W68,U68-W68,0)</f>
        <v>0</v>
      </c>
      <c r="Z68" s="95"/>
    </row>
    <row r="69" spans="1:26" s="44" customFormat="1" ht="31.2">
      <c r="A69" s="6">
        <v>65</v>
      </c>
      <c r="B69" s="6">
        <v>205</v>
      </c>
      <c r="C69" s="6" t="s">
        <v>473</v>
      </c>
      <c r="D69" s="14" t="s">
        <v>133</v>
      </c>
      <c r="E69" s="261" t="s">
        <v>14</v>
      </c>
      <c r="F69" s="258">
        <v>18000</v>
      </c>
      <c r="G69" s="111">
        <v>4</v>
      </c>
      <c r="H69" s="112">
        <v>15254.237288135593</v>
      </c>
      <c r="I69" s="109">
        <f t="shared" si="0"/>
        <v>72000</v>
      </c>
      <c r="J69" s="184">
        <f t="shared" si="11"/>
        <v>4</v>
      </c>
      <c r="K69" s="109">
        <f t="shared" si="1"/>
        <v>72000</v>
      </c>
      <c r="L69" s="109">
        <f t="shared" si="2"/>
        <v>0</v>
      </c>
      <c r="M69" s="109">
        <f t="shared" si="3"/>
        <v>0</v>
      </c>
      <c r="N69" s="130"/>
      <c r="O69" s="265">
        <f t="shared" si="4"/>
        <v>0</v>
      </c>
      <c r="P69" s="132"/>
      <c r="Q69" s="131">
        <f t="shared" si="5"/>
        <v>0</v>
      </c>
      <c r="R69" s="131">
        <f t="shared" si="6"/>
        <v>0</v>
      </c>
      <c r="S69" s="131">
        <f t="shared" si="7"/>
        <v>0</v>
      </c>
      <c r="T69" s="267">
        <f t="shared" si="8"/>
        <v>4</v>
      </c>
      <c r="U69" s="151">
        <f t="shared" si="9"/>
        <v>72000</v>
      </c>
      <c r="V69" s="147">
        <f t="shared" si="10"/>
        <v>4</v>
      </c>
      <c r="W69" s="269">
        <f>V69*F69</f>
        <v>72000</v>
      </c>
      <c r="X69" s="269">
        <f>IF(W69&gt;U69,W69-U69,0)</f>
        <v>0</v>
      </c>
      <c r="Y69" s="271">
        <f>IF(U69&gt;W69,U69-W69,0)</f>
        <v>0</v>
      </c>
      <c r="Z69" s="95"/>
    </row>
    <row r="70" spans="1:26" s="44" customFormat="1" ht="46.8">
      <c r="A70" s="6">
        <v>66</v>
      </c>
      <c r="B70" s="6">
        <v>57</v>
      </c>
      <c r="C70" s="6" t="s">
        <v>474</v>
      </c>
      <c r="D70" s="14" t="s">
        <v>135</v>
      </c>
      <c r="E70" s="262" t="s">
        <v>64</v>
      </c>
      <c r="F70" s="259">
        <v>36</v>
      </c>
      <c r="G70" s="111">
        <v>2000</v>
      </c>
      <c r="H70" s="112">
        <v>30.508474576271187</v>
      </c>
      <c r="I70" s="109">
        <f t="shared" ref="I70:I133" si="12">F70*G70</f>
        <v>72000</v>
      </c>
      <c r="J70" s="184">
        <f t="shared" si="11"/>
        <v>2000</v>
      </c>
      <c r="K70" s="109">
        <f t="shared" ref="K70:K133" si="13">J70*F70</f>
        <v>72000</v>
      </c>
      <c r="L70" s="109">
        <f t="shared" ref="L70:L133" si="14">IF(K70&gt;I70,K70-I70,0)</f>
        <v>0</v>
      </c>
      <c r="M70" s="109">
        <f t="shared" ref="M70:M133" si="15">IF(I70&gt;K70,I70-K70,0)</f>
        <v>0</v>
      </c>
      <c r="N70" s="130"/>
      <c r="O70" s="265">
        <f t="shared" ref="O70:O133" si="16">N70*F70</f>
        <v>0</v>
      </c>
      <c r="P70" s="132"/>
      <c r="Q70" s="131">
        <f t="shared" ref="Q70:Q133" si="17">P70*F70</f>
        <v>0</v>
      </c>
      <c r="R70" s="131">
        <f t="shared" ref="R70:R133" si="18">IF(Q70&gt;O70,Q70-O70,0)</f>
        <v>0</v>
      </c>
      <c r="S70" s="131">
        <f t="shared" ref="S70:S133" si="19">IF(O70&gt;Q70,O70-Q70,0)</f>
        <v>0</v>
      </c>
      <c r="T70" s="267">
        <f t="shared" ref="T70:T133" si="20">G70+N70</f>
        <v>2000</v>
      </c>
      <c r="U70" s="151">
        <f t="shared" ref="U70:U133" si="21">T70*F70</f>
        <v>72000</v>
      </c>
      <c r="V70" s="147">
        <f t="shared" ref="V70:V133" si="22">J70+P70</f>
        <v>2000</v>
      </c>
      <c r="W70" s="269">
        <f>V70*F70</f>
        <v>72000</v>
      </c>
      <c r="X70" s="269">
        <f>IF(W70&gt;U70,W70-U70,0)</f>
        <v>0</v>
      </c>
      <c r="Y70" s="271">
        <f>IF(U70&gt;W70,U70-W70,0)</f>
        <v>0</v>
      </c>
      <c r="Z70" s="95"/>
    </row>
    <row r="71" spans="1:26" s="44" customFormat="1" ht="46.8">
      <c r="A71" s="6">
        <v>67</v>
      </c>
      <c r="B71" s="6">
        <v>58</v>
      </c>
      <c r="C71" s="6" t="s">
        <v>475</v>
      </c>
      <c r="D71" s="14" t="s">
        <v>137</v>
      </c>
      <c r="E71" s="262" t="s">
        <v>64</v>
      </c>
      <c r="F71" s="259">
        <v>100</v>
      </c>
      <c r="G71" s="111">
        <v>2000</v>
      </c>
      <c r="H71" s="112">
        <v>84.745762711864415</v>
      </c>
      <c r="I71" s="109">
        <f t="shared" si="12"/>
        <v>200000</v>
      </c>
      <c r="J71" s="184">
        <f t="shared" si="11"/>
        <v>2000</v>
      </c>
      <c r="K71" s="109">
        <f t="shared" si="13"/>
        <v>200000</v>
      </c>
      <c r="L71" s="109">
        <f t="shared" si="14"/>
        <v>0</v>
      </c>
      <c r="M71" s="109">
        <f t="shared" si="15"/>
        <v>0</v>
      </c>
      <c r="N71" s="130"/>
      <c r="O71" s="265">
        <f t="shared" si="16"/>
        <v>0</v>
      </c>
      <c r="P71" s="132"/>
      <c r="Q71" s="131">
        <f t="shared" si="17"/>
        <v>0</v>
      </c>
      <c r="R71" s="131">
        <f t="shared" si="18"/>
        <v>0</v>
      </c>
      <c r="S71" s="131">
        <f t="shared" si="19"/>
        <v>0</v>
      </c>
      <c r="T71" s="267">
        <f t="shared" si="20"/>
        <v>2000</v>
      </c>
      <c r="U71" s="151">
        <f t="shared" si="21"/>
        <v>200000</v>
      </c>
      <c r="V71" s="147">
        <f t="shared" si="22"/>
        <v>2000</v>
      </c>
      <c r="W71" s="269">
        <f>V71*F71</f>
        <v>200000</v>
      </c>
      <c r="X71" s="269">
        <f>IF(W71&gt;U71,W71-U71,0)</f>
        <v>0</v>
      </c>
      <c r="Y71" s="271">
        <f>IF(U71&gt;W71,U71-W71,0)</f>
        <v>0</v>
      </c>
      <c r="Z71" s="95"/>
    </row>
    <row r="72" spans="1:26" s="44" customFormat="1" ht="46.8">
      <c r="A72" s="6">
        <v>68</v>
      </c>
      <c r="B72" s="6">
        <v>59</v>
      </c>
      <c r="C72" s="6" t="s">
        <v>476</v>
      </c>
      <c r="D72" s="14" t="s">
        <v>139</v>
      </c>
      <c r="E72" s="262" t="s">
        <v>64</v>
      </c>
      <c r="F72" s="259">
        <v>145</v>
      </c>
      <c r="G72" s="111">
        <v>8000</v>
      </c>
      <c r="H72" s="112">
        <v>122.88135593220339</v>
      </c>
      <c r="I72" s="109">
        <f t="shared" si="12"/>
        <v>1160000</v>
      </c>
      <c r="J72" s="184">
        <f t="shared" si="11"/>
        <v>8000</v>
      </c>
      <c r="K72" s="109">
        <f t="shared" si="13"/>
        <v>1160000</v>
      </c>
      <c r="L72" s="109">
        <f t="shared" si="14"/>
        <v>0</v>
      </c>
      <c r="M72" s="109">
        <f t="shared" si="15"/>
        <v>0</v>
      </c>
      <c r="N72" s="130"/>
      <c r="O72" s="265">
        <f t="shared" si="16"/>
        <v>0</v>
      </c>
      <c r="P72" s="132"/>
      <c r="Q72" s="131">
        <f t="shared" si="17"/>
        <v>0</v>
      </c>
      <c r="R72" s="131">
        <f t="shared" si="18"/>
        <v>0</v>
      </c>
      <c r="S72" s="131">
        <f t="shared" si="19"/>
        <v>0</v>
      </c>
      <c r="T72" s="267">
        <f t="shared" si="20"/>
        <v>8000</v>
      </c>
      <c r="U72" s="151">
        <f t="shared" si="21"/>
        <v>1160000</v>
      </c>
      <c r="V72" s="147">
        <f t="shared" si="22"/>
        <v>8000</v>
      </c>
      <c r="W72" s="269">
        <f>V72*F72</f>
        <v>1160000</v>
      </c>
      <c r="X72" s="269">
        <f>IF(W72&gt;U72,W72-U72,0)</f>
        <v>0</v>
      </c>
      <c r="Y72" s="271">
        <f>IF(U72&gt;W72,U72-W72,0)</f>
        <v>0</v>
      </c>
      <c r="Z72" s="95"/>
    </row>
    <row r="73" spans="1:26" s="44" customFormat="1" ht="46.8">
      <c r="A73" s="6">
        <v>69</v>
      </c>
      <c r="B73" s="6">
        <v>60</v>
      </c>
      <c r="C73" s="6" t="s">
        <v>477</v>
      </c>
      <c r="D73" s="14" t="s">
        <v>141</v>
      </c>
      <c r="E73" s="262" t="s">
        <v>64</v>
      </c>
      <c r="F73" s="259">
        <v>230</v>
      </c>
      <c r="G73" s="111">
        <v>5000</v>
      </c>
      <c r="H73" s="112">
        <v>194.91525423728814</v>
      </c>
      <c r="I73" s="109">
        <f t="shared" si="12"/>
        <v>1150000</v>
      </c>
      <c r="J73" s="184">
        <f t="shared" si="11"/>
        <v>5000</v>
      </c>
      <c r="K73" s="109">
        <f t="shared" si="13"/>
        <v>1150000</v>
      </c>
      <c r="L73" s="109">
        <f t="shared" si="14"/>
        <v>0</v>
      </c>
      <c r="M73" s="109">
        <f t="shared" si="15"/>
        <v>0</v>
      </c>
      <c r="N73" s="130"/>
      <c r="O73" s="265">
        <f t="shared" si="16"/>
        <v>0</v>
      </c>
      <c r="P73" s="132"/>
      <c r="Q73" s="131">
        <f t="shared" si="17"/>
        <v>0</v>
      </c>
      <c r="R73" s="131">
        <f t="shared" si="18"/>
        <v>0</v>
      </c>
      <c r="S73" s="131">
        <f t="shared" si="19"/>
        <v>0</v>
      </c>
      <c r="T73" s="267">
        <f t="shared" si="20"/>
        <v>5000</v>
      </c>
      <c r="U73" s="151">
        <f t="shared" si="21"/>
        <v>1150000</v>
      </c>
      <c r="V73" s="147">
        <f t="shared" si="22"/>
        <v>5000</v>
      </c>
      <c r="W73" s="269">
        <f>V73*F73</f>
        <v>1150000</v>
      </c>
      <c r="X73" s="269">
        <f>IF(W73&gt;U73,W73-U73,0)</f>
        <v>0</v>
      </c>
      <c r="Y73" s="271">
        <f>IF(U73&gt;W73,U73-W73,0)</f>
        <v>0</v>
      </c>
      <c r="Z73" s="95"/>
    </row>
    <row r="74" spans="1:26" s="44" customFormat="1" ht="46.8">
      <c r="A74" s="6">
        <v>70</v>
      </c>
      <c r="B74" s="6">
        <v>61</v>
      </c>
      <c r="C74" s="6" t="s">
        <v>478</v>
      </c>
      <c r="D74" s="14" t="s">
        <v>143</v>
      </c>
      <c r="E74" s="262" t="s">
        <v>64</v>
      </c>
      <c r="F74" s="259">
        <v>325.00000000000006</v>
      </c>
      <c r="G74" s="111">
        <v>300</v>
      </c>
      <c r="H74" s="112">
        <v>275.42372881355936</v>
      </c>
      <c r="I74" s="109">
        <f t="shared" si="12"/>
        <v>97500.000000000015</v>
      </c>
      <c r="J74" s="184">
        <f t="shared" si="11"/>
        <v>300</v>
      </c>
      <c r="K74" s="109">
        <f t="shared" si="13"/>
        <v>97500.000000000015</v>
      </c>
      <c r="L74" s="109">
        <f t="shared" si="14"/>
        <v>0</v>
      </c>
      <c r="M74" s="109">
        <f t="shared" si="15"/>
        <v>0</v>
      </c>
      <c r="N74" s="130"/>
      <c r="O74" s="265">
        <f t="shared" si="16"/>
        <v>0</v>
      </c>
      <c r="P74" s="132"/>
      <c r="Q74" s="131">
        <f t="shared" si="17"/>
        <v>0</v>
      </c>
      <c r="R74" s="131">
        <f t="shared" si="18"/>
        <v>0</v>
      </c>
      <c r="S74" s="131">
        <f t="shared" si="19"/>
        <v>0</v>
      </c>
      <c r="T74" s="267">
        <f t="shared" si="20"/>
        <v>300</v>
      </c>
      <c r="U74" s="151">
        <f t="shared" si="21"/>
        <v>97500.000000000015</v>
      </c>
      <c r="V74" s="147">
        <f t="shared" si="22"/>
        <v>300</v>
      </c>
      <c r="W74" s="269">
        <f>V74*F74</f>
        <v>97500.000000000015</v>
      </c>
      <c r="X74" s="269">
        <f>IF(W74&gt;U74,W74-U74,0)</f>
        <v>0</v>
      </c>
      <c r="Y74" s="271">
        <f>IF(U74&gt;W74,U74-W74,0)</f>
        <v>0</v>
      </c>
      <c r="Z74" s="95"/>
    </row>
    <row r="75" spans="1:26" s="44" customFormat="1" ht="46.8">
      <c r="A75" s="6">
        <v>71</v>
      </c>
      <c r="B75" s="6">
        <v>62</v>
      </c>
      <c r="C75" s="6" t="s">
        <v>479</v>
      </c>
      <c r="D75" s="14" t="s">
        <v>145</v>
      </c>
      <c r="E75" s="262" t="s">
        <v>64</v>
      </c>
      <c r="F75" s="259">
        <v>545</v>
      </c>
      <c r="G75" s="111">
        <v>300</v>
      </c>
      <c r="H75" s="112">
        <v>461.86440677966107</v>
      </c>
      <c r="I75" s="109">
        <f t="shared" si="12"/>
        <v>163500</v>
      </c>
      <c r="J75" s="184">
        <f t="shared" si="11"/>
        <v>300</v>
      </c>
      <c r="K75" s="109">
        <f t="shared" si="13"/>
        <v>163500</v>
      </c>
      <c r="L75" s="109">
        <f t="shared" si="14"/>
        <v>0</v>
      </c>
      <c r="M75" s="109">
        <f t="shared" si="15"/>
        <v>0</v>
      </c>
      <c r="N75" s="130"/>
      <c r="O75" s="265">
        <f t="shared" si="16"/>
        <v>0</v>
      </c>
      <c r="P75" s="132"/>
      <c r="Q75" s="131">
        <f t="shared" si="17"/>
        <v>0</v>
      </c>
      <c r="R75" s="131">
        <f t="shared" si="18"/>
        <v>0</v>
      </c>
      <c r="S75" s="131">
        <f t="shared" si="19"/>
        <v>0</v>
      </c>
      <c r="T75" s="267">
        <f t="shared" si="20"/>
        <v>300</v>
      </c>
      <c r="U75" s="151">
        <f t="shared" si="21"/>
        <v>163500</v>
      </c>
      <c r="V75" s="147">
        <f t="shared" si="22"/>
        <v>300</v>
      </c>
      <c r="W75" s="269">
        <f>V75*F75</f>
        <v>163500</v>
      </c>
      <c r="X75" s="269">
        <f>IF(W75&gt;U75,W75-U75,0)</f>
        <v>0</v>
      </c>
      <c r="Y75" s="271">
        <f>IF(U75&gt;W75,U75-W75,0)</f>
        <v>0</v>
      </c>
      <c r="Z75" s="95"/>
    </row>
    <row r="76" spans="1:26" s="44" customFormat="1" ht="46.8">
      <c r="A76" s="6">
        <v>72</v>
      </c>
      <c r="B76" s="6">
        <v>63</v>
      </c>
      <c r="C76" s="6" t="s">
        <v>480</v>
      </c>
      <c r="D76" s="14" t="s">
        <v>147</v>
      </c>
      <c r="E76" s="262" t="s">
        <v>64</v>
      </c>
      <c r="F76" s="259">
        <v>849.99999999999989</v>
      </c>
      <c r="G76" s="111">
        <v>500</v>
      </c>
      <c r="H76" s="112">
        <v>720.33898305084745</v>
      </c>
      <c r="I76" s="109">
        <f t="shared" si="12"/>
        <v>424999.99999999994</v>
      </c>
      <c r="J76" s="184">
        <f t="shared" si="11"/>
        <v>500</v>
      </c>
      <c r="K76" s="109">
        <f t="shared" si="13"/>
        <v>424999.99999999994</v>
      </c>
      <c r="L76" s="109">
        <f t="shared" si="14"/>
        <v>0</v>
      </c>
      <c r="M76" s="109">
        <f t="shared" si="15"/>
        <v>0</v>
      </c>
      <c r="N76" s="130"/>
      <c r="O76" s="265">
        <f t="shared" si="16"/>
        <v>0</v>
      </c>
      <c r="P76" s="132"/>
      <c r="Q76" s="131">
        <f t="shared" si="17"/>
        <v>0</v>
      </c>
      <c r="R76" s="131">
        <f t="shared" si="18"/>
        <v>0</v>
      </c>
      <c r="S76" s="131">
        <f t="shared" si="19"/>
        <v>0</v>
      </c>
      <c r="T76" s="267">
        <f t="shared" si="20"/>
        <v>500</v>
      </c>
      <c r="U76" s="151">
        <f t="shared" si="21"/>
        <v>424999.99999999994</v>
      </c>
      <c r="V76" s="147">
        <f t="shared" si="22"/>
        <v>500</v>
      </c>
      <c r="W76" s="269">
        <f>V76*F76</f>
        <v>424999.99999999994</v>
      </c>
      <c r="X76" s="269">
        <f>IF(W76&gt;U76,W76-U76,0)</f>
        <v>0</v>
      </c>
      <c r="Y76" s="271">
        <f>IF(U76&gt;W76,U76-W76,0)</f>
        <v>0</v>
      </c>
      <c r="Z76" s="95"/>
    </row>
    <row r="77" spans="1:26" s="44" customFormat="1" ht="31.2">
      <c r="A77" s="6">
        <v>73</v>
      </c>
      <c r="B77" s="6">
        <v>64</v>
      </c>
      <c r="C77" s="6" t="s">
        <v>481</v>
      </c>
      <c r="D77" s="14" t="s">
        <v>149</v>
      </c>
      <c r="E77" s="261" t="s">
        <v>14</v>
      </c>
      <c r="F77" s="258">
        <v>1800</v>
      </c>
      <c r="G77" s="111">
        <v>8</v>
      </c>
      <c r="H77" s="112">
        <v>1525.4237288135594</v>
      </c>
      <c r="I77" s="109">
        <f t="shared" si="12"/>
        <v>14400</v>
      </c>
      <c r="J77" s="184">
        <f t="shared" si="11"/>
        <v>8</v>
      </c>
      <c r="K77" s="109">
        <f t="shared" si="13"/>
        <v>14400</v>
      </c>
      <c r="L77" s="109">
        <f t="shared" si="14"/>
        <v>0</v>
      </c>
      <c r="M77" s="109">
        <f t="shared" si="15"/>
        <v>0</v>
      </c>
      <c r="N77" s="130"/>
      <c r="O77" s="265">
        <f t="shared" si="16"/>
        <v>0</v>
      </c>
      <c r="P77" s="132"/>
      <c r="Q77" s="131">
        <f t="shared" si="17"/>
        <v>0</v>
      </c>
      <c r="R77" s="131">
        <f t="shared" si="18"/>
        <v>0</v>
      </c>
      <c r="S77" s="131">
        <f t="shared" si="19"/>
        <v>0</v>
      </c>
      <c r="T77" s="267">
        <f t="shared" si="20"/>
        <v>8</v>
      </c>
      <c r="U77" s="151">
        <f t="shared" si="21"/>
        <v>14400</v>
      </c>
      <c r="V77" s="147">
        <f t="shared" si="22"/>
        <v>8</v>
      </c>
      <c r="W77" s="269">
        <f>V77*F77</f>
        <v>14400</v>
      </c>
      <c r="X77" s="269">
        <f>IF(W77&gt;U77,W77-U77,0)</f>
        <v>0</v>
      </c>
      <c r="Y77" s="271">
        <f>IF(U77&gt;W77,U77-W77,0)</f>
        <v>0</v>
      </c>
      <c r="Z77" s="95"/>
    </row>
    <row r="78" spans="1:26" s="44" customFormat="1" ht="46.8">
      <c r="A78" s="6">
        <v>74</v>
      </c>
      <c r="B78" s="6">
        <v>65</v>
      </c>
      <c r="C78" s="6" t="s">
        <v>482</v>
      </c>
      <c r="D78" s="14" t="s">
        <v>151</v>
      </c>
      <c r="E78" s="261" t="s">
        <v>14</v>
      </c>
      <c r="F78" s="258">
        <v>13000</v>
      </c>
      <c r="G78" s="108">
        <v>10</v>
      </c>
      <c r="H78" s="112">
        <v>11016.949152542373</v>
      </c>
      <c r="I78" s="109">
        <f t="shared" si="12"/>
        <v>130000</v>
      </c>
      <c r="J78" s="184">
        <f t="shared" si="11"/>
        <v>10</v>
      </c>
      <c r="K78" s="109">
        <f t="shared" si="13"/>
        <v>130000</v>
      </c>
      <c r="L78" s="109">
        <f t="shared" si="14"/>
        <v>0</v>
      </c>
      <c r="M78" s="109">
        <f t="shared" si="15"/>
        <v>0</v>
      </c>
      <c r="N78" s="130"/>
      <c r="O78" s="265">
        <f t="shared" si="16"/>
        <v>0</v>
      </c>
      <c r="P78" s="132"/>
      <c r="Q78" s="131">
        <f t="shared" si="17"/>
        <v>0</v>
      </c>
      <c r="R78" s="131">
        <f t="shared" si="18"/>
        <v>0</v>
      </c>
      <c r="S78" s="131">
        <f t="shared" si="19"/>
        <v>0</v>
      </c>
      <c r="T78" s="267">
        <f t="shared" si="20"/>
        <v>10</v>
      </c>
      <c r="U78" s="151">
        <f t="shared" si="21"/>
        <v>130000</v>
      </c>
      <c r="V78" s="147">
        <f t="shared" si="22"/>
        <v>10</v>
      </c>
      <c r="W78" s="269">
        <f>V78*F78</f>
        <v>130000</v>
      </c>
      <c r="X78" s="269">
        <f>IF(W78&gt;U78,W78-U78,0)</f>
        <v>0</v>
      </c>
      <c r="Y78" s="271">
        <f>IF(U78&gt;W78,U78-W78,0)</f>
        <v>0</v>
      </c>
      <c r="Z78" s="95"/>
    </row>
    <row r="79" spans="1:26" s="44" customFormat="1" ht="46.8">
      <c r="A79" s="6">
        <v>75</v>
      </c>
      <c r="B79" s="6">
        <v>230</v>
      </c>
      <c r="C79" s="6" t="s">
        <v>483</v>
      </c>
      <c r="D79" s="14" t="s">
        <v>153</v>
      </c>
      <c r="E79" s="261" t="s">
        <v>14</v>
      </c>
      <c r="F79" s="258">
        <v>13000</v>
      </c>
      <c r="G79" s="108">
        <v>14</v>
      </c>
      <c r="H79" s="112">
        <v>11016.949152542373</v>
      </c>
      <c r="I79" s="109">
        <f t="shared" si="12"/>
        <v>182000</v>
      </c>
      <c r="J79" s="184">
        <f t="shared" si="11"/>
        <v>14</v>
      </c>
      <c r="K79" s="109">
        <f t="shared" si="13"/>
        <v>182000</v>
      </c>
      <c r="L79" s="109">
        <f t="shared" si="14"/>
        <v>0</v>
      </c>
      <c r="M79" s="109">
        <f t="shared" si="15"/>
        <v>0</v>
      </c>
      <c r="N79" s="130"/>
      <c r="O79" s="265">
        <f t="shared" si="16"/>
        <v>0</v>
      </c>
      <c r="P79" s="132"/>
      <c r="Q79" s="131">
        <f t="shared" si="17"/>
        <v>0</v>
      </c>
      <c r="R79" s="131">
        <f t="shared" si="18"/>
        <v>0</v>
      </c>
      <c r="S79" s="131">
        <f t="shared" si="19"/>
        <v>0</v>
      </c>
      <c r="T79" s="267">
        <f t="shared" si="20"/>
        <v>14</v>
      </c>
      <c r="U79" s="151">
        <f t="shared" si="21"/>
        <v>182000</v>
      </c>
      <c r="V79" s="147">
        <f t="shared" si="22"/>
        <v>14</v>
      </c>
      <c r="W79" s="269">
        <f>V79*F79</f>
        <v>182000</v>
      </c>
      <c r="X79" s="269">
        <f>IF(W79&gt;U79,W79-U79,0)</f>
        <v>0</v>
      </c>
      <c r="Y79" s="271">
        <f>IF(U79&gt;W79,U79-W79,0)</f>
        <v>0</v>
      </c>
      <c r="Z79" s="95"/>
    </row>
    <row r="80" spans="1:26" s="44" customFormat="1" ht="31.2">
      <c r="A80" s="6">
        <v>76</v>
      </c>
      <c r="B80" s="6">
        <v>66</v>
      </c>
      <c r="C80" s="6" t="s">
        <v>484</v>
      </c>
      <c r="D80" s="14" t="s">
        <v>155</v>
      </c>
      <c r="E80" s="261" t="s">
        <v>14</v>
      </c>
      <c r="F80" s="258">
        <v>50000</v>
      </c>
      <c r="G80" s="108">
        <v>5</v>
      </c>
      <c r="H80" s="112">
        <v>42372.881355932208</v>
      </c>
      <c r="I80" s="109">
        <f t="shared" si="12"/>
        <v>250000</v>
      </c>
      <c r="J80" s="184">
        <f t="shared" si="11"/>
        <v>5</v>
      </c>
      <c r="K80" s="109">
        <f t="shared" si="13"/>
        <v>250000</v>
      </c>
      <c r="L80" s="109">
        <f t="shared" si="14"/>
        <v>0</v>
      </c>
      <c r="M80" s="109">
        <f t="shared" si="15"/>
        <v>0</v>
      </c>
      <c r="N80" s="130"/>
      <c r="O80" s="265">
        <f t="shared" si="16"/>
        <v>0</v>
      </c>
      <c r="P80" s="132"/>
      <c r="Q80" s="131">
        <f t="shared" si="17"/>
        <v>0</v>
      </c>
      <c r="R80" s="131">
        <f t="shared" si="18"/>
        <v>0</v>
      </c>
      <c r="S80" s="131">
        <f t="shared" si="19"/>
        <v>0</v>
      </c>
      <c r="T80" s="267">
        <f t="shared" si="20"/>
        <v>5</v>
      </c>
      <c r="U80" s="151">
        <f t="shared" si="21"/>
        <v>250000</v>
      </c>
      <c r="V80" s="147">
        <f t="shared" si="22"/>
        <v>5</v>
      </c>
      <c r="W80" s="269">
        <f>V80*F80</f>
        <v>250000</v>
      </c>
      <c r="X80" s="269">
        <f>IF(W80&gt;U80,W80-U80,0)</f>
        <v>0</v>
      </c>
      <c r="Y80" s="271">
        <f>IF(U80&gt;W80,U80-W80,0)</f>
        <v>0</v>
      </c>
      <c r="Z80" s="95"/>
    </row>
    <row r="81" spans="1:26" s="44" customFormat="1" ht="46.8">
      <c r="A81" s="6">
        <v>77</v>
      </c>
      <c r="B81" s="6">
        <v>67</v>
      </c>
      <c r="C81" s="6" t="s">
        <v>485</v>
      </c>
      <c r="D81" s="14" t="s">
        <v>157</v>
      </c>
      <c r="E81" s="261" t="s">
        <v>14</v>
      </c>
      <c r="F81" s="258">
        <v>6000</v>
      </c>
      <c r="G81" s="108">
        <v>10</v>
      </c>
      <c r="H81" s="112">
        <v>5084.7457627118647</v>
      </c>
      <c r="I81" s="109">
        <f t="shared" si="12"/>
        <v>60000</v>
      </c>
      <c r="J81" s="184">
        <f t="shared" si="11"/>
        <v>10</v>
      </c>
      <c r="K81" s="109">
        <f t="shared" si="13"/>
        <v>60000</v>
      </c>
      <c r="L81" s="109">
        <f t="shared" si="14"/>
        <v>0</v>
      </c>
      <c r="M81" s="109">
        <f t="shared" si="15"/>
        <v>0</v>
      </c>
      <c r="N81" s="130"/>
      <c r="O81" s="265">
        <f t="shared" si="16"/>
        <v>0</v>
      </c>
      <c r="P81" s="132"/>
      <c r="Q81" s="131">
        <f t="shared" si="17"/>
        <v>0</v>
      </c>
      <c r="R81" s="131">
        <f t="shared" si="18"/>
        <v>0</v>
      </c>
      <c r="S81" s="131">
        <f t="shared" si="19"/>
        <v>0</v>
      </c>
      <c r="T81" s="267">
        <f t="shared" si="20"/>
        <v>10</v>
      </c>
      <c r="U81" s="151">
        <f t="shared" si="21"/>
        <v>60000</v>
      </c>
      <c r="V81" s="147">
        <f t="shared" si="22"/>
        <v>10</v>
      </c>
      <c r="W81" s="269">
        <f>V81*F81</f>
        <v>60000</v>
      </c>
      <c r="X81" s="269">
        <f>IF(W81&gt;U81,W81-U81,0)</f>
        <v>0</v>
      </c>
      <c r="Y81" s="271">
        <f>IF(U81&gt;W81,U81-W81,0)</f>
        <v>0</v>
      </c>
      <c r="Z81" s="95"/>
    </row>
    <row r="82" spans="1:26" s="44" customFormat="1" ht="31.2">
      <c r="A82" s="6">
        <v>78</v>
      </c>
      <c r="B82" s="6">
        <v>206</v>
      </c>
      <c r="C82" s="6" t="s">
        <v>486</v>
      </c>
      <c r="D82" s="14" t="s">
        <v>159</v>
      </c>
      <c r="E82" s="261" t="s">
        <v>14</v>
      </c>
      <c r="F82" s="258">
        <v>22500</v>
      </c>
      <c r="G82" s="111">
        <v>18</v>
      </c>
      <c r="H82" s="112">
        <v>19067.796610169491</v>
      </c>
      <c r="I82" s="109">
        <f t="shared" si="12"/>
        <v>405000</v>
      </c>
      <c r="J82" s="184">
        <f t="shared" si="11"/>
        <v>18</v>
      </c>
      <c r="K82" s="109">
        <f t="shared" si="13"/>
        <v>405000</v>
      </c>
      <c r="L82" s="109">
        <f t="shared" si="14"/>
        <v>0</v>
      </c>
      <c r="M82" s="109">
        <f t="shared" si="15"/>
        <v>0</v>
      </c>
      <c r="N82" s="130"/>
      <c r="O82" s="265">
        <f t="shared" si="16"/>
        <v>0</v>
      </c>
      <c r="P82" s="132"/>
      <c r="Q82" s="131">
        <f t="shared" si="17"/>
        <v>0</v>
      </c>
      <c r="R82" s="131">
        <f t="shared" si="18"/>
        <v>0</v>
      </c>
      <c r="S82" s="131">
        <f t="shared" si="19"/>
        <v>0</v>
      </c>
      <c r="T82" s="267">
        <f t="shared" si="20"/>
        <v>18</v>
      </c>
      <c r="U82" s="151">
        <f t="shared" si="21"/>
        <v>405000</v>
      </c>
      <c r="V82" s="147">
        <f t="shared" si="22"/>
        <v>18</v>
      </c>
      <c r="W82" s="269">
        <f>V82*F82</f>
        <v>405000</v>
      </c>
      <c r="X82" s="269">
        <f>IF(W82&gt;U82,W82-U82,0)</f>
        <v>0</v>
      </c>
      <c r="Y82" s="271">
        <f>IF(U82&gt;W82,U82-W82,0)</f>
        <v>0</v>
      </c>
      <c r="Z82" s="95"/>
    </row>
    <row r="83" spans="1:26" s="44" customFormat="1" ht="46.8">
      <c r="A83" s="6">
        <v>79</v>
      </c>
      <c r="B83" s="6">
        <v>68</v>
      </c>
      <c r="C83" s="6" t="s">
        <v>487</v>
      </c>
      <c r="D83" s="14" t="s">
        <v>161</v>
      </c>
      <c r="E83" s="261" t="s">
        <v>14</v>
      </c>
      <c r="F83" s="258">
        <v>54000</v>
      </c>
      <c r="G83" s="111">
        <v>18</v>
      </c>
      <c r="H83" s="112">
        <v>45762.711864406781</v>
      </c>
      <c r="I83" s="109">
        <f t="shared" si="12"/>
        <v>972000</v>
      </c>
      <c r="J83" s="184">
        <f t="shared" si="11"/>
        <v>18</v>
      </c>
      <c r="K83" s="109">
        <f t="shared" si="13"/>
        <v>972000</v>
      </c>
      <c r="L83" s="109">
        <f t="shared" si="14"/>
        <v>0</v>
      </c>
      <c r="M83" s="109">
        <f t="shared" si="15"/>
        <v>0</v>
      </c>
      <c r="N83" s="130"/>
      <c r="O83" s="265">
        <f t="shared" si="16"/>
        <v>0</v>
      </c>
      <c r="P83" s="132"/>
      <c r="Q83" s="131">
        <f t="shared" si="17"/>
        <v>0</v>
      </c>
      <c r="R83" s="131">
        <f t="shared" si="18"/>
        <v>0</v>
      </c>
      <c r="S83" s="131">
        <f t="shared" si="19"/>
        <v>0</v>
      </c>
      <c r="T83" s="267">
        <f t="shared" si="20"/>
        <v>18</v>
      </c>
      <c r="U83" s="151">
        <f t="shared" si="21"/>
        <v>972000</v>
      </c>
      <c r="V83" s="147">
        <f t="shared" si="22"/>
        <v>18</v>
      </c>
      <c r="W83" s="269">
        <f>V83*F83</f>
        <v>972000</v>
      </c>
      <c r="X83" s="269">
        <f>IF(W83&gt;U83,W83-U83,0)</f>
        <v>0</v>
      </c>
      <c r="Y83" s="271">
        <f>IF(U83&gt;W83,U83-W83,0)</f>
        <v>0</v>
      </c>
      <c r="Z83" s="95"/>
    </row>
    <row r="84" spans="1:26" s="44" customFormat="1" ht="31.2">
      <c r="A84" s="6">
        <v>80</v>
      </c>
      <c r="B84" s="6">
        <v>69</v>
      </c>
      <c r="C84" s="6" t="s">
        <v>488</v>
      </c>
      <c r="D84" s="14" t="s">
        <v>163</v>
      </c>
      <c r="E84" s="261" t="s">
        <v>14</v>
      </c>
      <c r="F84" s="258">
        <v>25000</v>
      </c>
      <c r="G84" s="111">
        <v>6</v>
      </c>
      <c r="H84" s="112">
        <v>21186.440677966104</v>
      </c>
      <c r="I84" s="109">
        <f t="shared" si="12"/>
        <v>150000</v>
      </c>
      <c r="J84" s="184">
        <f t="shared" si="11"/>
        <v>6</v>
      </c>
      <c r="K84" s="109">
        <f t="shared" si="13"/>
        <v>150000</v>
      </c>
      <c r="L84" s="109">
        <f t="shared" si="14"/>
        <v>0</v>
      </c>
      <c r="M84" s="109">
        <f t="shared" si="15"/>
        <v>0</v>
      </c>
      <c r="N84" s="130"/>
      <c r="O84" s="265">
        <f t="shared" si="16"/>
        <v>0</v>
      </c>
      <c r="P84" s="132"/>
      <c r="Q84" s="131">
        <f t="shared" si="17"/>
        <v>0</v>
      </c>
      <c r="R84" s="131">
        <f t="shared" si="18"/>
        <v>0</v>
      </c>
      <c r="S84" s="131">
        <f t="shared" si="19"/>
        <v>0</v>
      </c>
      <c r="T84" s="267">
        <f t="shared" si="20"/>
        <v>6</v>
      </c>
      <c r="U84" s="151">
        <f t="shared" si="21"/>
        <v>150000</v>
      </c>
      <c r="V84" s="147">
        <f t="shared" si="22"/>
        <v>6</v>
      </c>
      <c r="W84" s="269">
        <f>V84*F84</f>
        <v>150000</v>
      </c>
      <c r="X84" s="269">
        <f>IF(W84&gt;U84,W84-U84,0)</f>
        <v>0</v>
      </c>
      <c r="Y84" s="271">
        <f>IF(U84&gt;W84,U84-W84,0)</f>
        <v>0</v>
      </c>
      <c r="Z84" s="95"/>
    </row>
    <row r="85" spans="1:26" s="44" customFormat="1" ht="15.6">
      <c r="A85" s="6">
        <v>81</v>
      </c>
      <c r="B85" s="6">
        <v>70</v>
      </c>
      <c r="C85" s="6" t="s">
        <v>489</v>
      </c>
      <c r="D85" s="14" t="s">
        <v>165</v>
      </c>
      <c r="E85" s="262" t="s">
        <v>64</v>
      </c>
      <c r="F85" s="259">
        <v>450</v>
      </c>
      <c r="G85" s="108">
        <v>400</v>
      </c>
      <c r="H85" s="112">
        <v>381.35593220338984</v>
      </c>
      <c r="I85" s="109">
        <f t="shared" si="12"/>
        <v>180000</v>
      </c>
      <c r="J85" s="184">
        <f t="shared" si="11"/>
        <v>400</v>
      </c>
      <c r="K85" s="109">
        <f t="shared" si="13"/>
        <v>180000</v>
      </c>
      <c r="L85" s="109">
        <f t="shared" si="14"/>
        <v>0</v>
      </c>
      <c r="M85" s="109">
        <f t="shared" si="15"/>
        <v>0</v>
      </c>
      <c r="N85" s="130"/>
      <c r="O85" s="265">
        <f t="shared" si="16"/>
        <v>0</v>
      </c>
      <c r="P85" s="132"/>
      <c r="Q85" s="131">
        <f t="shared" si="17"/>
        <v>0</v>
      </c>
      <c r="R85" s="131">
        <f t="shared" si="18"/>
        <v>0</v>
      </c>
      <c r="S85" s="131">
        <f t="shared" si="19"/>
        <v>0</v>
      </c>
      <c r="T85" s="267">
        <f t="shared" si="20"/>
        <v>400</v>
      </c>
      <c r="U85" s="151">
        <f t="shared" si="21"/>
        <v>180000</v>
      </c>
      <c r="V85" s="147">
        <f t="shared" si="22"/>
        <v>400</v>
      </c>
      <c r="W85" s="269">
        <f>V85*F85</f>
        <v>180000</v>
      </c>
      <c r="X85" s="269">
        <f>IF(W85&gt;U85,W85-U85,0)</f>
        <v>0</v>
      </c>
      <c r="Y85" s="271">
        <f>IF(U85&gt;W85,U85-W85,0)</f>
        <v>0</v>
      </c>
      <c r="Z85" s="95"/>
    </row>
    <row r="86" spans="1:26" s="44" customFormat="1" ht="15.6">
      <c r="A86" s="6">
        <v>82</v>
      </c>
      <c r="B86" s="6">
        <v>71</v>
      </c>
      <c r="C86" s="6" t="s">
        <v>490</v>
      </c>
      <c r="D86" s="14" t="s">
        <v>167</v>
      </c>
      <c r="E86" s="262" t="s">
        <v>64</v>
      </c>
      <c r="F86" s="259">
        <v>300</v>
      </c>
      <c r="G86" s="108">
        <v>400</v>
      </c>
      <c r="H86" s="112">
        <v>254.23728813559325</v>
      </c>
      <c r="I86" s="109">
        <f t="shared" si="12"/>
        <v>120000</v>
      </c>
      <c r="J86" s="184">
        <f t="shared" si="11"/>
        <v>400</v>
      </c>
      <c r="K86" s="109">
        <f t="shared" si="13"/>
        <v>120000</v>
      </c>
      <c r="L86" s="109">
        <f t="shared" si="14"/>
        <v>0</v>
      </c>
      <c r="M86" s="109">
        <f t="shared" si="15"/>
        <v>0</v>
      </c>
      <c r="N86" s="130"/>
      <c r="O86" s="265">
        <f t="shared" si="16"/>
        <v>0</v>
      </c>
      <c r="P86" s="132"/>
      <c r="Q86" s="131">
        <f t="shared" si="17"/>
        <v>0</v>
      </c>
      <c r="R86" s="131">
        <f t="shared" si="18"/>
        <v>0</v>
      </c>
      <c r="S86" s="131">
        <f t="shared" si="19"/>
        <v>0</v>
      </c>
      <c r="T86" s="267">
        <f t="shared" si="20"/>
        <v>400</v>
      </c>
      <c r="U86" s="151">
        <f t="shared" si="21"/>
        <v>120000</v>
      </c>
      <c r="V86" s="147">
        <f t="shared" si="22"/>
        <v>400</v>
      </c>
      <c r="W86" s="269">
        <f>V86*F86</f>
        <v>120000</v>
      </c>
      <c r="X86" s="269">
        <f>IF(W86&gt;U86,W86-U86,0)</f>
        <v>0</v>
      </c>
      <c r="Y86" s="271">
        <f>IF(U86&gt;W86,U86-W86,0)</f>
        <v>0</v>
      </c>
      <c r="Z86" s="95"/>
    </row>
    <row r="87" spans="1:26" s="44" customFormat="1" ht="31.2">
      <c r="A87" s="6">
        <v>83</v>
      </c>
      <c r="B87" s="6">
        <v>207</v>
      </c>
      <c r="C87" s="6" t="s">
        <v>491</v>
      </c>
      <c r="D87" s="14" t="s">
        <v>169</v>
      </c>
      <c r="E87" s="261" t="s">
        <v>14</v>
      </c>
      <c r="F87" s="258">
        <v>4800</v>
      </c>
      <c r="G87" s="111">
        <v>20</v>
      </c>
      <c r="H87" s="112">
        <v>4067.7966101694919</v>
      </c>
      <c r="I87" s="109">
        <f t="shared" si="12"/>
        <v>96000</v>
      </c>
      <c r="J87" s="184">
        <f t="shared" si="11"/>
        <v>20</v>
      </c>
      <c r="K87" s="109">
        <f t="shared" si="13"/>
        <v>96000</v>
      </c>
      <c r="L87" s="109">
        <f t="shared" si="14"/>
        <v>0</v>
      </c>
      <c r="M87" s="109">
        <f t="shared" si="15"/>
        <v>0</v>
      </c>
      <c r="N87" s="130"/>
      <c r="O87" s="265">
        <f t="shared" si="16"/>
        <v>0</v>
      </c>
      <c r="P87" s="132"/>
      <c r="Q87" s="131">
        <f t="shared" si="17"/>
        <v>0</v>
      </c>
      <c r="R87" s="131">
        <f t="shared" si="18"/>
        <v>0</v>
      </c>
      <c r="S87" s="131">
        <f t="shared" si="19"/>
        <v>0</v>
      </c>
      <c r="T87" s="267">
        <f t="shared" si="20"/>
        <v>20</v>
      </c>
      <c r="U87" s="151">
        <f t="shared" si="21"/>
        <v>96000</v>
      </c>
      <c r="V87" s="147">
        <f t="shared" si="22"/>
        <v>20</v>
      </c>
      <c r="W87" s="269">
        <f>V87*F87</f>
        <v>96000</v>
      </c>
      <c r="X87" s="269">
        <f>IF(W87&gt;U87,W87-U87,0)</f>
        <v>0</v>
      </c>
      <c r="Y87" s="271">
        <f>IF(U87&gt;W87,U87-W87,0)</f>
        <v>0</v>
      </c>
      <c r="Z87" s="95"/>
    </row>
    <row r="88" spans="1:26" s="44" customFormat="1" ht="31.2">
      <c r="A88" s="6">
        <v>84</v>
      </c>
      <c r="B88" s="6">
        <v>208</v>
      </c>
      <c r="C88" s="6" t="s">
        <v>492</v>
      </c>
      <c r="D88" s="14" t="s">
        <v>171</v>
      </c>
      <c r="E88" s="261" t="s">
        <v>14</v>
      </c>
      <c r="F88" s="258">
        <v>4000</v>
      </c>
      <c r="G88" s="111">
        <v>60</v>
      </c>
      <c r="H88" s="112">
        <v>3389.8305084745766</v>
      </c>
      <c r="I88" s="109">
        <f t="shared" si="12"/>
        <v>240000</v>
      </c>
      <c r="J88" s="184">
        <f t="shared" si="11"/>
        <v>60</v>
      </c>
      <c r="K88" s="109">
        <f t="shared" si="13"/>
        <v>240000</v>
      </c>
      <c r="L88" s="109">
        <f t="shared" si="14"/>
        <v>0</v>
      </c>
      <c r="M88" s="109">
        <f t="shared" si="15"/>
        <v>0</v>
      </c>
      <c r="N88" s="130"/>
      <c r="O88" s="265">
        <f t="shared" si="16"/>
        <v>0</v>
      </c>
      <c r="P88" s="132"/>
      <c r="Q88" s="131">
        <f t="shared" si="17"/>
        <v>0</v>
      </c>
      <c r="R88" s="131">
        <f t="shared" si="18"/>
        <v>0</v>
      </c>
      <c r="S88" s="131">
        <f t="shared" si="19"/>
        <v>0</v>
      </c>
      <c r="T88" s="267">
        <f t="shared" si="20"/>
        <v>60</v>
      </c>
      <c r="U88" s="151">
        <f t="shared" si="21"/>
        <v>240000</v>
      </c>
      <c r="V88" s="147">
        <f t="shared" si="22"/>
        <v>60</v>
      </c>
      <c r="W88" s="269">
        <f>V88*F88</f>
        <v>240000</v>
      </c>
      <c r="X88" s="269">
        <f>IF(W88&gt;U88,W88-U88,0)</f>
        <v>0</v>
      </c>
      <c r="Y88" s="271">
        <f>IF(U88&gt;W88,U88-W88,0)</f>
        <v>0</v>
      </c>
      <c r="Z88" s="95"/>
    </row>
    <row r="89" spans="1:26" s="44" customFormat="1" ht="46.8">
      <c r="A89" s="6">
        <v>85</v>
      </c>
      <c r="B89" s="6">
        <v>209</v>
      </c>
      <c r="C89" s="6" t="s">
        <v>493</v>
      </c>
      <c r="D89" s="14" t="s">
        <v>173</v>
      </c>
      <c r="E89" s="261" t="s">
        <v>14</v>
      </c>
      <c r="F89" s="258">
        <v>1400</v>
      </c>
      <c r="G89" s="111">
        <v>215</v>
      </c>
      <c r="H89" s="112">
        <v>1186.4406779661017</v>
      </c>
      <c r="I89" s="109">
        <f t="shared" si="12"/>
        <v>301000</v>
      </c>
      <c r="J89" s="184">
        <f t="shared" si="11"/>
        <v>215</v>
      </c>
      <c r="K89" s="109">
        <f t="shared" si="13"/>
        <v>301000</v>
      </c>
      <c r="L89" s="109">
        <f t="shared" si="14"/>
        <v>0</v>
      </c>
      <c r="M89" s="109">
        <f t="shared" si="15"/>
        <v>0</v>
      </c>
      <c r="N89" s="130"/>
      <c r="O89" s="265">
        <f t="shared" si="16"/>
        <v>0</v>
      </c>
      <c r="P89" s="132"/>
      <c r="Q89" s="131">
        <f t="shared" si="17"/>
        <v>0</v>
      </c>
      <c r="R89" s="131">
        <f t="shared" si="18"/>
        <v>0</v>
      </c>
      <c r="S89" s="131">
        <f t="shared" si="19"/>
        <v>0</v>
      </c>
      <c r="T89" s="267">
        <f t="shared" si="20"/>
        <v>215</v>
      </c>
      <c r="U89" s="151">
        <f t="shared" si="21"/>
        <v>301000</v>
      </c>
      <c r="V89" s="147">
        <f t="shared" si="22"/>
        <v>215</v>
      </c>
      <c r="W89" s="269">
        <f>V89*F89</f>
        <v>301000</v>
      </c>
      <c r="X89" s="269">
        <f>IF(W89&gt;U89,W89-U89,0)</f>
        <v>0</v>
      </c>
      <c r="Y89" s="271">
        <f>IF(U89&gt;W89,U89-W89,0)</f>
        <v>0</v>
      </c>
      <c r="Z89" s="95"/>
    </row>
    <row r="90" spans="1:26" s="44" customFormat="1" ht="31.2">
      <c r="A90" s="6">
        <v>86</v>
      </c>
      <c r="B90" s="6">
        <v>210</v>
      </c>
      <c r="C90" s="6" t="s">
        <v>494</v>
      </c>
      <c r="D90" s="14" t="s">
        <v>175</v>
      </c>
      <c r="E90" s="261" t="s">
        <v>14</v>
      </c>
      <c r="F90" s="258">
        <v>1800</v>
      </c>
      <c r="G90" s="111">
        <v>95</v>
      </c>
      <c r="H90" s="112">
        <v>1525.4237288135594</v>
      </c>
      <c r="I90" s="109">
        <f t="shared" si="12"/>
        <v>171000</v>
      </c>
      <c r="J90" s="184">
        <f t="shared" si="11"/>
        <v>95</v>
      </c>
      <c r="K90" s="109">
        <f t="shared" si="13"/>
        <v>171000</v>
      </c>
      <c r="L90" s="109">
        <f t="shared" si="14"/>
        <v>0</v>
      </c>
      <c r="M90" s="109">
        <f t="shared" si="15"/>
        <v>0</v>
      </c>
      <c r="N90" s="130"/>
      <c r="O90" s="265">
        <f t="shared" si="16"/>
        <v>0</v>
      </c>
      <c r="P90" s="132"/>
      <c r="Q90" s="131">
        <f t="shared" si="17"/>
        <v>0</v>
      </c>
      <c r="R90" s="131">
        <f t="shared" si="18"/>
        <v>0</v>
      </c>
      <c r="S90" s="131">
        <f t="shared" si="19"/>
        <v>0</v>
      </c>
      <c r="T90" s="267">
        <f t="shared" si="20"/>
        <v>95</v>
      </c>
      <c r="U90" s="151">
        <f t="shared" si="21"/>
        <v>171000</v>
      </c>
      <c r="V90" s="147">
        <f t="shared" si="22"/>
        <v>95</v>
      </c>
      <c r="W90" s="269">
        <f>V90*F90</f>
        <v>171000</v>
      </c>
      <c r="X90" s="269">
        <f>IF(W90&gt;U90,W90-U90,0)</f>
        <v>0</v>
      </c>
      <c r="Y90" s="271">
        <f>IF(U90&gt;W90,U90-W90,0)</f>
        <v>0</v>
      </c>
      <c r="Z90" s="95"/>
    </row>
    <row r="91" spans="1:26" s="44" customFormat="1" ht="31.2">
      <c r="A91" s="6">
        <v>87</v>
      </c>
      <c r="B91" s="6">
        <v>72</v>
      </c>
      <c r="C91" s="6" t="s">
        <v>495</v>
      </c>
      <c r="D91" s="14" t="s">
        <v>177</v>
      </c>
      <c r="E91" s="261" t="s">
        <v>14</v>
      </c>
      <c r="F91" s="258">
        <v>160</v>
      </c>
      <c r="G91" s="111">
        <v>8</v>
      </c>
      <c r="H91" s="112">
        <v>135.59322033898306</v>
      </c>
      <c r="I91" s="109">
        <f t="shared" si="12"/>
        <v>1280</v>
      </c>
      <c r="J91" s="184">
        <f t="shared" si="11"/>
        <v>8</v>
      </c>
      <c r="K91" s="109">
        <f t="shared" si="13"/>
        <v>1280</v>
      </c>
      <c r="L91" s="109">
        <f t="shared" si="14"/>
        <v>0</v>
      </c>
      <c r="M91" s="109">
        <f t="shared" si="15"/>
        <v>0</v>
      </c>
      <c r="N91" s="130"/>
      <c r="O91" s="265">
        <f t="shared" si="16"/>
        <v>0</v>
      </c>
      <c r="P91" s="132"/>
      <c r="Q91" s="131">
        <f t="shared" si="17"/>
        <v>0</v>
      </c>
      <c r="R91" s="131">
        <f t="shared" si="18"/>
        <v>0</v>
      </c>
      <c r="S91" s="131">
        <f t="shared" si="19"/>
        <v>0</v>
      </c>
      <c r="T91" s="267">
        <f t="shared" si="20"/>
        <v>8</v>
      </c>
      <c r="U91" s="151">
        <f t="shared" si="21"/>
        <v>1280</v>
      </c>
      <c r="V91" s="147">
        <f t="shared" si="22"/>
        <v>8</v>
      </c>
      <c r="W91" s="269">
        <f>V91*F91</f>
        <v>1280</v>
      </c>
      <c r="X91" s="269">
        <f>IF(W91&gt;U91,W91-U91,0)</f>
        <v>0</v>
      </c>
      <c r="Y91" s="271">
        <f>IF(U91&gt;W91,U91-W91,0)</f>
        <v>0</v>
      </c>
      <c r="Z91" s="95"/>
    </row>
    <row r="92" spans="1:26" s="44" customFormat="1" ht="46.8">
      <c r="A92" s="6">
        <v>88</v>
      </c>
      <c r="B92" s="6">
        <v>231</v>
      </c>
      <c r="C92" s="6" t="s">
        <v>496</v>
      </c>
      <c r="D92" s="14" t="s">
        <v>179</v>
      </c>
      <c r="E92" s="261" t="s">
        <v>14</v>
      </c>
      <c r="F92" s="258">
        <v>3700.0000000000005</v>
      </c>
      <c r="G92" s="111">
        <v>40</v>
      </c>
      <c r="H92" s="112">
        <v>3135.5932203389834</v>
      </c>
      <c r="I92" s="109">
        <f t="shared" si="12"/>
        <v>148000.00000000003</v>
      </c>
      <c r="J92" s="184">
        <f t="shared" si="11"/>
        <v>40</v>
      </c>
      <c r="K92" s="109">
        <f t="shared" si="13"/>
        <v>148000.00000000003</v>
      </c>
      <c r="L92" s="109">
        <f t="shared" si="14"/>
        <v>0</v>
      </c>
      <c r="M92" s="109">
        <f t="shared" si="15"/>
        <v>0</v>
      </c>
      <c r="N92" s="130"/>
      <c r="O92" s="265">
        <f t="shared" si="16"/>
        <v>0</v>
      </c>
      <c r="P92" s="132"/>
      <c r="Q92" s="131">
        <f t="shared" si="17"/>
        <v>0</v>
      </c>
      <c r="R92" s="131">
        <f t="shared" si="18"/>
        <v>0</v>
      </c>
      <c r="S92" s="131">
        <f t="shared" si="19"/>
        <v>0</v>
      </c>
      <c r="T92" s="267">
        <f t="shared" si="20"/>
        <v>40</v>
      </c>
      <c r="U92" s="151">
        <f t="shared" si="21"/>
        <v>148000.00000000003</v>
      </c>
      <c r="V92" s="147">
        <f t="shared" si="22"/>
        <v>40</v>
      </c>
      <c r="W92" s="269">
        <f>V92*F92</f>
        <v>148000.00000000003</v>
      </c>
      <c r="X92" s="269">
        <f>IF(W92&gt;U92,W92-U92,0)</f>
        <v>0</v>
      </c>
      <c r="Y92" s="271">
        <f>IF(U92&gt;W92,U92-W92,0)</f>
        <v>0</v>
      </c>
      <c r="Z92" s="95"/>
    </row>
    <row r="93" spans="1:26" s="44" customFormat="1" ht="31.2">
      <c r="A93" s="6">
        <v>89</v>
      </c>
      <c r="B93" s="6">
        <v>73</v>
      </c>
      <c r="C93" s="6" t="s">
        <v>497</v>
      </c>
      <c r="D93" s="14" t="s">
        <v>181</v>
      </c>
      <c r="E93" s="261" t="s">
        <v>14</v>
      </c>
      <c r="F93" s="258">
        <v>1000</v>
      </c>
      <c r="G93" s="111">
        <v>40</v>
      </c>
      <c r="H93" s="112">
        <v>847.45762711864415</v>
      </c>
      <c r="I93" s="109">
        <f t="shared" si="12"/>
        <v>40000</v>
      </c>
      <c r="J93" s="184">
        <f t="shared" si="11"/>
        <v>40</v>
      </c>
      <c r="K93" s="109">
        <f t="shared" si="13"/>
        <v>40000</v>
      </c>
      <c r="L93" s="109">
        <f t="shared" si="14"/>
        <v>0</v>
      </c>
      <c r="M93" s="109">
        <f t="shared" si="15"/>
        <v>0</v>
      </c>
      <c r="N93" s="130"/>
      <c r="O93" s="265">
        <f t="shared" si="16"/>
        <v>0</v>
      </c>
      <c r="P93" s="132"/>
      <c r="Q93" s="131">
        <f t="shared" si="17"/>
        <v>0</v>
      </c>
      <c r="R93" s="131">
        <f t="shared" si="18"/>
        <v>0</v>
      </c>
      <c r="S93" s="131">
        <f t="shared" si="19"/>
        <v>0</v>
      </c>
      <c r="T93" s="267">
        <f t="shared" si="20"/>
        <v>40</v>
      </c>
      <c r="U93" s="151">
        <f t="shared" si="21"/>
        <v>40000</v>
      </c>
      <c r="V93" s="147">
        <f t="shared" si="22"/>
        <v>40</v>
      </c>
      <c r="W93" s="269">
        <f>V93*F93</f>
        <v>40000</v>
      </c>
      <c r="X93" s="269">
        <f>IF(W93&gt;U93,W93-U93,0)</f>
        <v>0</v>
      </c>
      <c r="Y93" s="271">
        <f>IF(U93&gt;W93,U93-W93,0)</f>
        <v>0</v>
      </c>
      <c r="Z93" s="95"/>
    </row>
    <row r="94" spans="1:26" s="44" customFormat="1" ht="15.6">
      <c r="A94" s="6">
        <v>90</v>
      </c>
      <c r="B94" s="6">
        <v>74</v>
      </c>
      <c r="C94" s="6" t="s">
        <v>498</v>
      </c>
      <c r="D94" s="14" t="s">
        <v>183</v>
      </c>
      <c r="E94" s="261" t="s">
        <v>14</v>
      </c>
      <c r="F94" s="258">
        <v>210</v>
      </c>
      <c r="G94" s="111">
        <v>40</v>
      </c>
      <c r="H94" s="112">
        <v>177.96610169491527</v>
      </c>
      <c r="I94" s="109">
        <f t="shared" si="12"/>
        <v>8400</v>
      </c>
      <c r="J94" s="184">
        <f t="shared" si="11"/>
        <v>40</v>
      </c>
      <c r="K94" s="109">
        <f t="shared" si="13"/>
        <v>8400</v>
      </c>
      <c r="L94" s="109">
        <f t="shared" si="14"/>
        <v>0</v>
      </c>
      <c r="M94" s="109">
        <f t="shared" si="15"/>
        <v>0</v>
      </c>
      <c r="N94" s="130"/>
      <c r="O94" s="265">
        <f t="shared" si="16"/>
        <v>0</v>
      </c>
      <c r="P94" s="132"/>
      <c r="Q94" s="131">
        <f t="shared" si="17"/>
        <v>0</v>
      </c>
      <c r="R94" s="131">
        <f t="shared" si="18"/>
        <v>0</v>
      </c>
      <c r="S94" s="131">
        <f t="shared" si="19"/>
        <v>0</v>
      </c>
      <c r="T94" s="267">
        <f t="shared" si="20"/>
        <v>40</v>
      </c>
      <c r="U94" s="151">
        <f t="shared" si="21"/>
        <v>8400</v>
      </c>
      <c r="V94" s="147">
        <f t="shared" si="22"/>
        <v>40</v>
      </c>
      <c r="W94" s="269">
        <f>V94*F94</f>
        <v>8400</v>
      </c>
      <c r="X94" s="269">
        <f>IF(W94&gt;U94,W94-U94,0)</f>
        <v>0</v>
      </c>
      <c r="Y94" s="271">
        <f>IF(U94&gt;W94,U94-W94,0)</f>
        <v>0</v>
      </c>
      <c r="Z94" s="95"/>
    </row>
    <row r="95" spans="1:26" s="44" customFormat="1" ht="31.2">
      <c r="A95" s="6">
        <v>91</v>
      </c>
      <c r="B95" s="6">
        <v>75</v>
      </c>
      <c r="C95" s="6" t="s">
        <v>499</v>
      </c>
      <c r="D95" s="14" t="s">
        <v>185</v>
      </c>
      <c r="E95" s="261" t="s">
        <v>14</v>
      </c>
      <c r="F95" s="258">
        <v>600</v>
      </c>
      <c r="G95" s="111">
        <v>40</v>
      </c>
      <c r="H95" s="112">
        <v>508.47457627118649</v>
      </c>
      <c r="I95" s="109">
        <f t="shared" si="12"/>
        <v>24000</v>
      </c>
      <c r="J95" s="184">
        <f t="shared" si="11"/>
        <v>40</v>
      </c>
      <c r="K95" s="109">
        <f t="shared" si="13"/>
        <v>24000</v>
      </c>
      <c r="L95" s="109">
        <f t="shared" si="14"/>
        <v>0</v>
      </c>
      <c r="M95" s="109">
        <f t="shared" si="15"/>
        <v>0</v>
      </c>
      <c r="N95" s="130"/>
      <c r="O95" s="265">
        <f t="shared" si="16"/>
        <v>0</v>
      </c>
      <c r="P95" s="132"/>
      <c r="Q95" s="131">
        <f t="shared" si="17"/>
        <v>0</v>
      </c>
      <c r="R95" s="131">
        <f t="shared" si="18"/>
        <v>0</v>
      </c>
      <c r="S95" s="131">
        <f t="shared" si="19"/>
        <v>0</v>
      </c>
      <c r="T95" s="267">
        <f t="shared" si="20"/>
        <v>40</v>
      </c>
      <c r="U95" s="151">
        <f t="shared" si="21"/>
        <v>24000</v>
      </c>
      <c r="V95" s="147">
        <f t="shared" si="22"/>
        <v>40</v>
      </c>
      <c r="W95" s="269">
        <f>V95*F95</f>
        <v>24000</v>
      </c>
      <c r="X95" s="269">
        <f>IF(W95&gt;U95,W95-U95,0)</f>
        <v>0</v>
      </c>
      <c r="Y95" s="271">
        <f>IF(U95&gt;W95,U95-W95,0)</f>
        <v>0</v>
      </c>
      <c r="Z95" s="95"/>
    </row>
    <row r="96" spans="1:26" s="44" customFormat="1" ht="15.6">
      <c r="A96" s="6">
        <v>92</v>
      </c>
      <c r="B96" s="6">
        <v>211</v>
      </c>
      <c r="C96" s="6" t="s">
        <v>500</v>
      </c>
      <c r="D96" s="14" t="s">
        <v>187</v>
      </c>
      <c r="E96" s="261" t="s">
        <v>14</v>
      </c>
      <c r="F96" s="258">
        <v>3000</v>
      </c>
      <c r="G96" s="111">
        <v>5</v>
      </c>
      <c r="H96" s="112">
        <v>2542.3728813559323</v>
      </c>
      <c r="I96" s="109">
        <f t="shared" si="12"/>
        <v>15000</v>
      </c>
      <c r="J96" s="184">
        <f t="shared" si="11"/>
        <v>5</v>
      </c>
      <c r="K96" s="109">
        <f t="shared" si="13"/>
        <v>15000</v>
      </c>
      <c r="L96" s="109">
        <f t="shared" si="14"/>
        <v>0</v>
      </c>
      <c r="M96" s="109">
        <f t="shared" si="15"/>
        <v>0</v>
      </c>
      <c r="N96" s="130"/>
      <c r="O96" s="265">
        <f t="shared" si="16"/>
        <v>0</v>
      </c>
      <c r="P96" s="132"/>
      <c r="Q96" s="131">
        <f t="shared" si="17"/>
        <v>0</v>
      </c>
      <c r="R96" s="131">
        <f t="shared" si="18"/>
        <v>0</v>
      </c>
      <c r="S96" s="131">
        <f t="shared" si="19"/>
        <v>0</v>
      </c>
      <c r="T96" s="267">
        <f t="shared" si="20"/>
        <v>5</v>
      </c>
      <c r="U96" s="151">
        <f t="shared" si="21"/>
        <v>15000</v>
      </c>
      <c r="V96" s="147">
        <f t="shared" si="22"/>
        <v>5</v>
      </c>
      <c r="W96" s="269">
        <f>V96*F96</f>
        <v>15000</v>
      </c>
      <c r="X96" s="269">
        <f>IF(W96&gt;U96,W96-U96,0)</f>
        <v>0</v>
      </c>
      <c r="Y96" s="271">
        <f>IF(U96&gt;W96,U96-W96,0)</f>
        <v>0</v>
      </c>
      <c r="Z96" s="95"/>
    </row>
    <row r="97" spans="1:26" s="44" customFormat="1" ht="31.2">
      <c r="A97" s="6">
        <v>93</v>
      </c>
      <c r="B97" s="6">
        <v>212</v>
      </c>
      <c r="C97" s="6" t="s">
        <v>501</v>
      </c>
      <c r="D97" s="14" t="s">
        <v>189</v>
      </c>
      <c r="E97" s="261" t="s">
        <v>14</v>
      </c>
      <c r="F97" s="258">
        <v>4899.9999999999991</v>
      </c>
      <c r="G97" s="111">
        <v>10</v>
      </c>
      <c r="H97" s="112">
        <v>4152.5423728813557</v>
      </c>
      <c r="I97" s="109">
        <f t="shared" si="12"/>
        <v>48999.999999999993</v>
      </c>
      <c r="J97" s="184">
        <f t="shared" si="11"/>
        <v>10</v>
      </c>
      <c r="K97" s="109">
        <f t="shared" si="13"/>
        <v>48999.999999999993</v>
      </c>
      <c r="L97" s="109">
        <f t="shared" si="14"/>
        <v>0</v>
      </c>
      <c r="M97" s="109">
        <f t="shared" si="15"/>
        <v>0</v>
      </c>
      <c r="N97" s="130"/>
      <c r="O97" s="265">
        <f t="shared" si="16"/>
        <v>0</v>
      </c>
      <c r="P97" s="132"/>
      <c r="Q97" s="131">
        <f t="shared" si="17"/>
        <v>0</v>
      </c>
      <c r="R97" s="131">
        <f t="shared" si="18"/>
        <v>0</v>
      </c>
      <c r="S97" s="131">
        <f t="shared" si="19"/>
        <v>0</v>
      </c>
      <c r="T97" s="267">
        <f t="shared" si="20"/>
        <v>10</v>
      </c>
      <c r="U97" s="151">
        <f t="shared" si="21"/>
        <v>48999.999999999993</v>
      </c>
      <c r="V97" s="147">
        <f t="shared" si="22"/>
        <v>10</v>
      </c>
      <c r="W97" s="269">
        <f>V97*F97</f>
        <v>48999.999999999993</v>
      </c>
      <c r="X97" s="269">
        <f>IF(W97&gt;U97,W97-U97,0)</f>
        <v>0</v>
      </c>
      <c r="Y97" s="271">
        <f>IF(U97&gt;W97,U97-W97,0)</f>
        <v>0</v>
      </c>
      <c r="Z97" s="95"/>
    </row>
    <row r="98" spans="1:26" s="44" customFormat="1" ht="31.2">
      <c r="A98" s="6">
        <v>94</v>
      </c>
      <c r="B98" s="6">
        <v>76</v>
      </c>
      <c r="C98" s="6" t="s">
        <v>502</v>
      </c>
      <c r="D98" s="14" t="s">
        <v>191</v>
      </c>
      <c r="E98" s="261" t="s">
        <v>14</v>
      </c>
      <c r="F98" s="258">
        <v>900</v>
      </c>
      <c r="G98" s="111">
        <v>15</v>
      </c>
      <c r="H98" s="112">
        <v>762.71186440677968</v>
      </c>
      <c r="I98" s="109">
        <f t="shared" si="12"/>
        <v>13500</v>
      </c>
      <c r="J98" s="184">
        <f t="shared" si="11"/>
        <v>15</v>
      </c>
      <c r="K98" s="109">
        <f t="shared" si="13"/>
        <v>13500</v>
      </c>
      <c r="L98" s="109">
        <f t="shared" si="14"/>
        <v>0</v>
      </c>
      <c r="M98" s="109">
        <f t="shared" si="15"/>
        <v>0</v>
      </c>
      <c r="N98" s="130"/>
      <c r="O98" s="265">
        <f t="shared" si="16"/>
        <v>0</v>
      </c>
      <c r="P98" s="132"/>
      <c r="Q98" s="131">
        <f t="shared" si="17"/>
        <v>0</v>
      </c>
      <c r="R98" s="131">
        <f t="shared" si="18"/>
        <v>0</v>
      </c>
      <c r="S98" s="131">
        <f t="shared" si="19"/>
        <v>0</v>
      </c>
      <c r="T98" s="267">
        <f t="shared" si="20"/>
        <v>15</v>
      </c>
      <c r="U98" s="151">
        <f t="shared" si="21"/>
        <v>13500</v>
      </c>
      <c r="V98" s="147">
        <f t="shared" si="22"/>
        <v>15</v>
      </c>
      <c r="W98" s="269">
        <f>V98*F98</f>
        <v>13500</v>
      </c>
      <c r="X98" s="269">
        <f>IF(W98&gt;U98,W98-U98,0)</f>
        <v>0</v>
      </c>
      <c r="Y98" s="271">
        <f>IF(U98&gt;W98,U98-W98,0)</f>
        <v>0</v>
      </c>
      <c r="Z98" s="95"/>
    </row>
    <row r="99" spans="1:26" s="44" customFormat="1" ht="15.6">
      <c r="A99" s="6">
        <v>95</v>
      </c>
      <c r="B99" s="6">
        <v>77</v>
      </c>
      <c r="C99" s="6" t="s">
        <v>503</v>
      </c>
      <c r="D99" s="14" t="s">
        <v>193</v>
      </c>
      <c r="E99" s="261" t="s">
        <v>14</v>
      </c>
      <c r="F99" s="258">
        <v>3200</v>
      </c>
      <c r="G99" s="111">
        <v>15</v>
      </c>
      <c r="H99" s="112">
        <v>2711.8644067796613</v>
      </c>
      <c r="I99" s="109">
        <f t="shared" si="12"/>
        <v>48000</v>
      </c>
      <c r="J99" s="184">
        <f t="shared" si="11"/>
        <v>15</v>
      </c>
      <c r="K99" s="109">
        <f t="shared" si="13"/>
        <v>48000</v>
      </c>
      <c r="L99" s="109">
        <f t="shared" si="14"/>
        <v>0</v>
      </c>
      <c r="M99" s="109">
        <f t="shared" si="15"/>
        <v>0</v>
      </c>
      <c r="N99" s="130"/>
      <c r="O99" s="265">
        <f t="shared" si="16"/>
        <v>0</v>
      </c>
      <c r="P99" s="132"/>
      <c r="Q99" s="131">
        <f t="shared" si="17"/>
        <v>0</v>
      </c>
      <c r="R99" s="131">
        <f t="shared" si="18"/>
        <v>0</v>
      </c>
      <c r="S99" s="131">
        <f t="shared" si="19"/>
        <v>0</v>
      </c>
      <c r="T99" s="267">
        <f t="shared" si="20"/>
        <v>15</v>
      </c>
      <c r="U99" s="151">
        <f t="shared" si="21"/>
        <v>48000</v>
      </c>
      <c r="V99" s="147">
        <f t="shared" si="22"/>
        <v>15</v>
      </c>
      <c r="W99" s="269">
        <f>V99*F99</f>
        <v>48000</v>
      </c>
      <c r="X99" s="269">
        <f>IF(W99&gt;U99,W99-U99,0)</f>
        <v>0</v>
      </c>
      <c r="Y99" s="271">
        <f>IF(U99&gt;W99,U99-W99,0)</f>
        <v>0</v>
      </c>
      <c r="Z99" s="95"/>
    </row>
    <row r="100" spans="1:26" s="44" customFormat="1" ht="62.4">
      <c r="A100" s="6">
        <v>96</v>
      </c>
      <c r="B100" s="6">
        <v>213</v>
      </c>
      <c r="C100" s="6" t="s">
        <v>504</v>
      </c>
      <c r="D100" s="14" t="s">
        <v>195</v>
      </c>
      <c r="E100" s="261" t="s">
        <v>14</v>
      </c>
      <c r="F100" s="258">
        <v>1315000</v>
      </c>
      <c r="G100" s="111">
        <v>1</v>
      </c>
      <c r="H100" s="112">
        <v>1114406.779661017</v>
      </c>
      <c r="I100" s="109">
        <f t="shared" si="12"/>
        <v>1315000</v>
      </c>
      <c r="J100" s="184">
        <f t="shared" si="11"/>
        <v>1</v>
      </c>
      <c r="K100" s="109">
        <f t="shared" si="13"/>
        <v>1315000</v>
      </c>
      <c r="L100" s="109">
        <f t="shared" si="14"/>
        <v>0</v>
      </c>
      <c r="M100" s="109">
        <f t="shared" si="15"/>
        <v>0</v>
      </c>
      <c r="N100" s="130"/>
      <c r="O100" s="265">
        <f t="shared" si="16"/>
        <v>0</v>
      </c>
      <c r="P100" s="132"/>
      <c r="Q100" s="131">
        <f t="shared" si="17"/>
        <v>0</v>
      </c>
      <c r="R100" s="131">
        <f t="shared" si="18"/>
        <v>0</v>
      </c>
      <c r="S100" s="131">
        <f t="shared" si="19"/>
        <v>0</v>
      </c>
      <c r="T100" s="267">
        <f t="shared" si="20"/>
        <v>1</v>
      </c>
      <c r="U100" s="151">
        <f t="shared" si="21"/>
        <v>1315000</v>
      </c>
      <c r="V100" s="147">
        <f t="shared" si="22"/>
        <v>1</v>
      </c>
      <c r="W100" s="269">
        <f>V100*F100</f>
        <v>1315000</v>
      </c>
      <c r="X100" s="269">
        <f>IF(W100&gt;U100,W100-U100,0)</f>
        <v>0</v>
      </c>
      <c r="Y100" s="271">
        <f>IF(U100&gt;W100,U100-W100,0)</f>
        <v>0</v>
      </c>
      <c r="Z100" s="95"/>
    </row>
    <row r="101" spans="1:26" s="44" customFormat="1" ht="62.4">
      <c r="A101" s="6">
        <v>97</v>
      </c>
      <c r="B101" s="6">
        <v>214</v>
      </c>
      <c r="C101" s="6" t="s">
        <v>505</v>
      </c>
      <c r="D101" s="14" t="s">
        <v>197</v>
      </c>
      <c r="E101" s="261" t="s">
        <v>14</v>
      </c>
      <c r="F101" s="258">
        <v>875000.00000000012</v>
      </c>
      <c r="G101" s="111">
        <v>1</v>
      </c>
      <c r="H101" s="112">
        <v>741525.42372881365</v>
      </c>
      <c r="I101" s="109">
        <f t="shared" si="12"/>
        <v>875000.00000000012</v>
      </c>
      <c r="J101" s="184">
        <f t="shared" si="11"/>
        <v>1</v>
      </c>
      <c r="K101" s="109">
        <f t="shared" si="13"/>
        <v>875000.00000000012</v>
      </c>
      <c r="L101" s="109">
        <f t="shared" si="14"/>
        <v>0</v>
      </c>
      <c r="M101" s="109">
        <f t="shared" si="15"/>
        <v>0</v>
      </c>
      <c r="N101" s="130"/>
      <c r="O101" s="265">
        <f t="shared" si="16"/>
        <v>0</v>
      </c>
      <c r="P101" s="132"/>
      <c r="Q101" s="131">
        <f t="shared" si="17"/>
        <v>0</v>
      </c>
      <c r="R101" s="131">
        <f t="shared" si="18"/>
        <v>0</v>
      </c>
      <c r="S101" s="131">
        <f t="shared" si="19"/>
        <v>0</v>
      </c>
      <c r="T101" s="267">
        <f t="shared" si="20"/>
        <v>1</v>
      </c>
      <c r="U101" s="151">
        <f t="shared" si="21"/>
        <v>875000.00000000012</v>
      </c>
      <c r="V101" s="147">
        <f t="shared" si="22"/>
        <v>1</v>
      </c>
      <c r="W101" s="269">
        <f>V101*F101</f>
        <v>875000.00000000012</v>
      </c>
      <c r="X101" s="269">
        <f>IF(W101&gt;U101,W101-U101,0)</f>
        <v>0</v>
      </c>
      <c r="Y101" s="271">
        <f>IF(U101&gt;W101,U101-W101,0)</f>
        <v>0</v>
      </c>
      <c r="Z101" s="95"/>
    </row>
    <row r="102" spans="1:26" s="44" customFormat="1" ht="62.4">
      <c r="A102" s="6">
        <v>98</v>
      </c>
      <c r="B102" s="6">
        <v>215</v>
      </c>
      <c r="C102" s="6" t="s">
        <v>506</v>
      </c>
      <c r="D102" s="14" t="s">
        <v>199</v>
      </c>
      <c r="E102" s="261" t="s">
        <v>14</v>
      </c>
      <c r="F102" s="258">
        <v>370000</v>
      </c>
      <c r="G102" s="113">
        <v>2</v>
      </c>
      <c r="H102" s="112">
        <v>313559.32203389832</v>
      </c>
      <c r="I102" s="109">
        <f t="shared" si="12"/>
        <v>740000</v>
      </c>
      <c r="J102" s="184">
        <f t="shared" si="11"/>
        <v>2</v>
      </c>
      <c r="K102" s="109">
        <f t="shared" si="13"/>
        <v>740000</v>
      </c>
      <c r="L102" s="109">
        <f t="shared" si="14"/>
        <v>0</v>
      </c>
      <c r="M102" s="109">
        <f t="shared" si="15"/>
        <v>0</v>
      </c>
      <c r="N102" s="130"/>
      <c r="O102" s="265">
        <f t="shared" si="16"/>
        <v>0</v>
      </c>
      <c r="P102" s="132"/>
      <c r="Q102" s="131">
        <f t="shared" si="17"/>
        <v>0</v>
      </c>
      <c r="R102" s="131">
        <f t="shared" si="18"/>
        <v>0</v>
      </c>
      <c r="S102" s="131">
        <f t="shared" si="19"/>
        <v>0</v>
      </c>
      <c r="T102" s="267">
        <f t="shared" si="20"/>
        <v>2</v>
      </c>
      <c r="U102" s="151">
        <f t="shared" si="21"/>
        <v>740000</v>
      </c>
      <c r="V102" s="147">
        <f t="shared" si="22"/>
        <v>2</v>
      </c>
      <c r="W102" s="269">
        <f>V102*F102</f>
        <v>740000</v>
      </c>
      <c r="X102" s="269">
        <f>IF(W102&gt;U102,W102-U102,0)</f>
        <v>0</v>
      </c>
      <c r="Y102" s="271">
        <f>IF(U102&gt;W102,U102-W102,0)</f>
        <v>0</v>
      </c>
      <c r="Z102" s="95"/>
    </row>
    <row r="103" spans="1:26" s="44" customFormat="1" ht="78">
      <c r="A103" s="6">
        <v>99</v>
      </c>
      <c r="B103" s="6">
        <v>78</v>
      </c>
      <c r="C103" s="6" t="s">
        <v>507</v>
      </c>
      <c r="D103" s="14" t="s">
        <v>201</v>
      </c>
      <c r="E103" s="261" t="s">
        <v>14</v>
      </c>
      <c r="F103" s="258">
        <v>450000.00000000006</v>
      </c>
      <c r="G103" s="113">
        <v>1</v>
      </c>
      <c r="H103" s="112">
        <v>381355.93220338988</v>
      </c>
      <c r="I103" s="109">
        <f t="shared" si="12"/>
        <v>450000.00000000006</v>
      </c>
      <c r="J103" s="184">
        <f t="shared" si="11"/>
        <v>1</v>
      </c>
      <c r="K103" s="109">
        <f t="shared" si="13"/>
        <v>450000.00000000006</v>
      </c>
      <c r="L103" s="109">
        <f t="shared" si="14"/>
        <v>0</v>
      </c>
      <c r="M103" s="109">
        <f t="shared" si="15"/>
        <v>0</v>
      </c>
      <c r="N103" s="130"/>
      <c r="O103" s="265">
        <f t="shared" si="16"/>
        <v>0</v>
      </c>
      <c r="P103" s="132"/>
      <c r="Q103" s="131">
        <f t="shared" si="17"/>
        <v>0</v>
      </c>
      <c r="R103" s="131">
        <f t="shared" si="18"/>
        <v>0</v>
      </c>
      <c r="S103" s="131">
        <f t="shared" si="19"/>
        <v>0</v>
      </c>
      <c r="T103" s="267">
        <f t="shared" si="20"/>
        <v>1</v>
      </c>
      <c r="U103" s="151">
        <f t="shared" si="21"/>
        <v>450000.00000000006</v>
      </c>
      <c r="V103" s="147">
        <f t="shared" si="22"/>
        <v>1</v>
      </c>
      <c r="W103" s="269">
        <f>V103*F103</f>
        <v>450000.00000000006</v>
      </c>
      <c r="X103" s="269">
        <f>IF(W103&gt;U103,W103-U103,0)</f>
        <v>0</v>
      </c>
      <c r="Y103" s="271">
        <f>IF(U103&gt;W103,U103-W103,0)</f>
        <v>0</v>
      </c>
      <c r="Z103" s="95"/>
    </row>
    <row r="104" spans="1:26" s="44" customFormat="1" ht="156">
      <c r="A104" s="6">
        <v>100</v>
      </c>
      <c r="B104" s="6">
        <v>232</v>
      </c>
      <c r="C104" s="6" t="s">
        <v>508</v>
      </c>
      <c r="D104" s="7" t="s">
        <v>203</v>
      </c>
      <c r="E104" s="261" t="s">
        <v>14</v>
      </c>
      <c r="F104" s="258">
        <v>4000000</v>
      </c>
      <c r="G104" s="108">
        <v>1</v>
      </c>
      <c r="H104" s="112">
        <v>3389830.5084745763</v>
      </c>
      <c r="I104" s="109">
        <f t="shared" si="12"/>
        <v>4000000</v>
      </c>
      <c r="J104" s="184">
        <v>0</v>
      </c>
      <c r="K104" s="109">
        <f t="shared" si="13"/>
        <v>0</v>
      </c>
      <c r="L104" s="109">
        <f t="shared" si="14"/>
        <v>0</v>
      </c>
      <c r="M104" s="109">
        <f t="shared" si="15"/>
        <v>4000000</v>
      </c>
      <c r="N104" s="130"/>
      <c r="O104" s="265">
        <f t="shared" si="16"/>
        <v>0</v>
      </c>
      <c r="P104" s="132"/>
      <c r="Q104" s="131">
        <f t="shared" si="17"/>
        <v>0</v>
      </c>
      <c r="R104" s="131">
        <f t="shared" si="18"/>
        <v>0</v>
      </c>
      <c r="S104" s="131">
        <f t="shared" si="19"/>
        <v>0</v>
      </c>
      <c r="T104" s="267">
        <f t="shared" si="20"/>
        <v>1</v>
      </c>
      <c r="U104" s="151">
        <f t="shared" si="21"/>
        <v>4000000</v>
      </c>
      <c r="V104" s="147">
        <f t="shared" si="22"/>
        <v>0</v>
      </c>
      <c r="W104" s="269">
        <f>V104*F104</f>
        <v>0</v>
      </c>
      <c r="X104" s="269">
        <f>IF(W104&gt;U104,W104-U104,0)</f>
        <v>0</v>
      </c>
      <c r="Y104" s="271">
        <f>IF(U104&gt;W104,U104-W104,0)</f>
        <v>4000000</v>
      </c>
      <c r="Z104" s="95"/>
    </row>
    <row r="105" spans="1:26" s="44" customFormat="1" ht="15.6">
      <c r="A105" s="6">
        <v>101</v>
      </c>
      <c r="B105" s="6">
        <v>79</v>
      </c>
      <c r="C105" s="6" t="s">
        <v>509</v>
      </c>
      <c r="D105" s="14" t="s">
        <v>205</v>
      </c>
      <c r="E105" s="262" t="s">
        <v>64</v>
      </c>
      <c r="F105" s="259">
        <v>300</v>
      </c>
      <c r="G105" s="111">
        <v>200</v>
      </c>
      <c r="H105" s="112">
        <v>254.23728813559325</v>
      </c>
      <c r="I105" s="109">
        <f t="shared" si="12"/>
        <v>60000</v>
      </c>
      <c r="J105" s="184">
        <f t="shared" si="11"/>
        <v>200</v>
      </c>
      <c r="K105" s="109">
        <f t="shared" si="13"/>
        <v>60000</v>
      </c>
      <c r="L105" s="109">
        <f t="shared" si="14"/>
        <v>0</v>
      </c>
      <c r="M105" s="109">
        <f t="shared" si="15"/>
        <v>0</v>
      </c>
      <c r="N105" s="130"/>
      <c r="O105" s="265">
        <f t="shared" si="16"/>
        <v>0</v>
      </c>
      <c r="P105" s="132"/>
      <c r="Q105" s="131">
        <f t="shared" si="17"/>
        <v>0</v>
      </c>
      <c r="R105" s="131">
        <f t="shared" si="18"/>
        <v>0</v>
      </c>
      <c r="S105" s="131">
        <f t="shared" si="19"/>
        <v>0</v>
      </c>
      <c r="T105" s="267">
        <f t="shared" si="20"/>
        <v>200</v>
      </c>
      <c r="U105" s="151">
        <f t="shared" si="21"/>
        <v>60000</v>
      </c>
      <c r="V105" s="147">
        <f t="shared" si="22"/>
        <v>200</v>
      </c>
      <c r="W105" s="269">
        <f>V105*F105</f>
        <v>60000</v>
      </c>
      <c r="X105" s="269">
        <f>IF(W105&gt;U105,W105-U105,0)</f>
        <v>0</v>
      </c>
      <c r="Y105" s="271">
        <f>IF(U105&gt;W105,U105-W105,0)</f>
        <v>0</v>
      </c>
      <c r="Z105" s="95"/>
    </row>
    <row r="106" spans="1:26" s="44" customFormat="1" ht="15.6">
      <c r="A106" s="6">
        <v>102</v>
      </c>
      <c r="B106" s="6">
        <v>80</v>
      </c>
      <c r="C106" s="6" t="s">
        <v>510</v>
      </c>
      <c r="D106" s="14" t="s">
        <v>207</v>
      </c>
      <c r="E106" s="262" t="s">
        <v>64</v>
      </c>
      <c r="F106" s="259">
        <v>560</v>
      </c>
      <c r="G106" s="111">
        <v>200</v>
      </c>
      <c r="H106" s="112">
        <v>474.57627118644069</v>
      </c>
      <c r="I106" s="109">
        <f t="shared" si="12"/>
        <v>112000</v>
      </c>
      <c r="J106" s="184">
        <f t="shared" si="11"/>
        <v>200</v>
      </c>
      <c r="K106" s="109">
        <f t="shared" si="13"/>
        <v>112000</v>
      </c>
      <c r="L106" s="109">
        <f t="shared" si="14"/>
        <v>0</v>
      </c>
      <c r="M106" s="109">
        <f t="shared" si="15"/>
        <v>0</v>
      </c>
      <c r="N106" s="130"/>
      <c r="O106" s="265">
        <f t="shared" si="16"/>
        <v>0</v>
      </c>
      <c r="P106" s="132"/>
      <c r="Q106" s="131">
        <f t="shared" si="17"/>
        <v>0</v>
      </c>
      <c r="R106" s="131">
        <f t="shared" si="18"/>
        <v>0</v>
      </c>
      <c r="S106" s="131">
        <f t="shared" si="19"/>
        <v>0</v>
      </c>
      <c r="T106" s="267">
        <f t="shared" si="20"/>
        <v>200</v>
      </c>
      <c r="U106" s="151">
        <f t="shared" si="21"/>
        <v>112000</v>
      </c>
      <c r="V106" s="147">
        <f t="shared" si="22"/>
        <v>200</v>
      </c>
      <c r="W106" s="269">
        <f>V106*F106</f>
        <v>112000</v>
      </c>
      <c r="X106" s="269">
        <f>IF(W106&gt;U106,W106-U106,0)</f>
        <v>0</v>
      </c>
      <c r="Y106" s="271">
        <f>IF(U106&gt;W106,U106-W106,0)</f>
        <v>0</v>
      </c>
      <c r="Z106" s="95"/>
    </row>
    <row r="107" spans="1:26" s="44" customFormat="1" ht="15.6">
      <c r="A107" s="6">
        <v>103</v>
      </c>
      <c r="B107" s="6">
        <v>81</v>
      </c>
      <c r="C107" s="6" t="s">
        <v>511</v>
      </c>
      <c r="D107" s="14" t="s">
        <v>209</v>
      </c>
      <c r="E107" s="262" t="s">
        <v>64</v>
      </c>
      <c r="F107" s="259">
        <v>750</v>
      </c>
      <c r="G107" s="111">
        <v>75</v>
      </c>
      <c r="H107" s="112">
        <v>635.59322033898309</v>
      </c>
      <c r="I107" s="109">
        <f t="shared" si="12"/>
        <v>56250</v>
      </c>
      <c r="J107" s="184">
        <f t="shared" si="11"/>
        <v>75</v>
      </c>
      <c r="K107" s="109">
        <f t="shared" si="13"/>
        <v>56250</v>
      </c>
      <c r="L107" s="109">
        <f t="shared" si="14"/>
        <v>0</v>
      </c>
      <c r="M107" s="109">
        <f t="shared" si="15"/>
        <v>0</v>
      </c>
      <c r="N107" s="130"/>
      <c r="O107" s="265">
        <f t="shared" si="16"/>
        <v>0</v>
      </c>
      <c r="P107" s="132"/>
      <c r="Q107" s="131">
        <f t="shared" si="17"/>
        <v>0</v>
      </c>
      <c r="R107" s="131">
        <f t="shared" si="18"/>
        <v>0</v>
      </c>
      <c r="S107" s="131">
        <f t="shared" si="19"/>
        <v>0</v>
      </c>
      <c r="T107" s="267">
        <f t="shared" si="20"/>
        <v>75</v>
      </c>
      <c r="U107" s="151">
        <f t="shared" si="21"/>
        <v>56250</v>
      </c>
      <c r="V107" s="147">
        <f t="shared" si="22"/>
        <v>75</v>
      </c>
      <c r="W107" s="269">
        <f>V107*F107</f>
        <v>56250</v>
      </c>
      <c r="X107" s="269">
        <f>IF(W107&gt;U107,W107-U107,0)</f>
        <v>0</v>
      </c>
      <c r="Y107" s="271">
        <f>IF(U107&gt;W107,U107-W107,0)</f>
        <v>0</v>
      </c>
      <c r="Z107" s="95"/>
    </row>
    <row r="108" spans="1:26" s="44" customFormat="1" ht="15.6">
      <c r="A108" s="6">
        <v>104</v>
      </c>
      <c r="B108" s="6">
        <v>82</v>
      </c>
      <c r="C108" s="6" t="s">
        <v>512</v>
      </c>
      <c r="D108" s="14" t="s">
        <v>211</v>
      </c>
      <c r="E108" s="262" t="s">
        <v>64</v>
      </c>
      <c r="F108" s="259">
        <v>1050</v>
      </c>
      <c r="G108" s="111">
        <v>50</v>
      </c>
      <c r="H108" s="112">
        <v>889.83050847457628</v>
      </c>
      <c r="I108" s="109">
        <f t="shared" si="12"/>
        <v>52500</v>
      </c>
      <c r="J108" s="184">
        <f t="shared" si="11"/>
        <v>50</v>
      </c>
      <c r="K108" s="109">
        <f t="shared" si="13"/>
        <v>52500</v>
      </c>
      <c r="L108" s="109">
        <f t="shared" si="14"/>
        <v>0</v>
      </c>
      <c r="M108" s="109">
        <f t="shared" si="15"/>
        <v>0</v>
      </c>
      <c r="N108" s="130"/>
      <c r="O108" s="265">
        <f t="shared" si="16"/>
        <v>0</v>
      </c>
      <c r="P108" s="132"/>
      <c r="Q108" s="131">
        <f t="shared" si="17"/>
        <v>0</v>
      </c>
      <c r="R108" s="131">
        <f t="shared" si="18"/>
        <v>0</v>
      </c>
      <c r="S108" s="131">
        <f t="shared" si="19"/>
        <v>0</v>
      </c>
      <c r="T108" s="267">
        <f t="shared" si="20"/>
        <v>50</v>
      </c>
      <c r="U108" s="151">
        <f t="shared" si="21"/>
        <v>52500</v>
      </c>
      <c r="V108" s="147">
        <f t="shared" si="22"/>
        <v>50</v>
      </c>
      <c r="W108" s="269">
        <f>V108*F108</f>
        <v>52500</v>
      </c>
      <c r="X108" s="269">
        <f>IF(W108&gt;U108,W108-U108,0)</f>
        <v>0</v>
      </c>
      <c r="Y108" s="271">
        <f>IF(U108&gt;W108,U108-W108,0)</f>
        <v>0</v>
      </c>
      <c r="Z108" s="95"/>
    </row>
    <row r="109" spans="1:26" s="44" customFormat="1" ht="15.6">
      <c r="A109" s="6">
        <v>105</v>
      </c>
      <c r="B109" s="6">
        <v>83</v>
      </c>
      <c r="C109" s="6" t="s">
        <v>513</v>
      </c>
      <c r="D109" s="14" t="s">
        <v>213</v>
      </c>
      <c r="E109" s="262" t="s">
        <v>64</v>
      </c>
      <c r="F109" s="259">
        <v>1500</v>
      </c>
      <c r="G109" s="111">
        <v>50</v>
      </c>
      <c r="H109" s="112">
        <v>1271.1864406779662</v>
      </c>
      <c r="I109" s="109">
        <f t="shared" si="12"/>
        <v>75000</v>
      </c>
      <c r="J109" s="184">
        <f t="shared" si="11"/>
        <v>50</v>
      </c>
      <c r="K109" s="109">
        <f t="shared" si="13"/>
        <v>75000</v>
      </c>
      <c r="L109" s="109">
        <f t="shared" si="14"/>
        <v>0</v>
      </c>
      <c r="M109" s="109">
        <f t="shared" si="15"/>
        <v>0</v>
      </c>
      <c r="N109" s="130"/>
      <c r="O109" s="265">
        <f t="shared" si="16"/>
        <v>0</v>
      </c>
      <c r="P109" s="132"/>
      <c r="Q109" s="131">
        <f t="shared" si="17"/>
        <v>0</v>
      </c>
      <c r="R109" s="131">
        <f t="shared" si="18"/>
        <v>0</v>
      </c>
      <c r="S109" s="131">
        <f t="shared" si="19"/>
        <v>0</v>
      </c>
      <c r="T109" s="267">
        <f t="shared" si="20"/>
        <v>50</v>
      </c>
      <c r="U109" s="151">
        <f t="shared" si="21"/>
        <v>75000</v>
      </c>
      <c r="V109" s="147">
        <f t="shared" si="22"/>
        <v>50</v>
      </c>
      <c r="W109" s="269">
        <f>V109*F109</f>
        <v>75000</v>
      </c>
      <c r="X109" s="269">
        <f>IF(W109&gt;U109,W109-U109,0)</f>
        <v>0</v>
      </c>
      <c r="Y109" s="271">
        <f>IF(U109&gt;W109,U109-W109,0)</f>
        <v>0</v>
      </c>
      <c r="Z109" s="95"/>
    </row>
    <row r="110" spans="1:26" s="44" customFormat="1" ht="15.6">
      <c r="A110" s="6">
        <v>106</v>
      </c>
      <c r="B110" s="6">
        <v>84</v>
      </c>
      <c r="C110" s="6" t="s">
        <v>514</v>
      </c>
      <c r="D110" s="14" t="s">
        <v>215</v>
      </c>
      <c r="E110" s="262" t="s">
        <v>64</v>
      </c>
      <c r="F110" s="259">
        <v>1900</v>
      </c>
      <c r="G110" s="111">
        <v>100</v>
      </c>
      <c r="H110" s="112">
        <v>1610.1694915254238</v>
      </c>
      <c r="I110" s="109">
        <f t="shared" si="12"/>
        <v>190000</v>
      </c>
      <c r="J110" s="184">
        <f t="shared" si="11"/>
        <v>100</v>
      </c>
      <c r="K110" s="109">
        <f t="shared" si="13"/>
        <v>190000</v>
      </c>
      <c r="L110" s="109">
        <f t="shared" si="14"/>
        <v>0</v>
      </c>
      <c r="M110" s="109">
        <f t="shared" si="15"/>
        <v>0</v>
      </c>
      <c r="N110" s="130"/>
      <c r="O110" s="265">
        <f t="shared" si="16"/>
        <v>0</v>
      </c>
      <c r="P110" s="132"/>
      <c r="Q110" s="131">
        <f t="shared" si="17"/>
        <v>0</v>
      </c>
      <c r="R110" s="131">
        <f t="shared" si="18"/>
        <v>0</v>
      </c>
      <c r="S110" s="131">
        <f t="shared" si="19"/>
        <v>0</v>
      </c>
      <c r="T110" s="267">
        <f t="shared" si="20"/>
        <v>100</v>
      </c>
      <c r="U110" s="151">
        <f t="shared" si="21"/>
        <v>190000</v>
      </c>
      <c r="V110" s="147">
        <f t="shared" si="22"/>
        <v>100</v>
      </c>
      <c r="W110" s="269">
        <f>V110*F110</f>
        <v>190000</v>
      </c>
      <c r="X110" s="269">
        <f>IF(W110&gt;U110,W110-U110,0)</f>
        <v>0</v>
      </c>
      <c r="Y110" s="271">
        <f>IF(U110&gt;W110,U110-W110,0)</f>
        <v>0</v>
      </c>
      <c r="Z110" s="95"/>
    </row>
    <row r="111" spans="1:26" s="44" customFormat="1" ht="15.6">
      <c r="A111" s="6">
        <v>107</v>
      </c>
      <c r="B111" s="6">
        <v>85</v>
      </c>
      <c r="C111" s="6" t="s">
        <v>515</v>
      </c>
      <c r="D111" s="14" t="s">
        <v>217</v>
      </c>
      <c r="E111" s="262" t="s">
        <v>64</v>
      </c>
      <c r="F111" s="259">
        <v>2400</v>
      </c>
      <c r="G111" s="111">
        <v>500</v>
      </c>
      <c r="H111" s="112">
        <v>2033.898305084746</v>
      </c>
      <c r="I111" s="109">
        <f t="shared" si="12"/>
        <v>1200000</v>
      </c>
      <c r="J111" s="184">
        <f t="shared" si="11"/>
        <v>500</v>
      </c>
      <c r="K111" s="109">
        <f t="shared" si="13"/>
        <v>1200000</v>
      </c>
      <c r="L111" s="109">
        <f t="shared" si="14"/>
        <v>0</v>
      </c>
      <c r="M111" s="109">
        <f t="shared" si="15"/>
        <v>0</v>
      </c>
      <c r="N111" s="130"/>
      <c r="O111" s="265">
        <f t="shared" si="16"/>
        <v>0</v>
      </c>
      <c r="P111" s="132"/>
      <c r="Q111" s="131">
        <f t="shared" si="17"/>
        <v>0</v>
      </c>
      <c r="R111" s="131">
        <f t="shared" si="18"/>
        <v>0</v>
      </c>
      <c r="S111" s="131">
        <f t="shared" si="19"/>
        <v>0</v>
      </c>
      <c r="T111" s="267">
        <f t="shared" si="20"/>
        <v>500</v>
      </c>
      <c r="U111" s="151">
        <f t="shared" si="21"/>
        <v>1200000</v>
      </c>
      <c r="V111" s="147">
        <f t="shared" si="22"/>
        <v>500</v>
      </c>
      <c r="W111" s="269">
        <f>V111*F111</f>
        <v>1200000</v>
      </c>
      <c r="X111" s="269">
        <f>IF(W111&gt;U111,W111-U111,0)</f>
        <v>0</v>
      </c>
      <c r="Y111" s="271">
        <f>IF(U111&gt;W111,U111-W111,0)</f>
        <v>0</v>
      </c>
      <c r="Z111" s="95"/>
    </row>
    <row r="112" spans="1:26" s="44" customFormat="1" ht="15.6">
      <c r="A112" s="6">
        <v>108</v>
      </c>
      <c r="B112" s="6">
        <v>86</v>
      </c>
      <c r="C112" s="6" t="s">
        <v>516</v>
      </c>
      <c r="D112" s="14" t="s">
        <v>219</v>
      </c>
      <c r="E112" s="261" t="s">
        <v>14</v>
      </c>
      <c r="F112" s="258">
        <v>849.99999999999989</v>
      </c>
      <c r="G112" s="111">
        <v>8</v>
      </c>
      <c r="H112" s="112">
        <v>720.33898305084745</v>
      </c>
      <c r="I112" s="109">
        <f t="shared" si="12"/>
        <v>6799.9999999999991</v>
      </c>
      <c r="J112" s="184">
        <f t="shared" si="11"/>
        <v>8</v>
      </c>
      <c r="K112" s="109">
        <f t="shared" si="13"/>
        <v>6799.9999999999991</v>
      </c>
      <c r="L112" s="109">
        <f t="shared" si="14"/>
        <v>0</v>
      </c>
      <c r="M112" s="109">
        <f t="shared" si="15"/>
        <v>0</v>
      </c>
      <c r="N112" s="130"/>
      <c r="O112" s="265">
        <f t="shared" si="16"/>
        <v>0</v>
      </c>
      <c r="P112" s="132"/>
      <c r="Q112" s="131">
        <f t="shared" si="17"/>
        <v>0</v>
      </c>
      <c r="R112" s="131">
        <f t="shared" si="18"/>
        <v>0</v>
      </c>
      <c r="S112" s="131">
        <f t="shared" si="19"/>
        <v>0</v>
      </c>
      <c r="T112" s="267">
        <f t="shared" si="20"/>
        <v>8</v>
      </c>
      <c r="U112" s="151">
        <f t="shared" si="21"/>
        <v>6799.9999999999991</v>
      </c>
      <c r="V112" s="147">
        <f t="shared" si="22"/>
        <v>8</v>
      </c>
      <c r="W112" s="269">
        <f>V112*F112</f>
        <v>6799.9999999999991</v>
      </c>
      <c r="X112" s="269">
        <f>IF(W112&gt;U112,W112-U112,0)</f>
        <v>0</v>
      </c>
      <c r="Y112" s="271">
        <f>IF(U112&gt;W112,U112-W112,0)</f>
        <v>0</v>
      </c>
      <c r="Z112" s="95"/>
    </row>
    <row r="113" spans="1:26" s="44" customFormat="1" ht="15.6">
      <c r="A113" s="6">
        <v>109</v>
      </c>
      <c r="B113" s="6">
        <v>87</v>
      </c>
      <c r="C113" s="6" t="s">
        <v>517</v>
      </c>
      <c r="D113" s="14" t="s">
        <v>221</v>
      </c>
      <c r="E113" s="261" t="s">
        <v>14</v>
      </c>
      <c r="F113" s="258">
        <v>1200</v>
      </c>
      <c r="G113" s="111">
        <v>8</v>
      </c>
      <c r="H113" s="112">
        <v>1016.949152542373</v>
      </c>
      <c r="I113" s="109">
        <f t="shared" si="12"/>
        <v>9600</v>
      </c>
      <c r="J113" s="184">
        <f t="shared" si="11"/>
        <v>8</v>
      </c>
      <c r="K113" s="109">
        <f t="shared" si="13"/>
        <v>9600</v>
      </c>
      <c r="L113" s="109">
        <f t="shared" si="14"/>
        <v>0</v>
      </c>
      <c r="M113" s="109">
        <f t="shared" si="15"/>
        <v>0</v>
      </c>
      <c r="N113" s="130"/>
      <c r="O113" s="265">
        <f t="shared" si="16"/>
        <v>0</v>
      </c>
      <c r="P113" s="132"/>
      <c r="Q113" s="131">
        <f t="shared" si="17"/>
        <v>0</v>
      </c>
      <c r="R113" s="131">
        <f t="shared" si="18"/>
        <v>0</v>
      </c>
      <c r="S113" s="131">
        <f t="shared" si="19"/>
        <v>0</v>
      </c>
      <c r="T113" s="267">
        <f t="shared" si="20"/>
        <v>8</v>
      </c>
      <c r="U113" s="151">
        <f t="shared" si="21"/>
        <v>9600</v>
      </c>
      <c r="V113" s="147">
        <f t="shared" si="22"/>
        <v>8</v>
      </c>
      <c r="W113" s="269">
        <f>V113*F113</f>
        <v>9600</v>
      </c>
      <c r="X113" s="269">
        <f>IF(W113&gt;U113,W113-U113,0)</f>
        <v>0</v>
      </c>
      <c r="Y113" s="271">
        <f>IF(U113&gt;W113,U113-W113,0)</f>
        <v>0</v>
      </c>
      <c r="Z113" s="95"/>
    </row>
    <row r="114" spans="1:26" s="44" customFormat="1" ht="15.6">
      <c r="A114" s="6">
        <v>110</v>
      </c>
      <c r="B114" s="6">
        <v>88</v>
      </c>
      <c r="C114" s="6" t="s">
        <v>518</v>
      </c>
      <c r="D114" s="14" t="s">
        <v>223</v>
      </c>
      <c r="E114" s="261" t="s">
        <v>14</v>
      </c>
      <c r="F114" s="258">
        <v>1500</v>
      </c>
      <c r="G114" s="111">
        <v>8</v>
      </c>
      <c r="H114" s="112">
        <v>1271.1864406779662</v>
      </c>
      <c r="I114" s="109">
        <f t="shared" si="12"/>
        <v>12000</v>
      </c>
      <c r="J114" s="184">
        <f t="shared" si="11"/>
        <v>8</v>
      </c>
      <c r="K114" s="109">
        <f t="shared" si="13"/>
        <v>12000</v>
      </c>
      <c r="L114" s="109">
        <f t="shared" si="14"/>
        <v>0</v>
      </c>
      <c r="M114" s="109">
        <f t="shared" si="15"/>
        <v>0</v>
      </c>
      <c r="N114" s="130"/>
      <c r="O114" s="265">
        <f t="shared" si="16"/>
        <v>0</v>
      </c>
      <c r="P114" s="132"/>
      <c r="Q114" s="131">
        <f t="shared" si="17"/>
        <v>0</v>
      </c>
      <c r="R114" s="131">
        <f t="shared" si="18"/>
        <v>0</v>
      </c>
      <c r="S114" s="131">
        <f t="shared" si="19"/>
        <v>0</v>
      </c>
      <c r="T114" s="267">
        <f t="shared" si="20"/>
        <v>8</v>
      </c>
      <c r="U114" s="151">
        <f t="shared" si="21"/>
        <v>12000</v>
      </c>
      <c r="V114" s="147">
        <f t="shared" si="22"/>
        <v>8</v>
      </c>
      <c r="W114" s="269">
        <f>V114*F114</f>
        <v>12000</v>
      </c>
      <c r="X114" s="269">
        <f>IF(W114&gt;U114,W114-U114,0)</f>
        <v>0</v>
      </c>
      <c r="Y114" s="271">
        <f>IF(U114&gt;W114,U114-W114,0)</f>
        <v>0</v>
      </c>
      <c r="Z114" s="95"/>
    </row>
    <row r="115" spans="1:26" s="44" customFormat="1" ht="15.6">
      <c r="A115" s="6">
        <v>111</v>
      </c>
      <c r="B115" s="6">
        <v>89</v>
      </c>
      <c r="C115" s="6" t="s">
        <v>519</v>
      </c>
      <c r="D115" s="14" t="s">
        <v>225</v>
      </c>
      <c r="E115" s="261" t="s">
        <v>14</v>
      </c>
      <c r="F115" s="258">
        <v>1900</v>
      </c>
      <c r="G115" s="111">
        <v>4</v>
      </c>
      <c r="H115" s="112">
        <v>1610.1694915254238</v>
      </c>
      <c r="I115" s="109">
        <f t="shared" si="12"/>
        <v>7600</v>
      </c>
      <c r="J115" s="184">
        <f t="shared" si="11"/>
        <v>4</v>
      </c>
      <c r="K115" s="109">
        <f t="shared" si="13"/>
        <v>7600</v>
      </c>
      <c r="L115" s="109">
        <f t="shared" si="14"/>
        <v>0</v>
      </c>
      <c r="M115" s="109">
        <f t="shared" si="15"/>
        <v>0</v>
      </c>
      <c r="N115" s="130"/>
      <c r="O115" s="265">
        <f t="shared" si="16"/>
        <v>0</v>
      </c>
      <c r="P115" s="132"/>
      <c r="Q115" s="131">
        <f t="shared" si="17"/>
        <v>0</v>
      </c>
      <c r="R115" s="131">
        <f t="shared" si="18"/>
        <v>0</v>
      </c>
      <c r="S115" s="131">
        <f t="shared" si="19"/>
        <v>0</v>
      </c>
      <c r="T115" s="267">
        <f t="shared" si="20"/>
        <v>4</v>
      </c>
      <c r="U115" s="151">
        <f t="shared" si="21"/>
        <v>7600</v>
      </c>
      <c r="V115" s="147">
        <f t="shared" si="22"/>
        <v>4</v>
      </c>
      <c r="W115" s="269">
        <f>V115*F115</f>
        <v>7600</v>
      </c>
      <c r="X115" s="269">
        <f>IF(W115&gt;U115,W115-U115,0)</f>
        <v>0</v>
      </c>
      <c r="Y115" s="271">
        <f>IF(U115&gt;W115,U115-W115,0)</f>
        <v>0</v>
      </c>
      <c r="Z115" s="95"/>
    </row>
    <row r="116" spans="1:26" s="44" customFormat="1" ht="15.6">
      <c r="A116" s="6">
        <v>112</v>
      </c>
      <c r="B116" s="6">
        <v>90</v>
      </c>
      <c r="C116" s="6" t="s">
        <v>520</v>
      </c>
      <c r="D116" s="14" t="s">
        <v>227</v>
      </c>
      <c r="E116" s="261" t="s">
        <v>14</v>
      </c>
      <c r="F116" s="258">
        <v>2500</v>
      </c>
      <c r="G116" s="111">
        <v>4</v>
      </c>
      <c r="H116" s="112">
        <v>2118.6440677966102</v>
      </c>
      <c r="I116" s="109">
        <f t="shared" si="12"/>
        <v>10000</v>
      </c>
      <c r="J116" s="184">
        <f t="shared" si="11"/>
        <v>4</v>
      </c>
      <c r="K116" s="109">
        <f t="shared" si="13"/>
        <v>10000</v>
      </c>
      <c r="L116" s="109">
        <f t="shared" si="14"/>
        <v>0</v>
      </c>
      <c r="M116" s="109">
        <f t="shared" si="15"/>
        <v>0</v>
      </c>
      <c r="N116" s="130"/>
      <c r="O116" s="265">
        <f t="shared" si="16"/>
        <v>0</v>
      </c>
      <c r="P116" s="132"/>
      <c r="Q116" s="131">
        <f t="shared" si="17"/>
        <v>0</v>
      </c>
      <c r="R116" s="131">
        <f t="shared" si="18"/>
        <v>0</v>
      </c>
      <c r="S116" s="131">
        <f t="shared" si="19"/>
        <v>0</v>
      </c>
      <c r="T116" s="267">
        <f t="shared" si="20"/>
        <v>4</v>
      </c>
      <c r="U116" s="151">
        <f t="shared" si="21"/>
        <v>10000</v>
      </c>
      <c r="V116" s="147">
        <f t="shared" si="22"/>
        <v>4</v>
      </c>
      <c r="W116" s="269">
        <f>V116*F116</f>
        <v>10000</v>
      </c>
      <c r="X116" s="269">
        <f>IF(W116&gt;U116,W116-U116,0)</f>
        <v>0</v>
      </c>
      <c r="Y116" s="271">
        <f>IF(U116&gt;W116,U116-W116,0)</f>
        <v>0</v>
      </c>
      <c r="Z116" s="95"/>
    </row>
    <row r="117" spans="1:26" s="44" customFormat="1" ht="15.6">
      <c r="A117" s="6">
        <v>113</v>
      </c>
      <c r="B117" s="6">
        <v>91</v>
      </c>
      <c r="C117" s="6" t="s">
        <v>521</v>
      </c>
      <c r="D117" s="14" t="s">
        <v>229</v>
      </c>
      <c r="E117" s="261" t="s">
        <v>14</v>
      </c>
      <c r="F117" s="258">
        <v>3500</v>
      </c>
      <c r="G117" s="111">
        <v>4</v>
      </c>
      <c r="H117" s="112">
        <v>2966.1016949152545</v>
      </c>
      <c r="I117" s="109">
        <f t="shared" si="12"/>
        <v>14000</v>
      </c>
      <c r="J117" s="184">
        <f t="shared" si="11"/>
        <v>4</v>
      </c>
      <c r="K117" s="109">
        <f t="shared" si="13"/>
        <v>14000</v>
      </c>
      <c r="L117" s="109">
        <f t="shared" si="14"/>
        <v>0</v>
      </c>
      <c r="M117" s="109">
        <f t="shared" si="15"/>
        <v>0</v>
      </c>
      <c r="N117" s="130"/>
      <c r="O117" s="265">
        <f t="shared" si="16"/>
        <v>0</v>
      </c>
      <c r="P117" s="132"/>
      <c r="Q117" s="131">
        <f t="shared" si="17"/>
        <v>0</v>
      </c>
      <c r="R117" s="131">
        <f t="shared" si="18"/>
        <v>0</v>
      </c>
      <c r="S117" s="131">
        <f t="shared" si="19"/>
        <v>0</v>
      </c>
      <c r="T117" s="267">
        <f t="shared" si="20"/>
        <v>4</v>
      </c>
      <c r="U117" s="151">
        <f t="shared" si="21"/>
        <v>14000</v>
      </c>
      <c r="V117" s="147">
        <f t="shared" si="22"/>
        <v>4</v>
      </c>
      <c r="W117" s="269">
        <f>V117*F117</f>
        <v>14000</v>
      </c>
      <c r="X117" s="269">
        <f>IF(W117&gt;U117,W117-U117,0)</f>
        <v>0</v>
      </c>
      <c r="Y117" s="271">
        <f>IF(U117&gt;W117,U117-W117,0)</f>
        <v>0</v>
      </c>
      <c r="Z117" s="95"/>
    </row>
    <row r="118" spans="1:26" s="44" customFormat="1" ht="15.6">
      <c r="A118" s="6">
        <v>114</v>
      </c>
      <c r="B118" s="6">
        <v>92</v>
      </c>
      <c r="C118" s="6" t="s">
        <v>522</v>
      </c>
      <c r="D118" s="14" t="s">
        <v>231</v>
      </c>
      <c r="E118" s="261" t="s">
        <v>14</v>
      </c>
      <c r="F118" s="258">
        <v>4000</v>
      </c>
      <c r="G118" s="111">
        <v>12</v>
      </c>
      <c r="H118" s="112">
        <v>3389.8305084745766</v>
      </c>
      <c r="I118" s="109">
        <f t="shared" si="12"/>
        <v>48000</v>
      </c>
      <c r="J118" s="184">
        <f t="shared" si="11"/>
        <v>12</v>
      </c>
      <c r="K118" s="109">
        <f t="shared" si="13"/>
        <v>48000</v>
      </c>
      <c r="L118" s="109">
        <f t="shared" si="14"/>
        <v>0</v>
      </c>
      <c r="M118" s="109">
        <f t="shared" si="15"/>
        <v>0</v>
      </c>
      <c r="N118" s="130"/>
      <c r="O118" s="265">
        <f t="shared" si="16"/>
        <v>0</v>
      </c>
      <c r="P118" s="132"/>
      <c r="Q118" s="131">
        <f t="shared" si="17"/>
        <v>0</v>
      </c>
      <c r="R118" s="131">
        <f t="shared" si="18"/>
        <v>0</v>
      </c>
      <c r="S118" s="131">
        <f t="shared" si="19"/>
        <v>0</v>
      </c>
      <c r="T118" s="267">
        <f t="shared" si="20"/>
        <v>12</v>
      </c>
      <c r="U118" s="151">
        <f t="shared" si="21"/>
        <v>48000</v>
      </c>
      <c r="V118" s="147">
        <f t="shared" si="22"/>
        <v>12</v>
      </c>
      <c r="W118" s="269">
        <f>V118*F118</f>
        <v>48000</v>
      </c>
      <c r="X118" s="269">
        <f>IF(W118&gt;U118,W118-U118,0)</f>
        <v>0</v>
      </c>
      <c r="Y118" s="271">
        <f>IF(U118&gt;W118,U118-W118,0)</f>
        <v>0</v>
      </c>
      <c r="Z118" s="95"/>
    </row>
    <row r="119" spans="1:26" s="44" customFormat="1" ht="31.2">
      <c r="A119" s="6">
        <v>115</v>
      </c>
      <c r="B119" s="6">
        <v>93</v>
      </c>
      <c r="C119" s="6" t="s">
        <v>523</v>
      </c>
      <c r="D119" s="14" t="s">
        <v>233</v>
      </c>
      <c r="E119" s="262" t="s">
        <v>64</v>
      </c>
      <c r="F119" s="259">
        <v>1100</v>
      </c>
      <c r="G119" s="111">
        <v>100</v>
      </c>
      <c r="H119" s="112">
        <v>932.20338983050851</v>
      </c>
      <c r="I119" s="109">
        <f t="shared" si="12"/>
        <v>110000</v>
      </c>
      <c r="J119" s="184">
        <f t="shared" si="11"/>
        <v>100</v>
      </c>
      <c r="K119" s="109">
        <f t="shared" si="13"/>
        <v>110000</v>
      </c>
      <c r="L119" s="109">
        <f t="shared" si="14"/>
        <v>0</v>
      </c>
      <c r="M119" s="109">
        <f t="shared" si="15"/>
        <v>0</v>
      </c>
      <c r="N119" s="130"/>
      <c r="O119" s="265">
        <f t="shared" si="16"/>
        <v>0</v>
      </c>
      <c r="P119" s="132"/>
      <c r="Q119" s="131">
        <f t="shared" si="17"/>
        <v>0</v>
      </c>
      <c r="R119" s="131">
        <f t="shared" si="18"/>
        <v>0</v>
      </c>
      <c r="S119" s="131">
        <f t="shared" si="19"/>
        <v>0</v>
      </c>
      <c r="T119" s="267">
        <f t="shared" si="20"/>
        <v>100</v>
      </c>
      <c r="U119" s="151">
        <f t="shared" si="21"/>
        <v>110000</v>
      </c>
      <c r="V119" s="147">
        <f t="shared" si="22"/>
        <v>100</v>
      </c>
      <c r="W119" s="269">
        <f>V119*F119</f>
        <v>110000</v>
      </c>
      <c r="X119" s="269">
        <f>IF(W119&gt;U119,W119-U119,0)</f>
        <v>0</v>
      </c>
      <c r="Y119" s="271">
        <f>IF(U119&gt;W119,U119-W119,0)</f>
        <v>0</v>
      </c>
      <c r="Z119" s="95"/>
    </row>
    <row r="120" spans="1:26" s="44" customFormat="1" ht="31.2">
      <c r="A120" s="6">
        <v>116</v>
      </c>
      <c r="B120" s="6">
        <v>94</v>
      </c>
      <c r="C120" s="6" t="s">
        <v>524</v>
      </c>
      <c r="D120" s="14" t="s">
        <v>235</v>
      </c>
      <c r="E120" s="262" t="s">
        <v>64</v>
      </c>
      <c r="F120" s="259">
        <v>1150</v>
      </c>
      <c r="G120" s="111">
        <v>100</v>
      </c>
      <c r="H120" s="112">
        <v>974.57627118644075</v>
      </c>
      <c r="I120" s="109">
        <f t="shared" si="12"/>
        <v>115000</v>
      </c>
      <c r="J120" s="184">
        <f t="shared" si="11"/>
        <v>100</v>
      </c>
      <c r="K120" s="109">
        <f t="shared" si="13"/>
        <v>115000</v>
      </c>
      <c r="L120" s="109">
        <f t="shared" si="14"/>
        <v>0</v>
      </c>
      <c r="M120" s="109">
        <f t="shared" si="15"/>
        <v>0</v>
      </c>
      <c r="N120" s="130"/>
      <c r="O120" s="265">
        <f t="shared" si="16"/>
        <v>0</v>
      </c>
      <c r="P120" s="132"/>
      <c r="Q120" s="131">
        <f t="shared" si="17"/>
        <v>0</v>
      </c>
      <c r="R120" s="131">
        <f t="shared" si="18"/>
        <v>0</v>
      </c>
      <c r="S120" s="131">
        <f t="shared" si="19"/>
        <v>0</v>
      </c>
      <c r="T120" s="267">
        <f t="shared" si="20"/>
        <v>100</v>
      </c>
      <c r="U120" s="151">
        <f t="shared" si="21"/>
        <v>115000</v>
      </c>
      <c r="V120" s="147">
        <f t="shared" si="22"/>
        <v>100</v>
      </c>
      <c r="W120" s="269">
        <f>V120*F120</f>
        <v>115000</v>
      </c>
      <c r="X120" s="269">
        <f>IF(W120&gt;U120,W120-U120,0)</f>
        <v>0</v>
      </c>
      <c r="Y120" s="271">
        <f>IF(U120&gt;W120,U120-W120,0)</f>
        <v>0</v>
      </c>
      <c r="Z120" s="95"/>
    </row>
    <row r="121" spans="1:26" s="44" customFormat="1" ht="31.2">
      <c r="A121" s="6">
        <v>117</v>
      </c>
      <c r="B121" s="6">
        <v>95</v>
      </c>
      <c r="C121" s="6" t="s">
        <v>525</v>
      </c>
      <c r="D121" s="14" t="s">
        <v>237</v>
      </c>
      <c r="E121" s="262" t="s">
        <v>64</v>
      </c>
      <c r="F121" s="259">
        <v>125</v>
      </c>
      <c r="G121" s="111">
        <v>200</v>
      </c>
      <c r="H121" s="112">
        <v>105.93220338983052</v>
      </c>
      <c r="I121" s="109">
        <f t="shared" si="12"/>
        <v>25000</v>
      </c>
      <c r="J121" s="184">
        <f t="shared" si="11"/>
        <v>200</v>
      </c>
      <c r="K121" s="109">
        <f t="shared" si="13"/>
        <v>25000</v>
      </c>
      <c r="L121" s="109">
        <f t="shared" si="14"/>
        <v>0</v>
      </c>
      <c r="M121" s="109">
        <f t="shared" si="15"/>
        <v>0</v>
      </c>
      <c r="N121" s="130"/>
      <c r="O121" s="265">
        <f t="shared" si="16"/>
        <v>0</v>
      </c>
      <c r="P121" s="132"/>
      <c r="Q121" s="131">
        <f t="shared" si="17"/>
        <v>0</v>
      </c>
      <c r="R121" s="131">
        <f t="shared" si="18"/>
        <v>0</v>
      </c>
      <c r="S121" s="131">
        <f t="shared" si="19"/>
        <v>0</v>
      </c>
      <c r="T121" s="267">
        <f t="shared" si="20"/>
        <v>200</v>
      </c>
      <c r="U121" s="151">
        <f t="shared" si="21"/>
        <v>25000</v>
      </c>
      <c r="V121" s="147">
        <f t="shared" si="22"/>
        <v>200</v>
      </c>
      <c r="W121" s="269">
        <f>V121*F121</f>
        <v>25000</v>
      </c>
      <c r="X121" s="269">
        <f>IF(W121&gt;U121,W121-U121,0)</f>
        <v>0</v>
      </c>
      <c r="Y121" s="271">
        <f>IF(U121&gt;W121,U121-W121,0)</f>
        <v>0</v>
      </c>
      <c r="Z121" s="95"/>
    </row>
    <row r="122" spans="1:26" s="44" customFormat="1" ht="31.2">
      <c r="A122" s="6">
        <v>118</v>
      </c>
      <c r="B122" s="6">
        <v>96</v>
      </c>
      <c r="C122" s="6" t="s">
        <v>526</v>
      </c>
      <c r="D122" s="14" t="s">
        <v>239</v>
      </c>
      <c r="E122" s="262" t="s">
        <v>64</v>
      </c>
      <c r="F122" s="259">
        <v>270</v>
      </c>
      <c r="G122" s="111">
        <v>700</v>
      </c>
      <c r="H122" s="112">
        <v>228.81355932203391</v>
      </c>
      <c r="I122" s="109">
        <f t="shared" si="12"/>
        <v>189000</v>
      </c>
      <c r="J122" s="184">
        <f t="shared" si="11"/>
        <v>700</v>
      </c>
      <c r="K122" s="109">
        <f t="shared" si="13"/>
        <v>189000</v>
      </c>
      <c r="L122" s="109">
        <f t="shared" si="14"/>
        <v>0</v>
      </c>
      <c r="M122" s="109">
        <f t="shared" si="15"/>
        <v>0</v>
      </c>
      <c r="N122" s="130"/>
      <c r="O122" s="265">
        <f t="shared" si="16"/>
        <v>0</v>
      </c>
      <c r="P122" s="132"/>
      <c r="Q122" s="131">
        <f t="shared" si="17"/>
        <v>0</v>
      </c>
      <c r="R122" s="131">
        <f t="shared" si="18"/>
        <v>0</v>
      </c>
      <c r="S122" s="131">
        <f t="shared" si="19"/>
        <v>0</v>
      </c>
      <c r="T122" s="267">
        <f t="shared" si="20"/>
        <v>700</v>
      </c>
      <c r="U122" s="151">
        <f t="shared" si="21"/>
        <v>189000</v>
      </c>
      <c r="V122" s="147">
        <f t="shared" si="22"/>
        <v>700</v>
      </c>
      <c r="W122" s="269">
        <f>V122*F122</f>
        <v>189000</v>
      </c>
      <c r="X122" s="269">
        <f>IF(W122&gt;U122,W122-U122,0)</f>
        <v>0</v>
      </c>
      <c r="Y122" s="271">
        <f>IF(U122&gt;W122,U122-W122,0)</f>
        <v>0</v>
      </c>
      <c r="Z122" s="95"/>
    </row>
    <row r="123" spans="1:26" s="44" customFormat="1" ht="31.2">
      <c r="A123" s="6">
        <v>119</v>
      </c>
      <c r="B123" s="6">
        <v>97</v>
      </c>
      <c r="C123" s="6" t="s">
        <v>527</v>
      </c>
      <c r="D123" s="14" t="s">
        <v>241</v>
      </c>
      <c r="E123" s="262" t="s">
        <v>64</v>
      </c>
      <c r="F123" s="259">
        <v>1295</v>
      </c>
      <c r="G123" s="111">
        <v>200</v>
      </c>
      <c r="H123" s="112">
        <v>1097.457627118644</v>
      </c>
      <c r="I123" s="109">
        <f t="shared" si="12"/>
        <v>259000</v>
      </c>
      <c r="J123" s="184">
        <f>G123</f>
        <v>200</v>
      </c>
      <c r="K123" s="109">
        <f t="shared" si="13"/>
        <v>259000</v>
      </c>
      <c r="L123" s="109">
        <f t="shared" si="14"/>
        <v>0</v>
      </c>
      <c r="M123" s="109">
        <f t="shared" si="15"/>
        <v>0</v>
      </c>
      <c r="N123" s="130"/>
      <c r="O123" s="265">
        <f t="shared" si="16"/>
        <v>0</v>
      </c>
      <c r="P123" s="132"/>
      <c r="Q123" s="131">
        <f t="shared" si="17"/>
        <v>0</v>
      </c>
      <c r="R123" s="131">
        <f t="shared" si="18"/>
        <v>0</v>
      </c>
      <c r="S123" s="131">
        <f t="shared" si="19"/>
        <v>0</v>
      </c>
      <c r="T123" s="267">
        <f t="shared" si="20"/>
        <v>200</v>
      </c>
      <c r="U123" s="151">
        <f t="shared" si="21"/>
        <v>259000</v>
      </c>
      <c r="V123" s="147">
        <f t="shared" si="22"/>
        <v>200</v>
      </c>
      <c r="W123" s="269">
        <f>V123*F123</f>
        <v>259000</v>
      </c>
      <c r="X123" s="269">
        <f>IF(W123&gt;U123,W123-U123,0)</f>
        <v>0</v>
      </c>
      <c r="Y123" s="271">
        <f>IF(U123&gt;W123,U123-W123,0)</f>
        <v>0</v>
      </c>
      <c r="Z123" s="95"/>
    </row>
    <row r="124" spans="1:26" s="44" customFormat="1" ht="31.2">
      <c r="A124" s="6">
        <v>120</v>
      </c>
      <c r="B124" s="6">
        <v>98</v>
      </c>
      <c r="C124" s="6" t="s">
        <v>528</v>
      </c>
      <c r="D124" s="14" t="s">
        <v>243</v>
      </c>
      <c r="E124" s="262" t="s">
        <v>64</v>
      </c>
      <c r="F124" s="259">
        <v>4500</v>
      </c>
      <c r="G124" s="111">
        <v>100</v>
      </c>
      <c r="H124" s="112">
        <v>3813.5593220338983</v>
      </c>
      <c r="I124" s="109">
        <f t="shared" si="12"/>
        <v>450000</v>
      </c>
      <c r="J124" s="184">
        <f t="shared" si="11"/>
        <v>100</v>
      </c>
      <c r="K124" s="109">
        <f t="shared" si="13"/>
        <v>450000</v>
      </c>
      <c r="L124" s="109">
        <f t="shared" si="14"/>
        <v>0</v>
      </c>
      <c r="M124" s="109">
        <f t="shared" si="15"/>
        <v>0</v>
      </c>
      <c r="N124" s="130"/>
      <c r="O124" s="265">
        <f t="shared" si="16"/>
        <v>0</v>
      </c>
      <c r="P124" s="132"/>
      <c r="Q124" s="131">
        <f t="shared" si="17"/>
        <v>0</v>
      </c>
      <c r="R124" s="131">
        <f t="shared" si="18"/>
        <v>0</v>
      </c>
      <c r="S124" s="131">
        <f t="shared" si="19"/>
        <v>0</v>
      </c>
      <c r="T124" s="267">
        <f t="shared" si="20"/>
        <v>100</v>
      </c>
      <c r="U124" s="151">
        <f t="shared" si="21"/>
        <v>450000</v>
      </c>
      <c r="V124" s="147">
        <f t="shared" si="22"/>
        <v>100</v>
      </c>
      <c r="W124" s="269">
        <f>V124*F124</f>
        <v>450000</v>
      </c>
      <c r="X124" s="269">
        <f>IF(W124&gt;U124,W124-U124,0)</f>
        <v>0</v>
      </c>
      <c r="Y124" s="271">
        <f>IF(U124&gt;W124,U124-W124,0)</f>
        <v>0</v>
      </c>
      <c r="Z124" s="95"/>
    </row>
    <row r="125" spans="1:26" s="44" customFormat="1" ht="31.2">
      <c r="A125" s="6">
        <v>121</v>
      </c>
      <c r="B125" s="6">
        <v>99</v>
      </c>
      <c r="C125" s="6" t="s">
        <v>529</v>
      </c>
      <c r="D125" s="14" t="s">
        <v>245</v>
      </c>
      <c r="E125" s="261" t="s">
        <v>14</v>
      </c>
      <c r="F125" s="258">
        <v>400000</v>
      </c>
      <c r="G125" s="111">
        <v>7</v>
      </c>
      <c r="H125" s="112">
        <v>338983.05084745766</v>
      </c>
      <c r="I125" s="109">
        <f t="shared" si="12"/>
        <v>2800000</v>
      </c>
      <c r="J125" s="184">
        <v>11</v>
      </c>
      <c r="K125" s="109">
        <f t="shared" si="13"/>
        <v>4400000</v>
      </c>
      <c r="L125" s="109">
        <f t="shared" si="14"/>
        <v>1600000</v>
      </c>
      <c r="M125" s="109">
        <f t="shared" si="15"/>
        <v>0</v>
      </c>
      <c r="N125" s="130">
        <v>2</v>
      </c>
      <c r="O125" s="265">
        <f t="shared" si="16"/>
        <v>800000</v>
      </c>
      <c r="P125" s="132">
        <v>2</v>
      </c>
      <c r="Q125" s="131">
        <f t="shared" si="17"/>
        <v>800000</v>
      </c>
      <c r="R125" s="131">
        <f t="shared" si="18"/>
        <v>0</v>
      </c>
      <c r="S125" s="131">
        <f t="shared" si="19"/>
        <v>0</v>
      </c>
      <c r="T125" s="267">
        <f t="shared" si="20"/>
        <v>9</v>
      </c>
      <c r="U125" s="151">
        <f t="shared" si="21"/>
        <v>3600000</v>
      </c>
      <c r="V125" s="147">
        <f t="shared" si="22"/>
        <v>13</v>
      </c>
      <c r="W125" s="269">
        <f>V125*F125</f>
        <v>5200000</v>
      </c>
      <c r="X125" s="269">
        <f>IF(W125&gt;U125,W125-U125,0)</f>
        <v>1600000</v>
      </c>
      <c r="Y125" s="271">
        <f>IF(U125&gt;W125,U125-W125,0)</f>
        <v>0</v>
      </c>
      <c r="Z125" s="95"/>
    </row>
    <row r="126" spans="1:26" s="44" customFormat="1" ht="15.6">
      <c r="A126" s="6">
        <v>122</v>
      </c>
      <c r="B126" s="6">
        <v>100</v>
      </c>
      <c r="C126" s="6" t="s">
        <v>530</v>
      </c>
      <c r="D126" s="14" t="s">
        <v>247</v>
      </c>
      <c r="E126" s="261" t="s">
        <v>14</v>
      </c>
      <c r="F126" s="258">
        <v>25000</v>
      </c>
      <c r="G126" s="111">
        <v>182</v>
      </c>
      <c r="H126" s="112">
        <v>21186.440677966104</v>
      </c>
      <c r="I126" s="109">
        <f t="shared" si="12"/>
        <v>4550000</v>
      </c>
      <c r="J126" s="184">
        <v>286</v>
      </c>
      <c r="K126" s="109">
        <f t="shared" si="13"/>
        <v>7150000</v>
      </c>
      <c r="L126" s="109">
        <f t="shared" si="14"/>
        <v>2600000</v>
      </c>
      <c r="M126" s="109">
        <f t="shared" si="15"/>
        <v>0</v>
      </c>
      <c r="N126" s="130">
        <v>52</v>
      </c>
      <c r="O126" s="265">
        <f t="shared" si="16"/>
        <v>1300000</v>
      </c>
      <c r="P126" s="132">
        <v>52</v>
      </c>
      <c r="Q126" s="131">
        <f t="shared" si="17"/>
        <v>1300000</v>
      </c>
      <c r="R126" s="131">
        <f t="shared" si="18"/>
        <v>0</v>
      </c>
      <c r="S126" s="131">
        <f t="shared" si="19"/>
        <v>0</v>
      </c>
      <c r="T126" s="267">
        <f t="shared" si="20"/>
        <v>234</v>
      </c>
      <c r="U126" s="151">
        <f t="shared" si="21"/>
        <v>5850000</v>
      </c>
      <c r="V126" s="147">
        <f t="shared" si="22"/>
        <v>338</v>
      </c>
      <c r="W126" s="269">
        <f>V126*F126</f>
        <v>8450000</v>
      </c>
      <c r="X126" s="269">
        <f>IF(W126&gt;U126,W126-U126,0)</f>
        <v>2600000</v>
      </c>
      <c r="Y126" s="271">
        <f>IF(U126&gt;W126,U126-W126,0)</f>
        <v>0</v>
      </c>
      <c r="Z126" s="95"/>
    </row>
    <row r="127" spans="1:26" s="44" customFormat="1" ht="15.6">
      <c r="A127" s="6">
        <v>123</v>
      </c>
      <c r="B127" s="6">
        <v>101</v>
      </c>
      <c r="C127" s="6" t="s">
        <v>531</v>
      </c>
      <c r="D127" s="14" t="s">
        <v>249</v>
      </c>
      <c r="E127" s="261" t="s">
        <v>14</v>
      </c>
      <c r="F127" s="258">
        <v>30000</v>
      </c>
      <c r="G127" s="111">
        <v>7</v>
      </c>
      <c r="H127" s="112">
        <v>25423.728813559323</v>
      </c>
      <c r="I127" s="109">
        <f t="shared" si="12"/>
        <v>210000</v>
      </c>
      <c r="J127" s="184">
        <v>11</v>
      </c>
      <c r="K127" s="109">
        <f t="shared" si="13"/>
        <v>330000</v>
      </c>
      <c r="L127" s="109">
        <f t="shared" si="14"/>
        <v>120000</v>
      </c>
      <c r="M127" s="109">
        <f t="shared" si="15"/>
        <v>0</v>
      </c>
      <c r="N127" s="130">
        <v>2</v>
      </c>
      <c r="O127" s="265">
        <f t="shared" si="16"/>
        <v>60000</v>
      </c>
      <c r="P127" s="132">
        <v>2</v>
      </c>
      <c r="Q127" s="131">
        <f t="shared" si="17"/>
        <v>60000</v>
      </c>
      <c r="R127" s="131">
        <f t="shared" si="18"/>
        <v>0</v>
      </c>
      <c r="S127" s="131">
        <f t="shared" si="19"/>
        <v>0</v>
      </c>
      <c r="T127" s="267">
        <f t="shared" si="20"/>
        <v>9</v>
      </c>
      <c r="U127" s="151">
        <f t="shared" si="21"/>
        <v>270000</v>
      </c>
      <c r="V127" s="147">
        <f t="shared" si="22"/>
        <v>13</v>
      </c>
      <c r="W127" s="269">
        <f>V127*F127</f>
        <v>390000</v>
      </c>
      <c r="X127" s="269">
        <f>IF(W127&gt;U127,W127-U127,0)</f>
        <v>120000</v>
      </c>
      <c r="Y127" s="271">
        <f>IF(U127&gt;W127,U127-W127,0)</f>
        <v>0</v>
      </c>
      <c r="Z127" s="95"/>
    </row>
    <row r="128" spans="1:26" s="44" customFormat="1" ht="46.8">
      <c r="A128" s="6">
        <v>124</v>
      </c>
      <c r="B128" s="6">
        <v>102</v>
      </c>
      <c r="C128" s="6" t="s">
        <v>532</v>
      </c>
      <c r="D128" s="14" t="s">
        <v>251</v>
      </c>
      <c r="E128" s="261" t="s">
        <v>14</v>
      </c>
      <c r="F128" s="258">
        <v>16000</v>
      </c>
      <c r="G128" s="111">
        <v>7</v>
      </c>
      <c r="H128" s="112">
        <v>13559.322033898306</v>
      </c>
      <c r="I128" s="109">
        <f t="shared" si="12"/>
        <v>112000</v>
      </c>
      <c r="J128" s="184">
        <v>12</v>
      </c>
      <c r="K128" s="109">
        <f t="shared" si="13"/>
        <v>192000</v>
      </c>
      <c r="L128" s="109">
        <f t="shared" si="14"/>
        <v>80000</v>
      </c>
      <c r="M128" s="109">
        <f t="shared" si="15"/>
        <v>0</v>
      </c>
      <c r="N128" s="130"/>
      <c r="O128" s="265">
        <f t="shared" si="16"/>
        <v>0</v>
      </c>
      <c r="P128" s="132"/>
      <c r="Q128" s="131">
        <f t="shared" si="17"/>
        <v>0</v>
      </c>
      <c r="R128" s="131">
        <f t="shared" si="18"/>
        <v>0</v>
      </c>
      <c r="S128" s="131">
        <f t="shared" si="19"/>
        <v>0</v>
      </c>
      <c r="T128" s="267">
        <f t="shared" si="20"/>
        <v>7</v>
      </c>
      <c r="U128" s="151">
        <f t="shared" si="21"/>
        <v>112000</v>
      </c>
      <c r="V128" s="147">
        <f t="shared" si="22"/>
        <v>12</v>
      </c>
      <c r="W128" s="269">
        <f>V128*F128</f>
        <v>192000</v>
      </c>
      <c r="X128" s="269">
        <f>IF(W128&gt;U128,W128-U128,0)</f>
        <v>80000</v>
      </c>
      <c r="Y128" s="271">
        <f>IF(U128&gt;W128,U128-W128,0)</f>
        <v>0</v>
      </c>
      <c r="Z128" s="95"/>
    </row>
    <row r="129" spans="1:26" s="44" customFormat="1" ht="46.8">
      <c r="A129" s="6">
        <v>125</v>
      </c>
      <c r="B129" s="6">
        <v>103</v>
      </c>
      <c r="C129" s="6" t="s">
        <v>533</v>
      </c>
      <c r="D129" s="14" t="s">
        <v>252</v>
      </c>
      <c r="E129" s="261" t="s">
        <v>14</v>
      </c>
      <c r="F129" s="258">
        <v>10494999.999999998</v>
      </c>
      <c r="G129" s="111">
        <v>1</v>
      </c>
      <c r="H129" s="112">
        <v>8894067.7966101691</v>
      </c>
      <c r="I129" s="109">
        <f t="shared" si="12"/>
        <v>10494999.999999998</v>
      </c>
      <c r="J129" s="184">
        <v>1</v>
      </c>
      <c r="K129" s="109">
        <f t="shared" si="13"/>
        <v>10494999.999999998</v>
      </c>
      <c r="L129" s="109">
        <f t="shared" si="14"/>
        <v>0</v>
      </c>
      <c r="M129" s="109">
        <f t="shared" si="15"/>
        <v>0</v>
      </c>
      <c r="N129" s="130"/>
      <c r="O129" s="265">
        <f t="shared" si="16"/>
        <v>0</v>
      </c>
      <c r="P129" s="132"/>
      <c r="Q129" s="131">
        <f t="shared" si="17"/>
        <v>0</v>
      </c>
      <c r="R129" s="131">
        <f t="shared" si="18"/>
        <v>0</v>
      </c>
      <c r="S129" s="131">
        <f t="shared" si="19"/>
        <v>0</v>
      </c>
      <c r="T129" s="267">
        <f t="shared" si="20"/>
        <v>1</v>
      </c>
      <c r="U129" s="151">
        <f t="shared" si="21"/>
        <v>10494999.999999998</v>
      </c>
      <c r="V129" s="147">
        <f t="shared" si="22"/>
        <v>1</v>
      </c>
      <c r="W129" s="269">
        <f>V129*F129</f>
        <v>10494999.999999998</v>
      </c>
      <c r="X129" s="269">
        <f>IF(W129&gt;U129,W129-U129,0)</f>
        <v>0</v>
      </c>
      <c r="Y129" s="271">
        <f>IF(U129&gt;W129,U129-W129,0)</f>
        <v>0</v>
      </c>
      <c r="Z129" s="95"/>
    </row>
    <row r="130" spans="1:26" s="44" customFormat="1" ht="31.2">
      <c r="A130" s="6">
        <v>126</v>
      </c>
      <c r="B130" s="6">
        <v>104</v>
      </c>
      <c r="C130" s="6" t="s">
        <v>534</v>
      </c>
      <c r="D130" s="14" t="s">
        <v>254</v>
      </c>
      <c r="E130" s="261" t="s">
        <v>14</v>
      </c>
      <c r="F130" s="258">
        <v>150000</v>
      </c>
      <c r="G130" s="111">
        <v>6</v>
      </c>
      <c r="H130" s="109">
        <v>127118.64406779662</v>
      </c>
      <c r="I130" s="109">
        <f t="shared" si="12"/>
        <v>900000</v>
      </c>
      <c r="J130" s="184">
        <v>6</v>
      </c>
      <c r="K130" s="109">
        <f t="shared" si="13"/>
        <v>900000</v>
      </c>
      <c r="L130" s="109">
        <f t="shared" si="14"/>
        <v>0</v>
      </c>
      <c r="M130" s="109">
        <f t="shared" si="15"/>
        <v>0</v>
      </c>
      <c r="N130" s="130"/>
      <c r="O130" s="265">
        <f t="shared" si="16"/>
        <v>0</v>
      </c>
      <c r="P130" s="132"/>
      <c r="Q130" s="131">
        <f t="shared" si="17"/>
        <v>0</v>
      </c>
      <c r="R130" s="131">
        <f t="shared" si="18"/>
        <v>0</v>
      </c>
      <c r="S130" s="131">
        <f t="shared" si="19"/>
        <v>0</v>
      </c>
      <c r="T130" s="267">
        <f t="shared" si="20"/>
        <v>6</v>
      </c>
      <c r="U130" s="151">
        <f t="shared" si="21"/>
        <v>900000</v>
      </c>
      <c r="V130" s="147">
        <f t="shared" si="22"/>
        <v>6</v>
      </c>
      <c r="W130" s="269">
        <f>V130*F130</f>
        <v>900000</v>
      </c>
      <c r="X130" s="269">
        <f>IF(W130&gt;U130,W130-U130,0)</f>
        <v>0</v>
      </c>
      <c r="Y130" s="271">
        <f>IF(U130&gt;W130,U130-W130,0)</f>
        <v>0</v>
      </c>
      <c r="Z130" s="95"/>
    </row>
    <row r="131" spans="1:26" s="44" customFormat="1" ht="31.2">
      <c r="A131" s="6">
        <v>127</v>
      </c>
      <c r="B131" s="6">
        <v>105</v>
      </c>
      <c r="C131" s="6" t="s">
        <v>535</v>
      </c>
      <c r="D131" s="14" t="s">
        <v>255</v>
      </c>
      <c r="E131" s="261" t="s">
        <v>14</v>
      </c>
      <c r="F131" s="258">
        <v>210000</v>
      </c>
      <c r="G131" s="111">
        <v>2</v>
      </c>
      <c r="H131" s="109">
        <v>177966.10169491527</v>
      </c>
      <c r="I131" s="109">
        <f t="shared" si="12"/>
        <v>420000</v>
      </c>
      <c r="J131" s="184">
        <v>6</v>
      </c>
      <c r="K131" s="109">
        <f t="shared" si="13"/>
        <v>1260000</v>
      </c>
      <c r="L131" s="109">
        <f t="shared" si="14"/>
        <v>840000</v>
      </c>
      <c r="M131" s="109">
        <f t="shared" si="15"/>
        <v>0</v>
      </c>
      <c r="N131" s="130"/>
      <c r="O131" s="265">
        <f t="shared" si="16"/>
        <v>0</v>
      </c>
      <c r="P131" s="132"/>
      <c r="Q131" s="131">
        <f t="shared" si="17"/>
        <v>0</v>
      </c>
      <c r="R131" s="131">
        <f t="shared" si="18"/>
        <v>0</v>
      </c>
      <c r="S131" s="131">
        <f t="shared" si="19"/>
        <v>0</v>
      </c>
      <c r="T131" s="267">
        <f t="shared" si="20"/>
        <v>2</v>
      </c>
      <c r="U131" s="151">
        <f t="shared" si="21"/>
        <v>420000</v>
      </c>
      <c r="V131" s="147">
        <f t="shared" si="22"/>
        <v>6</v>
      </c>
      <c r="W131" s="269">
        <f>V131*F131</f>
        <v>1260000</v>
      </c>
      <c r="X131" s="269">
        <f>IF(W131&gt;U131,W131-U131,0)</f>
        <v>840000</v>
      </c>
      <c r="Y131" s="271">
        <f>IF(U131&gt;W131,U131-W131,0)</f>
        <v>0</v>
      </c>
      <c r="Z131" s="95"/>
    </row>
    <row r="132" spans="1:26" s="44" customFormat="1" ht="15.6">
      <c r="A132" s="6">
        <v>128</v>
      </c>
      <c r="B132" s="6">
        <v>106</v>
      </c>
      <c r="C132" s="6" t="s">
        <v>536</v>
      </c>
      <c r="D132" s="14" t="s">
        <v>256</v>
      </c>
      <c r="E132" s="261" t="s">
        <v>14</v>
      </c>
      <c r="F132" s="258">
        <v>7000</v>
      </c>
      <c r="G132" s="111">
        <v>6</v>
      </c>
      <c r="H132" s="109">
        <v>5932.203389830509</v>
      </c>
      <c r="I132" s="109">
        <f t="shared" si="12"/>
        <v>42000</v>
      </c>
      <c r="J132" s="184">
        <v>6</v>
      </c>
      <c r="K132" s="109">
        <f t="shared" si="13"/>
        <v>42000</v>
      </c>
      <c r="L132" s="109">
        <f t="shared" si="14"/>
        <v>0</v>
      </c>
      <c r="M132" s="109">
        <f t="shared" si="15"/>
        <v>0</v>
      </c>
      <c r="N132" s="130"/>
      <c r="O132" s="265">
        <f t="shared" si="16"/>
        <v>0</v>
      </c>
      <c r="P132" s="132"/>
      <c r="Q132" s="131">
        <f t="shared" si="17"/>
        <v>0</v>
      </c>
      <c r="R132" s="131">
        <f t="shared" si="18"/>
        <v>0</v>
      </c>
      <c r="S132" s="131">
        <f t="shared" si="19"/>
        <v>0</v>
      </c>
      <c r="T132" s="267">
        <f t="shared" si="20"/>
        <v>6</v>
      </c>
      <c r="U132" s="151">
        <f t="shared" si="21"/>
        <v>42000</v>
      </c>
      <c r="V132" s="147">
        <f t="shared" si="22"/>
        <v>6</v>
      </c>
      <c r="W132" s="269">
        <f>V132*F132</f>
        <v>42000</v>
      </c>
      <c r="X132" s="269">
        <f>IF(W132&gt;U132,W132-U132,0)</f>
        <v>0</v>
      </c>
      <c r="Y132" s="271">
        <f>IF(U132&gt;W132,U132-W132,0)</f>
        <v>0</v>
      </c>
      <c r="Z132" s="95"/>
    </row>
    <row r="133" spans="1:26" s="44" customFormat="1" ht="27.6" customHeight="1">
      <c r="A133" s="6">
        <v>129</v>
      </c>
      <c r="B133" s="6">
        <v>107</v>
      </c>
      <c r="C133" s="6" t="s">
        <v>537</v>
      </c>
      <c r="D133" s="14" t="s">
        <v>257</v>
      </c>
      <c r="E133" s="261" t="s">
        <v>14</v>
      </c>
      <c r="F133" s="258">
        <v>8500</v>
      </c>
      <c r="G133" s="111">
        <v>2</v>
      </c>
      <c r="H133" s="109">
        <v>7203.3898305084749</v>
      </c>
      <c r="I133" s="109">
        <f t="shared" si="12"/>
        <v>17000</v>
      </c>
      <c r="J133" s="184">
        <v>6</v>
      </c>
      <c r="K133" s="109">
        <f t="shared" si="13"/>
        <v>51000</v>
      </c>
      <c r="L133" s="109">
        <f t="shared" si="14"/>
        <v>34000</v>
      </c>
      <c r="M133" s="109">
        <f t="shared" si="15"/>
        <v>0</v>
      </c>
      <c r="N133" s="130"/>
      <c r="O133" s="265">
        <f t="shared" si="16"/>
        <v>0</v>
      </c>
      <c r="P133" s="132"/>
      <c r="Q133" s="131">
        <f t="shared" si="17"/>
        <v>0</v>
      </c>
      <c r="R133" s="131">
        <f t="shared" si="18"/>
        <v>0</v>
      </c>
      <c r="S133" s="131">
        <f t="shared" si="19"/>
        <v>0</v>
      </c>
      <c r="T133" s="267">
        <f t="shared" si="20"/>
        <v>2</v>
      </c>
      <c r="U133" s="151">
        <f t="shared" si="21"/>
        <v>17000</v>
      </c>
      <c r="V133" s="147">
        <f t="shared" si="22"/>
        <v>6</v>
      </c>
      <c r="W133" s="269">
        <f>V133*F133</f>
        <v>51000</v>
      </c>
      <c r="X133" s="269">
        <f>IF(W133&gt;U133,W133-U133,0)</f>
        <v>34000</v>
      </c>
      <c r="Y133" s="271">
        <f>IF(U133&gt;W133,U133-W133,0)</f>
        <v>0</v>
      </c>
      <c r="Z133" s="95"/>
    </row>
    <row r="134" spans="1:26" ht="15.6">
      <c r="A134" s="6">
        <v>130</v>
      </c>
      <c r="B134" s="6">
        <v>216</v>
      </c>
      <c r="C134" s="6" t="s">
        <v>538</v>
      </c>
      <c r="D134" s="14" t="s">
        <v>258</v>
      </c>
      <c r="E134" s="261" t="s">
        <v>14</v>
      </c>
      <c r="F134" s="258">
        <v>1200000</v>
      </c>
      <c r="G134" s="111">
        <v>1</v>
      </c>
      <c r="H134" s="109">
        <v>1016949.1525423729</v>
      </c>
      <c r="I134" s="109">
        <f t="shared" ref="I134:I197" si="23">F134*G134</f>
        <v>1200000</v>
      </c>
      <c r="J134" s="184">
        <v>1</v>
      </c>
      <c r="K134" s="109">
        <f t="shared" ref="K134:K197" si="24">J134*F134</f>
        <v>1200000</v>
      </c>
      <c r="L134" s="109">
        <f t="shared" ref="L134:L197" si="25">IF(K134&gt;I134,K134-I134,0)</f>
        <v>0</v>
      </c>
      <c r="M134" s="109">
        <f t="shared" ref="M134:M197" si="26">IF(I134&gt;K134,I134-K134,0)</f>
        <v>0</v>
      </c>
      <c r="N134" s="130"/>
      <c r="O134" s="265">
        <f t="shared" ref="O134:O197" si="27">N134*F134</f>
        <v>0</v>
      </c>
      <c r="P134" s="132"/>
      <c r="Q134" s="131">
        <f t="shared" ref="Q134:Q197" si="28">P134*F134</f>
        <v>0</v>
      </c>
      <c r="R134" s="131">
        <f t="shared" ref="R134:R197" si="29">IF(Q134&gt;O134,Q134-O134,0)</f>
        <v>0</v>
      </c>
      <c r="S134" s="131">
        <f t="shared" ref="S134:S197" si="30">IF(O134&gt;Q134,O134-Q134,0)</f>
        <v>0</v>
      </c>
      <c r="T134" s="267">
        <f t="shared" ref="T134:T197" si="31">G134+N134</f>
        <v>1</v>
      </c>
      <c r="U134" s="151">
        <f t="shared" ref="U134:U197" si="32">T134*F134</f>
        <v>1200000</v>
      </c>
      <c r="V134" s="147">
        <f t="shared" ref="V134:V197" si="33">J134+P134</f>
        <v>1</v>
      </c>
      <c r="W134" s="269">
        <f>V134*F134</f>
        <v>1200000</v>
      </c>
      <c r="X134" s="269">
        <f>IF(W134&gt;U134,W134-U134,0)</f>
        <v>0</v>
      </c>
      <c r="Y134" s="271">
        <f>IF(U134&gt;W134,U134-W134,0)</f>
        <v>0</v>
      </c>
    </row>
    <row r="135" spans="1:26" ht="15.6">
      <c r="A135" s="6">
        <v>131</v>
      </c>
      <c r="B135" s="6">
        <v>217</v>
      </c>
      <c r="C135" s="6" t="s">
        <v>539</v>
      </c>
      <c r="D135" s="14" t="s">
        <v>259</v>
      </c>
      <c r="E135" s="261" t="s">
        <v>14</v>
      </c>
      <c r="F135" s="258">
        <v>1000000</v>
      </c>
      <c r="G135" s="111">
        <v>2</v>
      </c>
      <c r="H135" s="109">
        <v>847457.62711864407</v>
      </c>
      <c r="I135" s="109">
        <f t="shared" si="23"/>
        <v>2000000</v>
      </c>
      <c r="J135" s="184">
        <v>2</v>
      </c>
      <c r="K135" s="109">
        <f t="shared" si="24"/>
        <v>2000000</v>
      </c>
      <c r="L135" s="109">
        <f t="shared" si="25"/>
        <v>0</v>
      </c>
      <c r="M135" s="109">
        <f t="shared" si="26"/>
        <v>0</v>
      </c>
      <c r="N135" s="130"/>
      <c r="O135" s="265">
        <f t="shared" si="27"/>
        <v>0</v>
      </c>
      <c r="P135" s="132"/>
      <c r="Q135" s="131">
        <f t="shared" si="28"/>
        <v>0</v>
      </c>
      <c r="R135" s="131">
        <f t="shared" si="29"/>
        <v>0</v>
      </c>
      <c r="S135" s="131">
        <f t="shared" si="30"/>
        <v>0</v>
      </c>
      <c r="T135" s="267">
        <f t="shared" si="31"/>
        <v>2</v>
      </c>
      <c r="U135" s="151">
        <f t="shared" si="32"/>
        <v>2000000</v>
      </c>
      <c r="V135" s="147">
        <f t="shared" si="33"/>
        <v>2</v>
      </c>
      <c r="W135" s="269">
        <f>V135*F135</f>
        <v>2000000</v>
      </c>
      <c r="X135" s="269">
        <f>IF(W135&gt;U135,W135-U135,0)</f>
        <v>0</v>
      </c>
      <c r="Y135" s="271">
        <f>IF(U135&gt;W135,U135-W135,0)</f>
        <v>0</v>
      </c>
    </row>
    <row r="136" spans="1:26" ht="15.6">
      <c r="A136" s="6">
        <v>132</v>
      </c>
      <c r="B136" s="6">
        <v>218</v>
      </c>
      <c r="C136" s="6" t="s">
        <v>540</v>
      </c>
      <c r="D136" s="14" t="s">
        <v>260</v>
      </c>
      <c r="E136" s="261" t="s">
        <v>14</v>
      </c>
      <c r="F136" s="258">
        <v>900000.00000000012</v>
      </c>
      <c r="G136" s="111">
        <v>1</v>
      </c>
      <c r="H136" s="109">
        <v>762711.86440677976</v>
      </c>
      <c r="I136" s="109">
        <f t="shared" si="23"/>
        <v>900000.00000000012</v>
      </c>
      <c r="J136" s="184">
        <v>3</v>
      </c>
      <c r="K136" s="109">
        <f t="shared" si="24"/>
        <v>2700000.0000000005</v>
      </c>
      <c r="L136" s="109">
        <f t="shared" si="25"/>
        <v>1800000.0000000005</v>
      </c>
      <c r="M136" s="109">
        <f t="shared" si="26"/>
        <v>0</v>
      </c>
      <c r="N136" s="130"/>
      <c r="O136" s="265">
        <f t="shared" si="27"/>
        <v>0</v>
      </c>
      <c r="P136" s="132"/>
      <c r="Q136" s="131">
        <f t="shared" si="28"/>
        <v>0</v>
      </c>
      <c r="R136" s="131">
        <f t="shared" si="29"/>
        <v>0</v>
      </c>
      <c r="S136" s="131">
        <f t="shared" si="30"/>
        <v>0</v>
      </c>
      <c r="T136" s="267">
        <f t="shared" si="31"/>
        <v>1</v>
      </c>
      <c r="U136" s="151">
        <f t="shared" si="32"/>
        <v>900000.00000000012</v>
      </c>
      <c r="V136" s="147">
        <f t="shared" si="33"/>
        <v>3</v>
      </c>
      <c r="W136" s="269">
        <f>V136*F136</f>
        <v>2700000.0000000005</v>
      </c>
      <c r="X136" s="269">
        <f>IF(W136&gt;U136,W136-U136,0)</f>
        <v>1800000.0000000005</v>
      </c>
      <c r="Y136" s="271">
        <f>IF(U136&gt;W136,U136-W136,0)</f>
        <v>0</v>
      </c>
    </row>
    <row r="137" spans="1:26" ht="15.6">
      <c r="A137" s="6">
        <v>133</v>
      </c>
      <c r="B137" s="6">
        <v>108</v>
      </c>
      <c r="C137" s="6" t="s">
        <v>541</v>
      </c>
      <c r="D137" s="7" t="s">
        <v>262</v>
      </c>
      <c r="E137" s="261" t="s">
        <v>49</v>
      </c>
      <c r="F137" s="258">
        <v>1425000</v>
      </c>
      <c r="G137" s="108">
        <v>1</v>
      </c>
      <c r="H137" s="109">
        <v>1207627.1186440678</v>
      </c>
      <c r="I137" s="109">
        <f t="shared" si="23"/>
        <v>1425000</v>
      </c>
      <c r="J137" s="184">
        <v>1</v>
      </c>
      <c r="K137" s="109">
        <f t="shared" si="24"/>
        <v>1425000</v>
      </c>
      <c r="L137" s="109">
        <f t="shared" si="25"/>
        <v>0</v>
      </c>
      <c r="M137" s="109">
        <f t="shared" si="26"/>
        <v>0</v>
      </c>
      <c r="N137" s="130"/>
      <c r="O137" s="265">
        <f t="shared" si="27"/>
        <v>0</v>
      </c>
      <c r="P137" s="132"/>
      <c r="Q137" s="131">
        <f t="shared" si="28"/>
        <v>0</v>
      </c>
      <c r="R137" s="131">
        <f t="shared" si="29"/>
        <v>0</v>
      </c>
      <c r="S137" s="131">
        <f t="shared" si="30"/>
        <v>0</v>
      </c>
      <c r="T137" s="267">
        <f t="shared" si="31"/>
        <v>1</v>
      </c>
      <c r="U137" s="151">
        <f t="shared" si="32"/>
        <v>1425000</v>
      </c>
      <c r="V137" s="147">
        <f t="shared" si="33"/>
        <v>1</v>
      </c>
      <c r="W137" s="269">
        <f>V137*F137</f>
        <v>1425000</v>
      </c>
      <c r="X137" s="269">
        <f>IF(W137&gt;U137,W137-U137,0)</f>
        <v>0</v>
      </c>
      <c r="Y137" s="271">
        <f>IF(U137&gt;W137,U137-W137,0)</f>
        <v>0</v>
      </c>
    </row>
    <row r="138" spans="1:26" ht="15.6">
      <c r="A138" s="6">
        <v>134</v>
      </c>
      <c r="B138" s="6">
        <v>109</v>
      </c>
      <c r="C138" s="6" t="s">
        <v>542</v>
      </c>
      <c r="D138" s="7" t="s">
        <v>263</v>
      </c>
      <c r="E138" s="261" t="s">
        <v>49</v>
      </c>
      <c r="F138" s="258">
        <v>1400000</v>
      </c>
      <c r="G138" s="108">
        <v>1</v>
      </c>
      <c r="H138" s="109">
        <v>1186440.6779661018</v>
      </c>
      <c r="I138" s="109">
        <f t="shared" si="23"/>
        <v>1400000</v>
      </c>
      <c r="J138" s="184">
        <v>1</v>
      </c>
      <c r="K138" s="109">
        <f t="shared" si="24"/>
        <v>1400000</v>
      </c>
      <c r="L138" s="109">
        <f t="shared" si="25"/>
        <v>0</v>
      </c>
      <c r="M138" s="109">
        <f t="shared" si="26"/>
        <v>0</v>
      </c>
      <c r="N138" s="130"/>
      <c r="O138" s="265">
        <f t="shared" si="27"/>
        <v>0</v>
      </c>
      <c r="P138" s="132"/>
      <c r="Q138" s="131">
        <f t="shared" si="28"/>
        <v>0</v>
      </c>
      <c r="R138" s="131">
        <f t="shared" si="29"/>
        <v>0</v>
      </c>
      <c r="S138" s="131">
        <f t="shared" si="30"/>
        <v>0</v>
      </c>
      <c r="T138" s="267">
        <f t="shared" si="31"/>
        <v>1</v>
      </c>
      <c r="U138" s="151">
        <f t="shared" si="32"/>
        <v>1400000</v>
      </c>
      <c r="V138" s="147">
        <f t="shared" si="33"/>
        <v>1</v>
      </c>
      <c r="W138" s="269">
        <f>V138*F138</f>
        <v>1400000</v>
      </c>
      <c r="X138" s="269">
        <f>IF(W138&gt;U138,W138-U138,0)</f>
        <v>0</v>
      </c>
      <c r="Y138" s="271">
        <f>IF(U138&gt;W138,U138-W138,0)</f>
        <v>0</v>
      </c>
    </row>
    <row r="139" spans="1:26" ht="15.6">
      <c r="A139" s="6">
        <v>135</v>
      </c>
      <c r="B139" s="6">
        <v>219</v>
      </c>
      <c r="C139" s="6" t="s">
        <v>543</v>
      </c>
      <c r="D139" s="7" t="s">
        <v>264</v>
      </c>
      <c r="E139" s="261" t="s">
        <v>14</v>
      </c>
      <c r="F139" s="258">
        <v>27000</v>
      </c>
      <c r="G139" s="108">
        <v>6</v>
      </c>
      <c r="H139" s="109">
        <v>22881.355932203391</v>
      </c>
      <c r="I139" s="109">
        <f t="shared" si="23"/>
        <v>162000</v>
      </c>
      <c r="J139" s="184">
        <v>6</v>
      </c>
      <c r="K139" s="109">
        <f t="shared" si="24"/>
        <v>162000</v>
      </c>
      <c r="L139" s="109">
        <f t="shared" si="25"/>
        <v>0</v>
      </c>
      <c r="M139" s="109">
        <f t="shared" si="26"/>
        <v>0</v>
      </c>
      <c r="N139" s="130"/>
      <c r="O139" s="265">
        <f t="shared" si="27"/>
        <v>0</v>
      </c>
      <c r="P139" s="132"/>
      <c r="Q139" s="131">
        <f t="shared" si="28"/>
        <v>0</v>
      </c>
      <c r="R139" s="131">
        <f t="shared" si="29"/>
        <v>0</v>
      </c>
      <c r="S139" s="131">
        <f t="shared" si="30"/>
        <v>0</v>
      </c>
      <c r="T139" s="267">
        <f t="shared" si="31"/>
        <v>6</v>
      </c>
      <c r="U139" s="151">
        <f t="shared" si="32"/>
        <v>162000</v>
      </c>
      <c r="V139" s="147">
        <f t="shared" si="33"/>
        <v>6</v>
      </c>
      <c r="W139" s="269">
        <f>V139*F139</f>
        <v>162000</v>
      </c>
      <c r="X139" s="269">
        <f>IF(W139&gt;U139,W139-U139,0)</f>
        <v>0</v>
      </c>
      <c r="Y139" s="271">
        <f>IF(U139&gt;W139,U139-W139,0)</f>
        <v>0</v>
      </c>
    </row>
    <row r="140" spans="1:26" ht="31.2">
      <c r="A140" s="6">
        <v>136</v>
      </c>
      <c r="B140" s="6">
        <v>110</v>
      </c>
      <c r="C140" s="6" t="s">
        <v>544</v>
      </c>
      <c r="D140" s="7" t="s">
        <v>265</v>
      </c>
      <c r="E140" s="261" t="s">
        <v>14</v>
      </c>
      <c r="F140" s="258">
        <v>16000</v>
      </c>
      <c r="G140" s="108">
        <v>6</v>
      </c>
      <c r="H140" s="109">
        <v>13559.322033898306</v>
      </c>
      <c r="I140" s="109">
        <f t="shared" si="23"/>
        <v>96000</v>
      </c>
      <c r="J140" s="184">
        <v>6</v>
      </c>
      <c r="K140" s="109">
        <f t="shared" si="24"/>
        <v>96000</v>
      </c>
      <c r="L140" s="109">
        <f t="shared" si="25"/>
        <v>0</v>
      </c>
      <c r="M140" s="109">
        <f t="shared" si="26"/>
        <v>0</v>
      </c>
      <c r="N140" s="130"/>
      <c r="O140" s="265">
        <f t="shared" si="27"/>
        <v>0</v>
      </c>
      <c r="P140" s="132"/>
      <c r="Q140" s="131">
        <f t="shared" si="28"/>
        <v>0</v>
      </c>
      <c r="R140" s="131">
        <f t="shared" si="29"/>
        <v>0</v>
      </c>
      <c r="S140" s="131">
        <f t="shared" si="30"/>
        <v>0</v>
      </c>
      <c r="T140" s="267">
        <f t="shared" si="31"/>
        <v>6</v>
      </c>
      <c r="U140" s="151">
        <f t="shared" si="32"/>
        <v>96000</v>
      </c>
      <c r="V140" s="147">
        <f t="shared" si="33"/>
        <v>6</v>
      </c>
      <c r="W140" s="269">
        <f>V140*F140</f>
        <v>96000</v>
      </c>
      <c r="X140" s="269">
        <f>IF(W140&gt;U140,W140-U140,0)</f>
        <v>0</v>
      </c>
      <c r="Y140" s="271">
        <f>IF(U140&gt;W140,U140-W140,0)</f>
        <v>0</v>
      </c>
    </row>
    <row r="141" spans="1:26" ht="31.2">
      <c r="A141" s="6">
        <v>137</v>
      </c>
      <c r="B141" s="6">
        <v>111</v>
      </c>
      <c r="C141" s="6" t="s">
        <v>545</v>
      </c>
      <c r="D141" s="7" t="s">
        <v>266</v>
      </c>
      <c r="E141" s="261" t="s">
        <v>14</v>
      </c>
      <c r="F141" s="258">
        <v>11000.000000000002</v>
      </c>
      <c r="G141" s="108">
        <v>10</v>
      </c>
      <c r="H141" s="109">
        <v>9322.033898305086</v>
      </c>
      <c r="I141" s="109">
        <f t="shared" si="23"/>
        <v>110000.00000000001</v>
      </c>
      <c r="J141" s="184">
        <v>10</v>
      </c>
      <c r="K141" s="109">
        <f t="shared" si="24"/>
        <v>110000.00000000001</v>
      </c>
      <c r="L141" s="109">
        <f t="shared" si="25"/>
        <v>0</v>
      </c>
      <c r="M141" s="109">
        <f t="shared" si="26"/>
        <v>0</v>
      </c>
      <c r="N141" s="130"/>
      <c r="O141" s="265">
        <f t="shared" si="27"/>
        <v>0</v>
      </c>
      <c r="P141" s="132"/>
      <c r="Q141" s="131">
        <f t="shared" si="28"/>
        <v>0</v>
      </c>
      <c r="R141" s="131">
        <f t="shared" si="29"/>
        <v>0</v>
      </c>
      <c r="S141" s="131">
        <f t="shared" si="30"/>
        <v>0</v>
      </c>
      <c r="T141" s="267">
        <f t="shared" si="31"/>
        <v>10</v>
      </c>
      <c r="U141" s="151">
        <f t="shared" si="32"/>
        <v>110000.00000000001</v>
      </c>
      <c r="V141" s="147">
        <f t="shared" si="33"/>
        <v>10</v>
      </c>
      <c r="W141" s="269">
        <f>V141*F141</f>
        <v>110000.00000000001</v>
      </c>
      <c r="X141" s="269">
        <f>IF(W141&gt;U141,W141-U141,0)</f>
        <v>0</v>
      </c>
      <c r="Y141" s="271">
        <f>IF(U141&gt;W141,U141-W141,0)</f>
        <v>0</v>
      </c>
    </row>
    <row r="142" spans="1:26" ht="15.6">
      <c r="A142" s="6">
        <v>138</v>
      </c>
      <c r="B142" s="6">
        <v>112</v>
      </c>
      <c r="C142" s="6" t="s">
        <v>546</v>
      </c>
      <c r="D142" s="7" t="s">
        <v>267</v>
      </c>
      <c r="E142" s="261" t="s">
        <v>14</v>
      </c>
      <c r="F142" s="258">
        <v>22500</v>
      </c>
      <c r="G142" s="108">
        <v>10</v>
      </c>
      <c r="H142" s="109">
        <v>19067.796610169491</v>
      </c>
      <c r="I142" s="109">
        <f t="shared" si="23"/>
        <v>225000</v>
      </c>
      <c r="J142" s="184">
        <v>10</v>
      </c>
      <c r="K142" s="109">
        <f t="shared" si="24"/>
        <v>225000</v>
      </c>
      <c r="L142" s="109">
        <f t="shared" si="25"/>
        <v>0</v>
      </c>
      <c r="M142" s="109">
        <f t="shared" si="26"/>
        <v>0</v>
      </c>
      <c r="N142" s="130"/>
      <c r="O142" s="265">
        <f t="shared" si="27"/>
        <v>0</v>
      </c>
      <c r="P142" s="132"/>
      <c r="Q142" s="131">
        <f t="shared" si="28"/>
        <v>0</v>
      </c>
      <c r="R142" s="131">
        <f t="shared" si="29"/>
        <v>0</v>
      </c>
      <c r="S142" s="131">
        <f t="shared" si="30"/>
        <v>0</v>
      </c>
      <c r="T142" s="267">
        <f t="shared" si="31"/>
        <v>10</v>
      </c>
      <c r="U142" s="151">
        <f t="shared" si="32"/>
        <v>225000</v>
      </c>
      <c r="V142" s="147">
        <f t="shared" si="33"/>
        <v>10</v>
      </c>
      <c r="W142" s="269">
        <f>V142*F142</f>
        <v>225000</v>
      </c>
      <c r="X142" s="269">
        <f>IF(W142&gt;U142,W142-U142,0)</f>
        <v>0</v>
      </c>
      <c r="Y142" s="271">
        <f>IF(U142&gt;W142,U142-W142,0)</f>
        <v>0</v>
      </c>
    </row>
    <row r="143" spans="1:26" ht="31.2">
      <c r="A143" s="6">
        <v>139</v>
      </c>
      <c r="B143" s="6">
        <v>113</v>
      </c>
      <c r="C143" s="6" t="s">
        <v>547</v>
      </c>
      <c r="D143" s="7" t="s">
        <v>268</v>
      </c>
      <c r="E143" s="261" t="s">
        <v>14</v>
      </c>
      <c r="F143" s="258">
        <v>2000</v>
      </c>
      <c r="G143" s="108">
        <v>150</v>
      </c>
      <c r="H143" s="109">
        <v>1694.9152542372883</v>
      </c>
      <c r="I143" s="109">
        <f t="shared" si="23"/>
        <v>300000</v>
      </c>
      <c r="J143" s="184">
        <v>150</v>
      </c>
      <c r="K143" s="109">
        <f t="shared" si="24"/>
        <v>300000</v>
      </c>
      <c r="L143" s="109">
        <f t="shared" si="25"/>
        <v>0</v>
      </c>
      <c r="M143" s="109">
        <f t="shared" si="26"/>
        <v>0</v>
      </c>
      <c r="N143" s="130"/>
      <c r="O143" s="265">
        <f t="shared" si="27"/>
        <v>0</v>
      </c>
      <c r="P143" s="132"/>
      <c r="Q143" s="131">
        <f t="shared" si="28"/>
        <v>0</v>
      </c>
      <c r="R143" s="131">
        <f t="shared" si="29"/>
        <v>0</v>
      </c>
      <c r="S143" s="131">
        <f t="shared" si="30"/>
        <v>0</v>
      </c>
      <c r="T143" s="267">
        <f t="shared" si="31"/>
        <v>150</v>
      </c>
      <c r="U143" s="151">
        <f t="shared" si="32"/>
        <v>300000</v>
      </c>
      <c r="V143" s="147">
        <f t="shared" si="33"/>
        <v>150</v>
      </c>
      <c r="W143" s="269">
        <f>V143*F143</f>
        <v>300000</v>
      </c>
      <c r="X143" s="269">
        <f>IF(W143&gt;U143,W143-U143,0)</f>
        <v>0</v>
      </c>
      <c r="Y143" s="271">
        <f>IF(U143&gt;W143,U143-W143,0)</f>
        <v>0</v>
      </c>
    </row>
    <row r="144" spans="1:26" ht="15.6">
      <c r="A144" s="6">
        <v>140</v>
      </c>
      <c r="B144" s="6">
        <v>220</v>
      </c>
      <c r="C144" s="6" t="s">
        <v>548</v>
      </c>
      <c r="D144" s="7" t="s">
        <v>269</v>
      </c>
      <c r="E144" s="261" t="s">
        <v>11</v>
      </c>
      <c r="F144" s="258">
        <v>29000.000000000004</v>
      </c>
      <c r="G144" s="108">
        <v>6</v>
      </c>
      <c r="H144" s="109">
        <v>24576.271186440681</v>
      </c>
      <c r="I144" s="109">
        <f t="shared" si="23"/>
        <v>174000.00000000003</v>
      </c>
      <c r="J144" s="184">
        <v>3</v>
      </c>
      <c r="K144" s="109">
        <f t="shared" si="24"/>
        <v>87000.000000000015</v>
      </c>
      <c r="L144" s="109">
        <f t="shared" si="25"/>
        <v>0</v>
      </c>
      <c r="M144" s="109">
        <f t="shared" si="26"/>
        <v>87000.000000000015</v>
      </c>
      <c r="N144" s="130"/>
      <c r="O144" s="265">
        <f t="shared" si="27"/>
        <v>0</v>
      </c>
      <c r="P144" s="132"/>
      <c r="Q144" s="131">
        <f t="shared" si="28"/>
        <v>0</v>
      </c>
      <c r="R144" s="131">
        <f t="shared" si="29"/>
        <v>0</v>
      </c>
      <c r="S144" s="131">
        <f t="shared" si="30"/>
        <v>0</v>
      </c>
      <c r="T144" s="267">
        <f t="shared" si="31"/>
        <v>6</v>
      </c>
      <c r="U144" s="151">
        <f t="shared" si="32"/>
        <v>174000.00000000003</v>
      </c>
      <c r="V144" s="147">
        <f t="shared" si="33"/>
        <v>3</v>
      </c>
      <c r="W144" s="269">
        <f>V144*F144</f>
        <v>87000.000000000015</v>
      </c>
      <c r="X144" s="269">
        <f>IF(W144&gt;U144,W144-U144,0)</f>
        <v>0</v>
      </c>
      <c r="Y144" s="271">
        <f>IF(U144&gt;W144,U144-W144,0)</f>
        <v>87000.000000000015</v>
      </c>
    </row>
    <row r="145" spans="1:25" ht="15.6">
      <c r="A145" s="6">
        <v>141</v>
      </c>
      <c r="B145" s="6">
        <v>221</v>
      </c>
      <c r="C145" s="6" t="s">
        <v>549</v>
      </c>
      <c r="D145" s="7" t="s">
        <v>271</v>
      </c>
      <c r="E145" s="261" t="s">
        <v>49</v>
      </c>
      <c r="F145" s="258">
        <v>1000000</v>
      </c>
      <c r="G145" s="108">
        <v>1</v>
      </c>
      <c r="H145" s="109">
        <v>847457.62711864407</v>
      </c>
      <c r="I145" s="109">
        <f t="shared" si="23"/>
        <v>1000000</v>
      </c>
      <c r="J145" s="184">
        <v>1</v>
      </c>
      <c r="K145" s="109">
        <f t="shared" si="24"/>
        <v>1000000</v>
      </c>
      <c r="L145" s="109">
        <f t="shared" si="25"/>
        <v>0</v>
      </c>
      <c r="M145" s="109">
        <f t="shared" si="26"/>
        <v>0</v>
      </c>
      <c r="N145" s="130"/>
      <c r="O145" s="265">
        <f t="shared" si="27"/>
        <v>0</v>
      </c>
      <c r="P145" s="132"/>
      <c r="Q145" s="131">
        <f t="shared" si="28"/>
        <v>0</v>
      </c>
      <c r="R145" s="131">
        <f t="shared" si="29"/>
        <v>0</v>
      </c>
      <c r="S145" s="131">
        <f t="shared" si="30"/>
        <v>0</v>
      </c>
      <c r="T145" s="267">
        <f t="shared" si="31"/>
        <v>1</v>
      </c>
      <c r="U145" s="151">
        <f t="shared" si="32"/>
        <v>1000000</v>
      </c>
      <c r="V145" s="147">
        <f t="shared" si="33"/>
        <v>1</v>
      </c>
      <c r="W145" s="269">
        <f>V145*F145</f>
        <v>1000000</v>
      </c>
      <c r="X145" s="269">
        <f>IF(W145&gt;U145,W145-U145,0)</f>
        <v>0</v>
      </c>
      <c r="Y145" s="271">
        <f>IF(U145&gt;W145,U145-W145,0)</f>
        <v>0</v>
      </c>
    </row>
    <row r="146" spans="1:25" ht="15.6">
      <c r="A146" s="6">
        <v>142</v>
      </c>
      <c r="B146" s="6">
        <v>114</v>
      </c>
      <c r="C146" s="6" t="s">
        <v>550</v>
      </c>
      <c r="D146" s="7" t="s">
        <v>272</v>
      </c>
      <c r="E146" s="261" t="s">
        <v>49</v>
      </c>
      <c r="F146" s="258">
        <v>1250000</v>
      </c>
      <c r="G146" s="108">
        <v>1</v>
      </c>
      <c r="H146" s="109">
        <v>1059322.0338983051</v>
      </c>
      <c r="I146" s="109">
        <f t="shared" si="23"/>
        <v>1250000</v>
      </c>
      <c r="J146" s="184">
        <v>1</v>
      </c>
      <c r="K146" s="109">
        <f t="shared" si="24"/>
        <v>1250000</v>
      </c>
      <c r="L146" s="109">
        <f t="shared" si="25"/>
        <v>0</v>
      </c>
      <c r="M146" s="109">
        <f t="shared" si="26"/>
        <v>0</v>
      </c>
      <c r="N146" s="130"/>
      <c r="O146" s="265">
        <f t="shared" si="27"/>
        <v>0</v>
      </c>
      <c r="P146" s="132"/>
      <c r="Q146" s="131">
        <f t="shared" si="28"/>
        <v>0</v>
      </c>
      <c r="R146" s="131">
        <f t="shared" si="29"/>
        <v>0</v>
      </c>
      <c r="S146" s="131">
        <f t="shared" si="30"/>
        <v>0</v>
      </c>
      <c r="T146" s="267">
        <f t="shared" si="31"/>
        <v>1</v>
      </c>
      <c r="U146" s="151">
        <f t="shared" si="32"/>
        <v>1250000</v>
      </c>
      <c r="V146" s="147">
        <f t="shared" si="33"/>
        <v>1</v>
      </c>
      <c r="W146" s="269">
        <f>V146*F146</f>
        <v>1250000</v>
      </c>
      <c r="X146" s="269">
        <f>IF(W146&gt;U146,W146-U146,0)</f>
        <v>0</v>
      </c>
      <c r="Y146" s="271">
        <f>IF(U146&gt;W146,U146-W146,0)</f>
        <v>0</v>
      </c>
    </row>
    <row r="147" spans="1:25" ht="15.6">
      <c r="A147" s="6">
        <v>143</v>
      </c>
      <c r="B147" s="6">
        <v>115</v>
      </c>
      <c r="C147" s="6" t="s">
        <v>551</v>
      </c>
      <c r="D147" s="7" t="s">
        <v>273</v>
      </c>
      <c r="E147" s="261" t="s">
        <v>14</v>
      </c>
      <c r="F147" s="258">
        <v>300000</v>
      </c>
      <c r="G147" s="108">
        <v>2</v>
      </c>
      <c r="H147" s="109">
        <v>254237.28813559323</v>
      </c>
      <c r="I147" s="109">
        <f t="shared" si="23"/>
        <v>600000</v>
      </c>
      <c r="J147" s="184">
        <v>3</v>
      </c>
      <c r="K147" s="109">
        <f t="shared" si="24"/>
        <v>900000</v>
      </c>
      <c r="L147" s="109">
        <f t="shared" si="25"/>
        <v>300000</v>
      </c>
      <c r="M147" s="109">
        <f t="shared" si="26"/>
        <v>0</v>
      </c>
      <c r="N147" s="130"/>
      <c r="O147" s="265">
        <f t="shared" si="27"/>
        <v>0</v>
      </c>
      <c r="P147" s="132"/>
      <c r="Q147" s="131">
        <f t="shared" si="28"/>
        <v>0</v>
      </c>
      <c r="R147" s="131">
        <f t="shared" si="29"/>
        <v>0</v>
      </c>
      <c r="S147" s="131">
        <f t="shared" si="30"/>
        <v>0</v>
      </c>
      <c r="T147" s="267">
        <f t="shared" si="31"/>
        <v>2</v>
      </c>
      <c r="U147" s="151">
        <f t="shared" si="32"/>
        <v>600000</v>
      </c>
      <c r="V147" s="147">
        <f t="shared" si="33"/>
        <v>3</v>
      </c>
      <c r="W147" s="269">
        <f>V147*F147</f>
        <v>900000</v>
      </c>
      <c r="X147" s="269">
        <f>IF(W147&gt;U147,W147-U147,0)</f>
        <v>300000</v>
      </c>
      <c r="Y147" s="271">
        <f>IF(U147&gt;W147,U147-W147,0)</f>
        <v>0</v>
      </c>
    </row>
    <row r="148" spans="1:25" ht="78">
      <c r="A148" s="6">
        <v>144</v>
      </c>
      <c r="B148" s="6">
        <v>116</v>
      </c>
      <c r="C148" s="6" t="s">
        <v>552</v>
      </c>
      <c r="D148" s="7" t="s">
        <v>275</v>
      </c>
      <c r="E148" s="261" t="s">
        <v>276</v>
      </c>
      <c r="F148" s="258">
        <v>5400</v>
      </c>
      <c r="G148" s="108">
        <v>10</v>
      </c>
      <c r="H148" s="109">
        <v>4576.2711864406783</v>
      </c>
      <c r="I148" s="109">
        <f t="shared" si="23"/>
        <v>54000</v>
      </c>
      <c r="J148" s="184">
        <v>5.95</v>
      </c>
      <c r="K148" s="109">
        <f t="shared" si="24"/>
        <v>32130</v>
      </c>
      <c r="L148" s="109">
        <f t="shared" si="25"/>
        <v>0</v>
      </c>
      <c r="M148" s="109">
        <f t="shared" si="26"/>
        <v>21870</v>
      </c>
      <c r="N148" s="130"/>
      <c r="O148" s="265">
        <f t="shared" si="27"/>
        <v>0</v>
      </c>
      <c r="P148" s="132"/>
      <c r="Q148" s="131">
        <f t="shared" si="28"/>
        <v>0</v>
      </c>
      <c r="R148" s="131">
        <f t="shared" si="29"/>
        <v>0</v>
      </c>
      <c r="S148" s="131">
        <f t="shared" si="30"/>
        <v>0</v>
      </c>
      <c r="T148" s="267">
        <f t="shared" si="31"/>
        <v>10</v>
      </c>
      <c r="U148" s="151">
        <f t="shared" si="32"/>
        <v>54000</v>
      </c>
      <c r="V148" s="147">
        <f t="shared" si="33"/>
        <v>5.95</v>
      </c>
      <c r="W148" s="269">
        <f>V148*F148</f>
        <v>32130</v>
      </c>
      <c r="X148" s="269">
        <f>IF(W148&gt;U148,W148-U148,0)</f>
        <v>0</v>
      </c>
      <c r="Y148" s="271">
        <f>IF(U148&gt;W148,U148-W148,0)</f>
        <v>21870</v>
      </c>
    </row>
    <row r="149" spans="1:25" ht="78">
      <c r="A149" s="6">
        <v>145</v>
      </c>
      <c r="B149" s="6">
        <v>117</v>
      </c>
      <c r="C149" s="6" t="s">
        <v>553</v>
      </c>
      <c r="D149" s="7" t="s">
        <v>277</v>
      </c>
      <c r="E149" s="261" t="s">
        <v>276</v>
      </c>
      <c r="F149" s="258">
        <v>4500</v>
      </c>
      <c r="G149" s="108">
        <v>1.5</v>
      </c>
      <c r="H149" s="109">
        <v>3813.5593220338983</v>
      </c>
      <c r="I149" s="109">
        <f t="shared" si="23"/>
        <v>6750</v>
      </c>
      <c r="J149" s="184">
        <v>49.43</v>
      </c>
      <c r="K149" s="109">
        <f t="shared" si="24"/>
        <v>222435</v>
      </c>
      <c r="L149" s="109">
        <f t="shared" si="25"/>
        <v>215685</v>
      </c>
      <c r="M149" s="109">
        <f t="shared" si="26"/>
        <v>0</v>
      </c>
      <c r="N149" s="130"/>
      <c r="O149" s="265">
        <f t="shared" si="27"/>
        <v>0</v>
      </c>
      <c r="P149" s="132"/>
      <c r="Q149" s="131">
        <f t="shared" si="28"/>
        <v>0</v>
      </c>
      <c r="R149" s="131">
        <f t="shared" si="29"/>
        <v>0</v>
      </c>
      <c r="S149" s="131">
        <f t="shared" si="30"/>
        <v>0</v>
      </c>
      <c r="T149" s="267">
        <f t="shared" si="31"/>
        <v>1.5</v>
      </c>
      <c r="U149" s="151">
        <f t="shared" si="32"/>
        <v>6750</v>
      </c>
      <c r="V149" s="147">
        <f t="shared" si="33"/>
        <v>49.43</v>
      </c>
      <c r="W149" s="269">
        <f>V149*F149</f>
        <v>222435</v>
      </c>
      <c r="X149" s="269">
        <f>IF(W149&gt;U149,W149-U149,0)</f>
        <v>215685</v>
      </c>
      <c r="Y149" s="271">
        <f>IF(U149&gt;W149,U149-W149,0)</f>
        <v>0</v>
      </c>
    </row>
    <row r="150" spans="1:25" ht="78">
      <c r="A150" s="6">
        <v>146</v>
      </c>
      <c r="B150" s="6">
        <v>118</v>
      </c>
      <c r="C150" s="6" t="s">
        <v>554</v>
      </c>
      <c r="D150" s="7" t="s">
        <v>278</v>
      </c>
      <c r="E150" s="261" t="s">
        <v>276</v>
      </c>
      <c r="F150" s="258">
        <v>900</v>
      </c>
      <c r="G150" s="108">
        <v>118</v>
      </c>
      <c r="H150" s="109">
        <v>762.71186440677968</v>
      </c>
      <c r="I150" s="109">
        <f t="shared" si="23"/>
        <v>106200</v>
      </c>
      <c r="J150" s="184">
        <v>145.41999999999999</v>
      </c>
      <c r="K150" s="109">
        <f t="shared" si="24"/>
        <v>130877.99999999999</v>
      </c>
      <c r="L150" s="109">
        <f t="shared" si="25"/>
        <v>24677.999999999985</v>
      </c>
      <c r="M150" s="109">
        <f t="shared" si="26"/>
        <v>0</v>
      </c>
      <c r="N150" s="130"/>
      <c r="O150" s="265">
        <f t="shared" si="27"/>
        <v>0</v>
      </c>
      <c r="P150" s="132"/>
      <c r="Q150" s="131">
        <f t="shared" si="28"/>
        <v>0</v>
      </c>
      <c r="R150" s="131">
        <f t="shared" si="29"/>
        <v>0</v>
      </c>
      <c r="S150" s="131">
        <f t="shared" si="30"/>
        <v>0</v>
      </c>
      <c r="T150" s="267">
        <f t="shared" si="31"/>
        <v>118</v>
      </c>
      <c r="U150" s="151">
        <f t="shared" si="32"/>
        <v>106200</v>
      </c>
      <c r="V150" s="147">
        <f t="shared" si="33"/>
        <v>145.41999999999999</v>
      </c>
      <c r="W150" s="269">
        <f>V150*F150</f>
        <v>130877.99999999999</v>
      </c>
      <c r="X150" s="269">
        <f>IF(W150&gt;U150,W150-U150,0)</f>
        <v>24677.999999999985</v>
      </c>
      <c r="Y150" s="271">
        <f>IF(U150&gt;W150,U150-W150,0)</f>
        <v>0</v>
      </c>
    </row>
    <row r="151" spans="1:25" ht="93.6">
      <c r="A151" s="6">
        <v>147</v>
      </c>
      <c r="B151" s="6">
        <v>119</v>
      </c>
      <c r="C151" s="6" t="s">
        <v>555</v>
      </c>
      <c r="D151" s="7" t="s">
        <v>279</v>
      </c>
      <c r="E151" s="261" t="s">
        <v>11</v>
      </c>
      <c r="F151" s="258">
        <v>630</v>
      </c>
      <c r="G151" s="108">
        <v>25</v>
      </c>
      <c r="H151" s="109">
        <v>533.89830508474574</v>
      </c>
      <c r="I151" s="109">
        <f t="shared" si="23"/>
        <v>15750</v>
      </c>
      <c r="J151" s="184">
        <v>659.93</v>
      </c>
      <c r="K151" s="109">
        <f t="shared" si="24"/>
        <v>415755.89999999997</v>
      </c>
      <c r="L151" s="109">
        <f t="shared" si="25"/>
        <v>400005.89999999997</v>
      </c>
      <c r="M151" s="109">
        <f t="shared" si="26"/>
        <v>0</v>
      </c>
      <c r="N151" s="130"/>
      <c r="O151" s="265">
        <f t="shared" si="27"/>
        <v>0</v>
      </c>
      <c r="P151" s="132"/>
      <c r="Q151" s="131">
        <f t="shared" si="28"/>
        <v>0</v>
      </c>
      <c r="R151" s="131">
        <f t="shared" si="29"/>
        <v>0</v>
      </c>
      <c r="S151" s="131">
        <f t="shared" si="30"/>
        <v>0</v>
      </c>
      <c r="T151" s="267">
        <f t="shared" si="31"/>
        <v>25</v>
      </c>
      <c r="U151" s="151">
        <f t="shared" si="32"/>
        <v>15750</v>
      </c>
      <c r="V151" s="147">
        <f t="shared" si="33"/>
        <v>659.93</v>
      </c>
      <c r="W151" s="269">
        <f>V151*F151</f>
        <v>415755.89999999997</v>
      </c>
      <c r="X151" s="269">
        <f>IF(W151&gt;U151,W151-U151,0)</f>
        <v>400005.89999999997</v>
      </c>
      <c r="Y151" s="271">
        <f>IF(U151&gt;W151,U151-W151,0)</f>
        <v>0</v>
      </c>
    </row>
    <row r="152" spans="1:25" ht="78">
      <c r="A152" s="6">
        <v>148</v>
      </c>
      <c r="B152" s="6">
        <v>120</v>
      </c>
      <c r="C152" s="6" t="s">
        <v>556</v>
      </c>
      <c r="D152" s="7" t="s">
        <v>280</v>
      </c>
      <c r="E152" s="261" t="s">
        <v>14</v>
      </c>
      <c r="F152" s="258">
        <v>1800</v>
      </c>
      <c r="G152" s="108">
        <v>57</v>
      </c>
      <c r="H152" s="109">
        <v>1525.4237288135594</v>
      </c>
      <c r="I152" s="109">
        <f t="shared" si="23"/>
        <v>102600</v>
      </c>
      <c r="J152" s="184">
        <v>203</v>
      </c>
      <c r="K152" s="109">
        <f t="shared" si="24"/>
        <v>365400</v>
      </c>
      <c r="L152" s="109">
        <f t="shared" si="25"/>
        <v>262800</v>
      </c>
      <c r="M152" s="109">
        <f t="shared" si="26"/>
        <v>0</v>
      </c>
      <c r="N152" s="130"/>
      <c r="O152" s="265">
        <f t="shared" si="27"/>
        <v>0</v>
      </c>
      <c r="P152" s="132"/>
      <c r="Q152" s="131">
        <f t="shared" si="28"/>
        <v>0</v>
      </c>
      <c r="R152" s="131">
        <f t="shared" si="29"/>
        <v>0</v>
      </c>
      <c r="S152" s="131">
        <f t="shared" si="30"/>
        <v>0</v>
      </c>
      <c r="T152" s="267">
        <f t="shared" si="31"/>
        <v>57</v>
      </c>
      <c r="U152" s="151">
        <f t="shared" si="32"/>
        <v>102600</v>
      </c>
      <c r="V152" s="147">
        <f t="shared" si="33"/>
        <v>203</v>
      </c>
      <c r="W152" s="269">
        <f>V152*F152</f>
        <v>365400</v>
      </c>
      <c r="X152" s="269">
        <f>IF(W152&gt;U152,W152-U152,0)</f>
        <v>262800</v>
      </c>
      <c r="Y152" s="271">
        <f>IF(U152&gt;W152,U152-W152,0)</f>
        <v>0</v>
      </c>
    </row>
    <row r="153" spans="1:25" ht="46.8">
      <c r="A153" s="6">
        <v>149</v>
      </c>
      <c r="B153" s="6">
        <v>121</v>
      </c>
      <c r="C153" s="6" t="s">
        <v>557</v>
      </c>
      <c r="D153" s="7" t="s">
        <v>281</v>
      </c>
      <c r="E153" s="261" t="s">
        <v>276</v>
      </c>
      <c r="F153" s="258">
        <v>900</v>
      </c>
      <c r="G153" s="108">
        <v>250</v>
      </c>
      <c r="H153" s="109">
        <v>762.71186440677968</v>
      </c>
      <c r="I153" s="109">
        <f t="shared" si="23"/>
        <v>225000</v>
      </c>
      <c r="J153" s="184">
        <v>299.77999999999997</v>
      </c>
      <c r="K153" s="109">
        <f t="shared" si="24"/>
        <v>269802</v>
      </c>
      <c r="L153" s="109">
        <f t="shared" si="25"/>
        <v>44802</v>
      </c>
      <c r="M153" s="109">
        <f t="shared" si="26"/>
        <v>0</v>
      </c>
      <c r="N153" s="130"/>
      <c r="O153" s="265">
        <f t="shared" si="27"/>
        <v>0</v>
      </c>
      <c r="P153" s="132"/>
      <c r="Q153" s="131">
        <f t="shared" si="28"/>
        <v>0</v>
      </c>
      <c r="R153" s="131">
        <f t="shared" si="29"/>
        <v>0</v>
      </c>
      <c r="S153" s="131">
        <f t="shared" si="30"/>
        <v>0</v>
      </c>
      <c r="T153" s="267">
        <f t="shared" si="31"/>
        <v>250</v>
      </c>
      <c r="U153" s="151">
        <f t="shared" si="32"/>
        <v>225000</v>
      </c>
      <c r="V153" s="147">
        <f t="shared" si="33"/>
        <v>299.77999999999997</v>
      </c>
      <c r="W153" s="269">
        <f>V153*F153</f>
        <v>269802</v>
      </c>
      <c r="X153" s="269">
        <f>IF(W153&gt;U153,W153-U153,0)</f>
        <v>44802</v>
      </c>
      <c r="Y153" s="271">
        <f>IF(U153&gt;W153,U153-W153,0)</f>
        <v>0</v>
      </c>
    </row>
    <row r="154" spans="1:25" ht="15.6">
      <c r="A154" s="6">
        <v>150</v>
      </c>
      <c r="B154" s="6">
        <v>122</v>
      </c>
      <c r="C154" s="6" t="s">
        <v>558</v>
      </c>
      <c r="D154" s="7" t="s">
        <v>282</v>
      </c>
      <c r="E154" s="261" t="s">
        <v>276</v>
      </c>
      <c r="F154" s="258">
        <v>18900</v>
      </c>
      <c r="G154" s="108">
        <v>3</v>
      </c>
      <c r="H154" s="109">
        <v>16016.949152542375</v>
      </c>
      <c r="I154" s="109">
        <f t="shared" si="23"/>
        <v>56700</v>
      </c>
      <c r="J154" s="184">
        <v>3.02</v>
      </c>
      <c r="K154" s="109">
        <f t="shared" si="24"/>
        <v>57078</v>
      </c>
      <c r="L154" s="109">
        <f t="shared" si="25"/>
        <v>378</v>
      </c>
      <c r="M154" s="109">
        <f t="shared" si="26"/>
        <v>0</v>
      </c>
      <c r="N154" s="130"/>
      <c r="O154" s="265">
        <f t="shared" si="27"/>
        <v>0</v>
      </c>
      <c r="P154" s="132"/>
      <c r="Q154" s="131">
        <f t="shared" si="28"/>
        <v>0</v>
      </c>
      <c r="R154" s="131">
        <f t="shared" si="29"/>
        <v>0</v>
      </c>
      <c r="S154" s="131">
        <f t="shared" si="30"/>
        <v>0</v>
      </c>
      <c r="T154" s="267">
        <f t="shared" si="31"/>
        <v>3</v>
      </c>
      <c r="U154" s="151">
        <f t="shared" si="32"/>
        <v>56700</v>
      </c>
      <c r="V154" s="147">
        <f t="shared" si="33"/>
        <v>3.02</v>
      </c>
      <c r="W154" s="269">
        <f>V154*F154</f>
        <v>57078</v>
      </c>
      <c r="X154" s="269">
        <f>IF(W154&gt;U154,W154-U154,0)</f>
        <v>378</v>
      </c>
      <c r="Y154" s="271">
        <f>IF(U154&gt;W154,U154-W154,0)</f>
        <v>0</v>
      </c>
    </row>
    <row r="155" spans="1:25" ht="15.6">
      <c r="A155" s="6">
        <v>151</v>
      </c>
      <c r="B155" s="6">
        <v>123</v>
      </c>
      <c r="C155" s="6" t="s">
        <v>559</v>
      </c>
      <c r="D155" s="7" t="s">
        <v>283</v>
      </c>
      <c r="E155" s="261" t="s">
        <v>11</v>
      </c>
      <c r="F155" s="258">
        <v>1170</v>
      </c>
      <c r="G155" s="108">
        <v>12</v>
      </c>
      <c r="H155" s="109">
        <v>991.52542372881362</v>
      </c>
      <c r="I155" s="109">
        <f t="shared" si="23"/>
        <v>14040</v>
      </c>
      <c r="J155" s="184">
        <v>0</v>
      </c>
      <c r="K155" s="109">
        <f t="shared" si="24"/>
        <v>0</v>
      </c>
      <c r="L155" s="109">
        <f t="shared" si="25"/>
        <v>0</v>
      </c>
      <c r="M155" s="109">
        <f t="shared" si="26"/>
        <v>14040</v>
      </c>
      <c r="N155" s="130"/>
      <c r="O155" s="265">
        <f t="shared" si="27"/>
        <v>0</v>
      </c>
      <c r="P155" s="132"/>
      <c r="Q155" s="131">
        <f t="shared" si="28"/>
        <v>0</v>
      </c>
      <c r="R155" s="131">
        <f t="shared" si="29"/>
        <v>0</v>
      </c>
      <c r="S155" s="131">
        <f t="shared" si="30"/>
        <v>0</v>
      </c>
      <c r="T155" s="267">
        <f t="shared" si="31"/>
        <v>12</v>
      </c>
      <c r="U155" s="151">
        <f t="shared" si="32"/>
        <v>14040</v>
      </c>
      <c r="V155" s="147">
        <f t="shared" si="33"/>
        <v>0</v>
      </c>
      <c r="W155" s="269">
        <f>V155*F155</f>
        <v>0</v>
      </c>
      <c r="X155" s="269">
        <f>IF(W155&gt;U155,W155-U155,0)</f>
        <v>0</v>
      </c>
      <c r="Y155" s="271">
        <f>IF(U155&gt;W155,U155-W155,0)</f>
        <v>14040</v>
      </c>
    </row>
    <row r="156" spans="1:25" ht="15.6">
      <c r="A156" s="6">
        <v>152</v>
      </c>
      <c r="B156" s="6">
        <v>124</v>
      </c>
      <c r="C156" s="6" t="s">
        <v>560</v>
      </c>
      <c r="D156" s="7" t="s">
        <v>284</v>
      </c>
      <c r="E156" s="261" t="s">
        <v>11</v>
      </c>
      <c r="F156" s="258">
        <v>900</v>
      </c>
      <c r="G156" s="108">
        <v>12</v>
      </c>
      <c r="H156" s="109">
        <v>762.71186440677968</v>
      </c>
      <c r="I156" s="109">
        <f t="shared" si="23"/>
        <v>10800</v>
      </c>
      <c r="J156" s="184">
        <v>0</v>
      </c>
      <c r="K156" s="109">
        <f t="shared" si="24"/>
        <v>0</v>
      </c>
      <c r="L156" s="109">
        <f t="shared" si="25"/>
        <v>0</v>
      </c>
      <c r="M156" s="109">
        <f t="shared" si="26"/>
        <v>10800</v>
      </c>
      <c r="N156" s="130"/>
      <c r="O156" s="265">
        <f t="shared" si="27"/>
        <v>0</v>
      </c>
      <c r="P156" s="132"/>
      <c r="Q156" s="131">
        <f t="shared" si="28"/>
        <v>0</v>
      </c>
      <c r="R156" s="131">
        <f t="shared" si="29"/>
        <v>0</v>
      </c>
      <c r="S156" s="131">
        <f t="shared" si="30"/>
        <v>0</v>
      </c>
      <c r="T156" s="267">
        <f t="shared" si="31"/>
        <v>12</v>
      </c>
      <c r="U156" s="151">
        <f t="shared" si="32"/>
        <v>10800</v>
      </c>
      <c r="V156" s="147">
        <f t="shared" si="33"/>
        <v>0</v>
      </c>
      <c r="W156" s="269">
        <f>V156*F156</f>
        <v>0</v>
      </c>
      <c r="X156" s="269">
        <f>IF(W156&gt;U156,W156-U156,0)</f>
        <v>0</v>
      </c>
      <c r="Y156" s="271">
        <f>IF(U156&gt;W156,U156-W156,0)</f>
        <v>10800</v>
      </c>
    </row>
    <row r="157" spans="1:25" ht="15.6">
      <c r="A157" s="6">
        <v>153</v>
      </c>
      <c r="B157" s="6">
        <v>125</v>
      </c>
      <c r="C157" s="6" t="s">
        <v>561</v>
      </c>
      <c r="D157" s="7" t="s">
        <v>285</v>
      </c>
      <c r="E157" s="261" t="s">
        <v>276</v>
      </c>
      <c r="F157" s="258">
        <v>15300</v>
      </c>
      <c r="G157" s="108">
        <v>3</v>
      </c>
      <c r="H157" s="109">
        <v>12966.101694915254</v>
      </c>
      <c r="I157" s="109">
        <f t="shared" si="23"/>
        <v>45900</v>
      </c>
      <c r="J157" s="184">
        <v>106.62</v>
      </c>
      <c r="K157" s="109">
        <f t="shared" si="24"/>
        <v>1631286</v>
      </c>
      <c r="L157" s="109">
        <f t="shared" si="25"/>
        <v>1585386</v>
      </c>
      <c r="M157" s="109">
        <f t="shared" si="26"/>
        <v>0</v>
      </c>
      <c r="N157" s="130"/>
      <c r="O157" s="265">
        <f t="shared" si="27"/>
        <v>0</v>
      </c>
      <c r="P157" s="132"/>
      <c r="Q157" s="131">
        <f t="shared" si="28"/>
        <v>0</v>
      </c>
      <c r="R157" s="131">
        <f t="shared" si="29"/>
        <v>0</v>
      </c>
      <c r="S157" s="131">
        <f t="shared" si="30"/>
        <v>0</v>
      </c>
      <c r="T157" s="267">
        <f t="shared" si="31"/>
        <v>3</v>
      </c>
      <c r="U157" s="151">
        <f t="shared" si="32"/>
        <v>45900</v>
      </c>
      <c r="V157" s="147">
        <f t="shared" si="33"/>
        <v>106.62</v>
      </c>
      <c r="W157" s="269">
        <f>V157*F157</f>
        <v>1631286</v>
      </c>
      <c r="X157" s="269">
        <f>IF(W157&gt;U157,W157-U157,0)</f>
        <v>1585386</v>
      </c>
      <c r="Y157" s="271">
        <f>IF(U157&gt;W157,U157-W157,0)</f>
        <v>0</v>
      </c>
    </row>
    <row r="158" spans="1:25" ht="31.2">
      <c r="A158" s="6">
        <v>154</v>
      </c>
      <c r="B158" s="6">
        <v>126</v>
      </c>
      <c r="C158" s="6" t="s">
        <v>562</v>
      </c>
      <c r="D158" s="7" t="s">
        <v>286</v>
      </c>
      <c r="E158" s="261" t="s">
        <v>11</v>
      </c>
      <c r="F158" s="258">
        <v>2700</v>
      </c>
      <c r="G158" s="108">
        <v>500</v>
      </c>
      <c r="H158" s="109">
        <v>2288.1355932203392</v>
      </c>
      <c r="I158" s="109">
        <f t="shared" si="23"/>
        <v>1350000</v>
      </c>
      <c r="J158" s="184">
        <v>385.65</v>
      </c>
      <c r="K158" s="109">
        <f t="shared" si="24"/>
        <v>1041254.9999999999</v>
      </c>
      <c r="L158" s="109">
        <f t="shared" si="25"/>
        <v>0</v>
      </c>
      <c r="M158" s="109">
        <f t="shared" si="26"/>
        <v>308745.00000000012</v>
      </c>
      <c r="N158" s="130"/>
      <c r="O158" s="265">
        <f t="shared" si="27"/>
        <v>0</v>
      </c>
      <c r="P158" s="132"/>
      <c r="Q158" s="131">
        <f t="shared" si="28"/>
        <v>0</v>
      </c>
      <c r="R158" s="131">
        <f t="shared" si="29"/>
        <v>0</v>
      </c>
      <c r="S158" s="131">
        <f t="shared" si="30"/>
        <v>0</v>
      </c>
      <c r="T158" s="267">
        <f t="shared" si="31"/>
        <v>500</v>
      </c>
      <c r="U158" s="151">
        <f t="shared" si="32"/>
        <v>1350000</v>
      </c>
      <c r="V158" s="147">
        <f t="shared" si="33"/>
        <v>385.65</v>
      </c>
      <c r="W158" s="269">
        <f>V158*F158</f>
        <v>1041254.9999999999</v>
      </c>
      <c r="X158" s="269">
        <f>IF(W158&gt;U158,W158-U158,0)</f>
        <v>0</v>
      </c>
      <c r="Y158" s="271">
        <f>IF(U158&gt;W158,U158-W158,0)</f>
        <v>308745.00000000012</v>
      </c>
    </row>
    <row r="159" spans="1:25" ht="31.2">
      <c r="A159" s="6">
        <v>155</v>
      </c>
      <c r="B159" s="6">
        <v>127</v>
      </c>
      <c r="C159" s="6" t="s">
        <v>563</v>
      </c>
      <c r="D159" s="7" t="s">
        <v>649</v>
      </c>
      <c r="E159" s="261" t="s">
        <v>276</v>
      </c>
      <c r="F159" s="258">
        <v>9000</v>
      </c>
      <c r="G159" s="108">
        <v>1.5</v>
      </c>
      <c r="H159" s="109">
        <v>7627.1186440677966</v>
      </c>
      <c r="I159" s="109">
        <f t="shared" si="23"/>
        <v>13500</v>
      </c>
      <c r="J159" s="184">
        <v>0</v>
      </c>
      <c r="K159" s="109">
        <f t="shared" si="24"/>
        <v>0</v>
      </c>
      <c r="L159" s="109">
        <f t="shared" si="25"/>
        <v>0</v>
      </c>
      <c r="M159" s="109">
        <f t="shared" si="26"/>
        <v>13500</v>
      </c>
      <c r="N159" s="130"/>
      <c r="O159" s="265">
        <f t="shared" si="27"/>
        <v>0</v>
      </c>
      <c r="P159" s="132"/>
      <c r="Q159" s="131">
        <f t="shared" si="28"/>
        <v>0</v>
      </c>
      <c r="R159" s="131">
        <f t="shared" si="29"/>
        <v>0</v>
      </c>
      <c r="S159" s="131">
        <f t="shared" si="30"/>
        <v>0</v>
      </c>
      <c r="T159" s="267">
        <f t="shared" si="31"/>
        <v>1.5</v>
      </c>
      <c r="U159" s="151">
        <f t="shared" si="32"/>
        <v>13500</v>
      </c>
      <c r="V159" s="147">
        <f t="shared" si="33"/>
        <v>0</v>
      </c>
      <c r="W159" s="269">
        <f>V159*F159</f>
        <v>0</v>
      </c>
      <c r="X159" s="269">
        <f>IF(W159&gt;U159,W159-U159,0)</f>
        <v>0</v>
      </c>
      <c r="Y159" s="271">
        <f>IF(U159&gt;W159,U159-W159,0)</f>
        <v>13500</v>
      </c>
    </row>
    <row r="160" spans="1:25" ht="31.2">
      <c r="A160" s="6">
        <v>156</v>
      </c>
      <c r="B160" s="6">
        <v>128</v>
      </c>
      <c r="C160" s="6" t="s">
        <v>564</v>
      </c>
      <c r="D160" s="7" t="s">
        <v>288</v>
      </c>
      <c r="E160" s="261" t="s">
        <v>276</v>
      </c>
      <c r="F160" s="258">
        <v>7200</v>
      </c>
      <c r="G160" s="108">
        <v>23</v>
      </c>
      <c r="H160" s="109">
        <v>6101.6949152542375</v>
      </c>
      <c r="I160" s="109">
        <f t="shared" si="23"/>
        <v>165600</v>
      </c>
      <c r="J160" s="184">
        <v>16.062000000000001</v>
      </c>
      <c r="K160" s="109">
        <f t="shared" si="24"/>
        <v>115646.40000000001</v>
      </c>
      <c r="L160" s="109">
        <f t="shared" si="25"/>
        <v>0</v>
      </c>
      <c r="M160" s="109">
        <f t="shared" si="26"/>
        <v>49953.599999999991</v>
      </c>
      <c r="N160" s="130"/>
      <c r="O160" s="265">
        <f t="shared" si="27"/>
        <v>0</v>
      </c>
      <c r="P160" s="132"/>
      <c r="Q160" s="131">
        <f t="shared" si="28"/>
        <v>0</v>
      </c>
      <c r="R160" s="131">
        <f t="shared" si="29"/>
        <v>0</v>
      </c>
      <c r="S160" s="131">
        <f t="shared" si="30"/>
        <v>0</v>
      </c>
      <c r="T160" s="267">
        <f t="shared" si="31"/>
        <v>23</v>
      </c>
      <c r="U160" s="151">
        <f t="shared" si="32"/>
        <v>165600</v>
      </c>
      <c r="V160" s="147">
        <f t="shared" si="33"/>
        <v>16.062000000000001</v>
      </c>
      <c r="W160" s="269">
        <f>V160*F160</f>
        <v>115646.40000000001</v>
      </c>
      <c r="X160" s="269">
        <f>IF(W160&gt;U160,W160-U160,0)</f>
        <v>0</v>
      </c>
      <c r="Y160" s="271">
        <f>IF(U160&gt;W160,U160-W160,0)</f>
        <v>49953.599999999991</v>
      </c>
    </row>
    <row r="161" spans="1:25" ht="31.2">
      <c r="A161" s="6">
        <v>157</v>
      </c>
      <c r="B161" s="6">
        <v>129</v>
      </c>
      <c r="C161" s="6" t="s">
        <v>565</v>
      </c>
      <c r="D161" s="7" t="s">
        <v>289</v>
      </c>
      <c r="E161" s="261" t="s">
        <v>290</v>
      </c>
      <c r="F161" s="258">
        <v>126000</v>
      </c>
      <c r="G161" s="108">
        <v>1.25</v>
      </c>
      <c r="H161" s="109">
        <v>106779.66101694916</v>
      </c>
      <c r="I161" s="109">
        <f t="shared" si="23"/>
        <v>157500</v>
      </c>
      <c r="J161" s="184">
        <v>0.73199999999999998</v>
      </c>
      <c r="K161" s="109">
        <f t="shared" si="24"/>
        <v>92232</v>
      </c>
      <c r="L161" s="109">
        <f t="shared" si="25"/>
        <v>0</v>
      </c>
      <c r="M161" s="109">
        <f t="shared" si="26"/>
        <v>65268</v>
      </c>
      <c r="N161" s="130"/>
      <c r="O161" s="265">
        <f t="shared" si="27"/>
        <v>0</v>
      </c>
      <c r="P161" s="132"/>
      <c r="Q161" s="131">
        <f t="shared" si="28"/>
        <v>0</v>
      </c>
      <c r="R161" s="131">
        <f t="shared" si="29"/>
        <v>0</v>
      </c>
      <c r="S161" s="131">
        <f t="shared" si="30"/>
        <v>0</v>
      </c>
      <c r="T161" s="267">
        <f t="shared" si="31"/>
        <v>1.25</v>
      </c>
      <c r="U161" s="151">
        <f t="shared" si="32"/>
        <v>157500</v>
      </c>
      <c r="V161" s="147">
        <f t="shared" si="33"/>
        <v>0.73199999999999998</v>
      </c>
      <c r="W161" s="269">
        <f>V161*F161</f>
        <v>92232</v>
      </c>
      <c r="X161" s="269">
        <f>IF(W161&gt;U161,W161-U161,0)</f>
        <v>0</v>
      </c>
      <c r="Y161" s="271">
        <f>IF(U161&gt;W161,U161-W161,0)</f>
        <v>65268</v>
      </c>
    </row>
    <row r="162" spans="1:25" ht="46.8">
      <c r="A162" s="6">
        <v>158</v>
      </c>
      <c r="B162" s="6">
        <v>130</v>
      </c>
      <c r="C162" s="6" t="s">
        <v>566</v>
      </c>
      <c r="D162" s="7" t="s">
        <v>291</v>
      </c>
      <c r="E162" s="261" t="s">
        <v>11</v>
      </c>
      <c r="F162" s="258">
        <v>1224</v>
      </c>
      <c r="G162" s="108">
        <v>1600</v>
      </c>
      <c r="H162" s="109">
        <v>1037.2881355932204</v>
      </c>
      <c r="I162" s="109">
        <f t="shared" si="23"/>
        <v>1958400</v>
      </c>
      <c r="J162" s="184">
        <v>2046.48</v>
      </c>
      <c r="K162" s="109">
        <f t="shared" si="24"/>
        <v>2504891.52</v>
      </c>
      <c r="L162" s="109">
        <f t="shared" si="25"/>
        <v>546491.52</v>
      </c>
      <c r="M162" s="109">
        <f t="shared" si="26"/>
        <v>0</v>
      </c>
      <c r="N162" s="130"/>
      <c r="O162" s="265">
        <f t="shared" si="27"/>
        <v>0</v>
      </c>
      <c r="P162" s="132"/>
      <c r="Q162" s="131">
        <f t="shared" si="28"/>
        <v>0</v>
      </c>
      <c r="R162" s="131">
        <f t="shared" si="29"/>
        <v>0</v>
      </c>
      <c r="S162" s="131">
        <f t="shared" si="30"/>
        <v>0</v>
      </c>
      <c r="T162" s="267">
        <f t="shared" si="31"/>
        <v>1600</v>
      </c>
      <c r="U162" s="151">
        <f t="shared" si="32"/>
        <v>1958400</v>
      </c>
      <c r="V162" s="147">
        <f t="shared" si="33"/>
        <v>2046.48</v>
      </c>
      <c r="W162" s="269">
        <f>V162*F162</f>
        <v>2504891.52</v>
      </c>
      <c r="X162" s="269">
        <f>IF(W162&gt;U162,W162-U162,0)</f>
        <v>546491.52</v>
      </c>
      <c r="Y162" s="271">
        <f>IF(U162&gt;W162,U162-W162,0)</f>
        <v>0</v>
      </c>
    </row>
    <row r="163" spans="1:25" ht="31.2">
      <c r="A163" s="6">
        <v>159</v>
      </c>
      <c r="B163" s="6">
        <v>131</v>
      </c>
      <c r="C163" s="6" t="s">
        <v>567</v>
      </c>
      <c r="D163" s="7" t="s">
        <v>292</v>
      </c>
      <c r="E163" s="261" t="s">
        <v>11</v>
      </c>
      <c r="F163" s="258">
        <v>360</v>
      </c>
      <c r="G163" s="108">
        <v>77.78</v>
      </c>
      <c r="H163" s="109">
        <v>305.08474576271186</v>
      </c>
      <c r="I163" s="109">
        <f t="shared" si="23"/>
        <v>28000.799999999999</v>
      </c>
      <c r="J163" s="184">
        <v>41</v>
      </c>
      <c r="K163" s="109">
        <f t="shared" si="24"/>
        <v>14760</v>
      </c>
      <c r="L163" s="109">
        <f t="shared" si="25"/>
        <v>0</v>
      </c>
      <c r="M163" s="109">
        <f t="shared" si="26"/>
        <v>13240.8</v>
      </c>
      <c r="N163" s="130"/>
      <c r="O163" s="265">
        <f t="shared" si="27"/>
        <v>0</v>
      </c>
      <c r="P163" s="132"/>
      <c r="Q163" s="131">
        <f t="shared" si="28"/>
        <v>0</v>
      </c>
      <c r="R163" s="131">
        <f t="shared" si="29"/>
        <v>0</v>
      </c>
      <c r="S163" s="131">
        <f t="shared" si="30"/>
        <v>0</v>
      </c>
      <c r="T163" s="267">
        <f t="shared" si="31"/>
        <v>77.78</v>
      </c>
      <c r="U163" s="151">
        <f t="shared" si="32"/>
        <v>28000.799999999999</v>
      </c>
      <c r="V163" s="147">
        <f t="shared" si="33"/>
        <v>41</v>
      </c>
      <c r="W163" s="269">
        <f>V163*F163</f>
        <v>14760</v>
      </c>
      <c r="X163" s="269">
        <f>IF(W163&gt;U163,W163-U163,0)</f>
        <v>0</v>
      </c>
      <c r="Y163" s="271">
        <f>IF(U163&gt;W163,U163-W163,0)</f>
        <v>13240.8</v>
      </c>
    </row>
    <row r="164" spans="1:25" ht="109.2">
      <c r="A164" s="6">
        <v>160</v>
      </c>
      <c r="B164" s="6">
        <v>222</v>
      </c>
      <c r="C164" s="6" t="s">
        <v>568</v>
      </c>
      <c r="D164" s="7" t="s">
        <v>293</v>
      </c>
      <c r="E164" s="261" t="s">
        <v>11</v>
      </c>
      <c r="F164" s="258">
        <v>270</v>
      </c>
      <c r="G164" s="108">
        <v>4447</v>
      </c>
      <c r="H164" s="109">
        <v>228.81355932203391</v>
      </c>
      <c r="I164" s="109">
        <f t="shared" si="23"/>
        <v>1200690</v>
      </c>
      <c r="J164" s="184">
        <v>1725.27</v>
      </c>
      <c r="K164" s="109">
        <f t="shared" si="24"/>
        <v>465822.9</v>
      </c>
      <c r="L164" s="109">
        <f t="shared" si="25"/>
        <v>0</v>
      </c>
      <c r="M164" s="109">
        <f t="shared" si="26"/>
        <v>734867.1</v>
      </c>
      <c r="N164" s="130"/>
      <c r="O164" s="265">
        <f t="shared" si="27"/>
        <v>0</v>
      </c>
      <c r="P164" s="132"/>
      <c r="Q164" s="131">
        <f t="shared" si="28"/>
        <v>0</v>
      </c>
      <c r="R164" s="131">
        <f t="shared" si="29"/>
        <v>0</v>
      </c>
      <c r="S164" s="131">
        <f t="shared" si="30"/>
        <v>0</v>
      </c>
      <c r="T164" s="267">
        <f t="shared" si="31"/>
        <v>4447</v>
      </c>
      <c r="U164" s="151">
        <f t="shared" si="32"/>
        <v>1200690</v>
      </c>
      <c r="V164" s="147">
        <f t="shared" si="33"/>
        <v>1725.27</v>
      </c>
      <c r="W164" s="269">
        <f>V164*F164</f>
        <v>465822.9</v>
      </c>
      <c r="X164" s="269">
        <f>IF(W164&gt;U164,W164-U164,0)</f>
        <v>0</v>
      </c>
      <c r="Y164" s="271">
        <f>IF(U164&gt;W164,U164-W164,0)</f>
        <v>734867.1</v>
      </c>
    </row>
    <row r="165" spans="1:25" ht="15.6">
      <c r="A165" s="6">
        <v>161</v>
      </c>
      <c r="B165" s="6">
        <v>132</v>
      </c>
      <c r="C165" s="6" t="s">
        <v>569</v>
      </c>
      <c r="D165" s="7" t="s">
        <v>294</v>
      </c>
      <c r="E165" s="261" t="s">
        <v>11</v>
      </c>
      <c r="F165" s="258">
        <v>1710</v>
      </c>
      <c r="G165" s="108">
        <v>85</v>
      </c>
      <c r="H165" s="109">
        <v>1449.1525423728815</v>
      </c>
      <c r="I165" s="109">
        <f t="shared" si="23"/>
        <v>145350</v>
      </c>
      <c r="J165" s="184">
        <v>93.41</v>
      </c>
      <c r="K165" s="109">
        <f t="shared" si="24"/>
        <v>159731.1</v>
      </c>
      <c r="L165" s="109">
        <f t="shared" si="25"/>
        <v>14381.100000000006</v>
      </c>
      <c r="M165" s="109">
        <f t="shared" si="26"/>
        <v>0</v>
      </c>
      <c r="N165" s="130"/>
      <c r="O165" s="265">
        <f t="shared" si="27"/>
        <v>0</v>
      </c>
      <c r="P165" s="132"/>
      <c r="Q165" s="131">
        <f t="shared" si="28"/>
        <v>0</v>
      </c>
      <c r="R165" s="131">
        <f t="shared" si="29"/>
        <v>0</v>
      </c>
      <c r="S165" s="131">
        <f t="shared" si="30"/>
        <v>0</v>
      </c>
      <c r="T165" s="267">
        <f t="shared" si="31"/>
        <v>85</v>
      </c>
      <c r="U165" s="151">
        <f t="shared" si="32"/>
        <v>145350</v>
      </c>
      <c r="V165" s="147">
        <f t="shared" si="33"/>
        <v>93.41</v>
      </c>
      <c r="W165" s="269">
        <f>V165*F165</f>
        <v>159731.1</v>
      </c>
      <c r="X165" s="269">
        <f>IF(W165&gt;U165,W165-U165,0)</f>
        <v>14381.100000000006</v>
      </c>
      <c r="Y165" s="271">
        <f>IF(U165&gt;W165,U165-W165,0)</f>
        <v>0</v>
      </c>
    </row>
    <row r="166" spans="1:25" ht="15.6">
      <c r="A166" s="6">
        <v>162</v>
      </c>
      <c r="B166" s="6">
        <v>133</v>
      </c>
      <c r="C166" s="6" t="s">
        <v>570</v>
      </c>
      <c r="D166" s="7" t="s">
        <v>295</v>
      </c>
      <c r="E166" s="261" t="s">
        <v>11</v>
      </c>
      <c r="F166" s="258">
        <v>1440</v>
      </c>
      <c r="G166" s="108">
        <v>225</v>
      </c>
      <c r="H166" s="109">
        <v>1220.3389830508474</v>
      </c>
      <c r="I166" s="109">
        <f t="shared" si="23"/>
        <v>324000</v>
      </c>
      <c r="J166" s="184">
        <v>372.89</v>
      </c>
      <c r="K166" s="109">
        <f t="shared" si="24"/>
        <v>536961.6</v>
      </c>
      <c r="L166" s="109">
        <f t="shared" si="25"/>
        <v>212961.59999999998</v>
      </c>
      <c r="M166" s="109">
        <f t="shared" si="26"/>
        <v>0</v>
      </c>
      <c r="N166" s="130"/>
      <c r="O166" s="265">
        <f t="shared" si="27"/>
        <v>0</v>
      </c>
      <c r="P166" s="132"/>
      <c r="Q166" s="131">
        <f t="shared" si="28"/>
        <v>0</v>
      </c>
      <c r="R166" s="131">
        <f t="shared" si="29"/>
        <v>0</v>
      </c>
      <c r="S166" s="131">
        <f t="shared" si="30"/>
        <v>0</v>
      </c>
      <c r="T166" s="267">
        <f t="shared" si="31"/>
        <v>225</v>
      </c>
      <c r="U166" s="151">
        <f t="shared" si="32"/>
        <v>324000</v>
      </c>
      <c r="V166" s="147">
        <f t="shared" si="33"/>
        <v>372.89</v>
      </c>
      <c r="W166" s="269">
        <f>V166*F166</f>
        <v>536961.6</v>
      </c>
      <c r="X166" s="269">
        <f>IF(W166&gt;U166,W166-U166,0)</f>
        <v>212961.59999999998</v>
      </c>
      <c r="Y166" s="271">
        <f>IF(U166&gt;W166,U166-W166,0)</f>
        <v>0</v>
      </c>
    </row>
    <row r="167" spans="1:25" ht="15.6">
      <c r="A167" s="6">
        <v>163</v>
      </c>
      <c r="B167" s="6">
        <v>134</v>
      </c>
      <c r="C167" s="6" t="s">
        <v>571</v>
      </c>
      <c r="D167" s="7" t="s">
        <v>296</v>
      </c>
      <c r="E167" s="261" t="s">
        <v>11</v>
      </c>
      <c r="F167" s="258">
        <v>1440</v>
      </c>
      <c r="G167" s="108">
        <v>350</v>
      </c>
      <c r="H167" s="109">
        <v>1220.3389830508474</v>
      </c>
      <c r="I167" s="109">
        <f t="shared" si="23"/>
        <v>504000</v>
      </c>
      <c r="J167" s="184">
        <v>257.35000000000002</v>
      </c>
      <c r="K167" s="109">
        <f t="shared" si="24"/>
        <v>370584.00000000006</v>
      </c>
      <c r="L167" s="109">
        <f t="shared" si="25"/>
        <v>0</v>
      </c>
      <c r="M167" s="109">
        <f t="shared" si="26"/>
        <v>133415.99999999994</v>
      </c>
      <c r="N167" s="130"/>
      <c r="O167" s="265">
        <f t="shared" si="27"/>
        <v>0</v>
      </c>
      <c r="P167" s="132"/>
      <c r="Q167" s="131">
        <f t="shared" si="28"/>
        <v>0</v>
      </c>
      <c r="R167" s="131">
        <f t="shared" si="29"/>
        <v>0</v>
      </c>
      <c r="S167" s="131">
        <f t="shared" si="30"/>
        <v>0</v>
      </c>
      <c r="T167" s="267">
        <f t="shared" si="31"/>
        <v>350</v>
      </c>
      <c r="U167" s="151">
        <f t="shared" si="32"/>
        <v>504000</v>
      </c>
      <c r="V167" s="147">
        <f t="shared" si="33"/>
        <v>257.35000000000002</v>
      </c>
      <c r="W167" s="269">
        <f>V167*F167</f>
        <v>370584.00000000006</v>
      </c>
      <c r="X167" s="269">
        <f>IF(W167&gt;U167,W167-U167,0)</f>
        <v>0</v>
      </c>
      <c r="Y167" s="271">
        <f>IF(U167&gt;W167,U167-W167,0)</f>
        <v>133415.99999999994</v>
      </c>
    </row>
    <row r="168" spans="1:25" ht="46.8">
      <c r="A168" s="6">
        <v>164</v>
      </c>
      <c r="B168" s="6">
        <v>135</v>
      </c>
      <c r="C168" s="6" t="s">
        <v>572</v>
      </c>
      <c r="D168" s="7" t="s">
        <v>297</v>
      </c>
      <c r="E168" s="261" t="s">
        <v>11</v>
      </c>
      <c r="F168" s="258">
        <v>360</v>
      </c>
      <c r="G168" s="108">
        <v>4447</v>
      </c>
      <c r="H168" s="109">
        <v>305.08474576271186</v>
      </c>
      <c r="I168" s="109">
        <f t="shared" si="23"/>
        <v>1600920</v>
      </c>
      <c r="J168" s="184">
        <v>1306.68</v>
      </c>
      <c r="K168" s="109">
        <f t="shared" si="24"/>
        <v>470404.80000000005</v>
      </c>
      <c r="L168" s="109">
        <f t="shared" si="25"/>
        <v>0</v>
      </c>
      <c r="M168" s="109">
        <f t="shared" si="26"/>
        <v>1130515.2</v>
      </c>
      <c r="N168" s="130"/>
      <c r="O168" s="265">
        <f t="shared" si="27"/>
        <v>0</v>
      </c>
      <c r="P168" s="132"/>
      <c r="Q168" s="131">
        <f t="shared" si="28"/>
        <v>0</v>
      </c>
      <c r="R168" s="131">
        <f t="shared" si="29"/>
        <v>0</v>
      </c>
      <c r="S168" s="131">
        <f t="shared" si="30"/>
        <v>0</v>
      </c>
      <c r="T168" s="267">
        <f t="shared" si="31"/>
        <v>4447</v>
      </c>
      <c r="U168" s="151">
        <f t="shared" si="32"/>
        <v>1600920</v>
      </c>
      <c r="V168" s="147">
        <f t="shared" si="33"/>
        <v>1306.68</v>
      </c>
      <c r="W168" s="269">
        <f>V168*F168</f>
        <v>470404.80000000005</v>
      </c>
      <c r="X168" s="269">
        <f>IF(W168&gt;U168,W168-U168,0)</f>
        <v>0</v>
      </c>
      <c r="Y168" s="271">
        <f>IF(U168&gt;W168,U168-W168,0)</f>
        <v>1130515.2</v>
      </c>
    </row>
    <row r="169" spans="1:25" ht="15.6">
      <c r="A169" s="6">
        <v>165</v>
      </c>
      <c r="B169" s="6">
        <v>136</v>
      </c>
      <c r="C169" s="6" t="s">
        <v>661</v>
      </c>
      <c r="D169" s="7" t="s">
        <v>298</v>
      </c>
      <c r="E169" s="261" t="s">
        <v>11</v>
      </c>
      <c r="F169" s="258">
        <v>360</v>
      </c>
      <c r="G169" s="108">
        <v>313</v>
      </c>
      <c r="H169" s="109">
        <v>305.08474576271186</v>
      </c>
      <c r="I169" s="109">
        <f t="shared" si="23"/>
        <v>112680</v>
      </c>
      <c r="J169" s="184">
        <v>60</v>
      </c>
      <c r="K169" s="109">
        <f t="shared" si="24"/>
        <v>21600</v>
      </c>
      <c r="L169" s="109">
        <f t="shared" si="25"/>
        <v>0</v>
      </c>
      <c r="M169" s="109">
        <f t="shared" si="26"/>
        <v>91080</v>
      </c>
      <c r="N169" s="130"/>
      <c r="O169" s="265">
        <f t="shared" si="27"/>
        <v>0</v>
      </c>
      <c r="P169" s="132"/>
      <c r="Q169" s="131">
        <f t="shared" si="28"/>
        <v>0</v>
      </c>
      <c r="R169" s="131">
        <f t="shared" si="29"/>
        <v>0</v>
      </c>
      <c r="S169" s="131">
        <f t="shared" si="30"/>
        <v>0</v>
      </c>
      <c r="T169" s="267">
        <f t="shared" si="31"/>
        <v>313</v>
      </c>
      <c r="U169" s="151">
        <f t="shared" si="32"/>
        <v>112680</v>
      </c>
      <c r="V169" s="147">
        <f t="shared" si="33"/>
        <v>60</v>
      </c>
      <c r="W169" s="269">
        <f>V169*F169</f>
        <v>21600</v>
      </c>
      <c r="X169" s="269">
        <f>IF(W169&gt;U169,W169-U169,0)</f>
        <v>0</v>
      </c>
      <c r="Y169" s="271">
        <f>IF(U169&gt;W169,U169-W169,0)</f>
        <v>91080</v>
      </c>
    </row>
    <row r="170" spans="1:25" ht="15.6">
      <c r="A170" s="6">
        <v>166</v>
      </c>
      <c r="B170" s="6">
        <v>137</v>
      </c>
      <c r="C170" s="6" t="s">
        <v>573</v>
      </c>
      <c r="D170" s="7" t="s">
        <v>299</v>
      </c>
      <c r="E170" s="261" t="s">
        <v>11</v>
      </c>
      <c r="F170" s="258">
        <v>270</v>
      </c>
      <c r="G170" s="108">
        <v>88</v>
      </c>
      <c r="H170" s="109">
        <v>228.81355932203391</v>
      </c>
      <c r="I170" s="109">
        <f t="shared" si="23"/>
        <v>23760</v>
      </c>
      <c r="J170" s="184">
        <v>120.4</v>
      </c>
      <c r="K170" s="109">
        <f t="shared" si="24"/>
        <v>32508</v>
      </c>
      <c r="L170" s="109">
        <f t="shared" si="25"/>
        <v>8748</v>
      </c>
      <c r="M170" s="109">
        <f t="shared" si="26"/>
        <v>0</v>
      </c>
      <c r="N170" s="130"/>
      <c r="O170" s="265">
        <f t="shared" si="27"/>
        <v>0</v>
      </c>
      <c r="P170" s="132"/>
      <c r="Q170" s="131">
        <f t="shared" si="28"/>
        <v>0</v>
      </c>
      <c r="R170" s="131">
        <f t="shared" si="29"/>
        <v>0</v>
      </c>
      <c r="S170" s="131">
        <f t="shared" si="30"/>
        <v>0</v>
      </c>
      <c r="T170" s="267">
        <f t="shared" si="31"/>
        <v>88</v>
      </c>
      <c r="U170" s="151">
        <f t="shared" si="32"/>
        <v>23760</v>
      </c>
      <c r="V170" s="147">
        <f t="shared" si="33"/>
        <v>120.4</v>
      </c>
      <c r="W170" s="269">
        <f>V170*F170</f>
        <v>32508</v>
      </c>
      <c r="X170" s="269">
        <f>IF(W170&gt;U170,W170-U170,0)</f>
        <v>8748</v>
      </c>
      <c r="Y170" s="271">
        <f>IF(U170&gt;W170,U170-W170,0)</f>
        <v>0</v>
      </c>
    </row>
    <row r="171" spans="1:25" ht="15.6">
      <c r="A171" s="6">
        <v>167</v>
      </c>
      <c r="B171" s="6">
        <v>138</v>
      </c>
      <c r="C171" s="6" t="s">
        <v>574</v>
      </c>
      <c r="D171" s="7" t="s">
        <v>300</v>
      </c>
      <c r="E171" s="261" t="s">
        <v>11</v>
      </c>
      <c r="F171" s="258">
        <v>9000</v>
      </c>
      <c r="G171" s="108">
        <v>100</v>
      </c>
      <c r="H171" s="109">
        <v>7627.1186440677966</v>
      </c>
      <c r="I171" s="109">
        <f t="shared" si="23"/>
        <v>900000</v>
      </c>
      <c r="J171" s="184">
        <v>0</v>
      </c>
      <c r="K171" s="109">
        <f t="shared" si="24"/>
        <v>0</v>
      </c>
      <c r="L171" s="109">
        <f t="shared" si="25"/>
        <v>0</v>
      </c>
      <c r="M171" s="109">
        <f t="shared" si="26"/>
        <v>900000</v>
      </c>
      <c r="N171" s="130"/>
      <c r="O171" s="265">
        <f t="shared" si="27"/>
        <v>0</v>
      </c>
      <c r="P171" s="132"/>
      <c r="Q171" s="131">
        <f t="shared" si="28"/>
        <v>0</v>
      </c>
      <c r="R171" s="131">
        <f t="shared" si="29"/>
        <v>0</v>
      </c>
      <c r="S171" s="131">
        <f t="shared" si="30"/>
        <v>0</v>
      </c>
      <c r="T171" s="267">
        <f t="shared" si="31"/>
        <v>100</v>
      </c>
      <c r="U171" s="151">
        <f t="shared" si="32"/>
        <v>900000</v>
      </c>
      <c r="V171" s="147">
        <f t="shared" si="33"/>
        <v>0</v>
      </c>
      <c r="W171" s="269">
        <f>V171*F171</f>
        <v>0</v>
      </c>
      <c r="X171" s="269">
        <f>IF(W171&gt;U171,W171-U171,0)</f>
        <v>0</v>
      </c>
      <c r="Y171" s="271">
        <f>IF(U171&gt;W171,U171-W171,0)</f>
        <v>900000</v>
      </c>
    </row>
    <row r="172" spans="1:25" ht="15.6">
      <c r="A172" s="6">
        <v>168</v>
      </c>
      <c r="B172" s="6">
        <v>139</v>
      </c>
      <c r="C172" s="6" t="s">
        <v>575</v>
      </c>
      <c r="D172" s="7" t="s">
        <v>301</v>
      </c>
      <c r="E172" s="261" t="s">
        <v>11</v>
      </c>
      <c r="F172" s="258">
        <v>12000</v>
      </c>
      <c r="G172" s="108">
        <v>7</v>
      </c>
      <c r="H172" s="109">
        <v>10169.491525423729</v>
      </c>
      <c r="I172" s="109">
        <f t="shared" si="23"/>
        <v>84000</v>
      </c>
      <c r="J172" s="184">
        <v>15.73</v>
      </c>
      <c r="K172" s="109">
        <f t="shared" si="24"/>
        <v>188760</v>
      </c>
      <c r="L172" s="109">
        <f t="shared" si="25"/>
        <v>104760</v>
      </c>
      <c r="M172" s="109">
        <f t="shared" si="26"/>
        <v>0</v>
      </c>
      <c r="N172" s="130"/>
      <c r="O172" s="265">
        <f t="shared" si="27"/>
        <v>0</v>
      </c>
      <c r="P172" s="132"/>
      <c r="Q172" s="131">
        <f t="shared" si="28"/>
        <v>0</v>
      </c>
      <c r="R172" s="131">
        <f t="shared" si="29"/>
        <v>0</v>
      </c>
      <c r="S172" s="131">
        <f t="shared" si="30"/>
        <v>0</v>
      </c>
      <c r="T172" s="267">
        <f t="shared" si="31"/>
        <v>7</v>
      </c>
      <c r="U172" s="151">
        <f t="shared" si="32"/>
        <v>84000</v>
      </c>
      <c r="V172" s="147">
        <f t="shared" si="33"/>
        <v>15.73</v>
      </c>
      <c r="W172" s="269">
        <f>V172*F172</f>
        <v>188760</v>
      </c>
      <c r="X172" s="269">
        <f>IF(W172&gt;U172,W172-U172,0)</f>
        <v>104760</v>
      </c>
      <c r="Y172" s="271">
        <f>IF(U172&gt;W172,U172-W172,0)</f>
        <v>0</v>
      </c>
    </row>
    <row r="173" spans="1:25" ht="15.6">
      <c r="A173" s="6">
        <v>169</v>
      </c>
      <c r="B173" s="6">
        <v>140</v>
      </c>
      <c r="C173" s="6" t="s">
        <v>576</v>
      </c>
      <c r="D173" s="7" t="s">
        <v>302</v>
      </c>
      <c r="E173" s="261" t="s">
        <v>11</v>
      </c>
      <c r="F173" s="258">
        <v>9000</v>
      </c>
      <c r="G173" s="108">
        <v>15</v>
      </c>
      <c r="H173" s="109">
        <v>7627.1186440677966</v>
      </c>
      <c r="I173" s="109">
        <f t="shared" si="23"/>
        <v>135000</v>
      </c>
      <c r="J173" s="184">
        <v>43.12</v>
      </c>
      <c r="K173" s="109">
        <f t="shared" si="24"/>
        <v>388080</v>
      </c>
      <c r="L173" s="109">
        <f t="shared" si="25"/>
        <v>253080</v>
      </c>
      <c r="M173" s="109">
        <f t="shared" si="26"/>
        <v>0</v>
      </c>
      <c r="N173" s="130"/>
      <c r="O173" s="265">
        <f t="shared" si="27"/>
        <v>0</v>
      </c>
      <c r="P173" s="132"/>
      <c r="Q173" s="131">
        <f t="shared" si="28"/>
        <v>0</v>
      </c>
      <c r="R173" s="131">
        <f t="shared" si="29"/>
        <v>0</v>
      </c>
      <c r="S173" s="131">
        <f t="shared" si="30"/>
        <v>0</v>
      </c>
      <c r="T173" s="267">
        <f t="shared" si="31"/>
        <v>15</v>
      </c>
      <c r="U173" s="151">
        <f t="shared" si="32"/>
        <v>135000</v>
      </c>
      <c r="V173" s="147">
        <f t="shared" si="33"/>
        <v>43.12</v>
      </c>
      <c r="W173" s="269">
        <f>V173*F173</f>
        <v>388080</v>
      </c>
      <c r="X173" s="269">
        <f>IF(W173&gt;U173,W173-U173,0)</f>
        <v>253080</v>
      </c>
      <c r="Y173" s="271">
        <f>IF(U173&gt;W173,U173-W173,0)</f>
        <v>0</v>
      </c>
    </row>
    <row r="174" spans="1:25" ht="15.6">
      <c r="A174" s="6">
        <v>170</v>
      </c>
      <c r="B174" s="6">
        <v>141</v>
      </c>
      <c r="C174" s="6" t="s">
        <v>577</v>
      </c>
      <c r="D174" s="7" t="s">
        <v>303</v>
      </c>
      <c r="E174" s="261" t="s">
        <v>11</v>
      </c>
      <c r="F174" s="258">
        <v>1800</v>
      </c>
      <c r="G174" s="108">
        <v>150</v>
      </c>
      <c r="H174" s="109">
        <v>1525.4237288135594</v>
      </c>
      <c r="I174" s="109">
        <f t="shared" si="23"/>
        <v>270000</v>
      </c>
      <c r="J174" s="184">
        <v>120.4</v>
      </c>
      <c r="K174" s="109">
        <f t="shared" si="24"/>
        <v>216720</v>
      </c>
      <c r="L174" s="109">
        <f t="shared" si="25"/>
        <v>0</v>
      </c>
      <c r="M174" s="109">
        <f t="shared" si="26"/>
        <v>53280</v>
      </c>
      <c r="N174" s="130"/>
      <c r="O174" s="265">
        <f t="shared" si="27"/>
        <v>0</v>
      </c>
      <c r="P174" s="132"/>
      <c r="Q174" s="131">
        <f t="shared" si="28"/>
        <v>0</v>
      </c>
      <c r="R174" s="131">
        <f t="shared" si="29"/>
        <v>0</v>
      </c>
      <c r="S174" s="131">
        <f t="shared" si="30"/>
        <v>0</v>
      </c>
      <c r="T174" s="267">
        <f t="shared" si="31"/>
        <v>150</v>
      </c>
      <c r="U174" s="151">
        <f t="shared" si="32"/>
        <v>270000</v>
      </c>
      <c r="V174" s="147">
        <f t="shared" si="33"/>
        <v>120.4</v>
      </c>
      <c r="W174" s="269">
        <f>V174*F174</f>
        <v>216720</v>
      </c>
      <c r="X174" s="269">
        <f>IF(W174&gt;U174,W174-U174,0)</f>
        <v>0</v>
      </c>
      <c r="Y174" s="271">
        <f>IF(U174&gt;W174,U174-W174,0)</f>
        <v>53280</v>
      </c>
    </row>
    <row r="175" spans="1:25" ht="31.2">
      <c r="A175" s="6">
        <v>171</v>
      </c>
      <c r="B175" s="6">
        <v>142</v>
      </c>
      <c r="C175" s="6" t="s">
        <v>578</v>
      </c>
      <c r="D175" s="222" t="s">
        <v>304</v>
      </c>
      <c r="E175" s="261" t="s">
        <v>11</v>
      </c>
      <c r="F175" s="258">
        <v>6300</v>
      </c>
      <c r="G175" s="108">
        <v>50</v>
      </c>
      <c r="H175" s="109">
        <v>5338.9830508474579</v>
      </c>
      <c r="I175" s="109">
        <f t="shared" si="23"/>
        <v>315000</v>
      </c>
      <c r="J175" s="184">
        <v>402.07</v>
      </c>
      <c r="K175" s="109">
        <f t="shared" si="24"/>
        <v>2533041</v>
      </c>
      <c r="L175" s="109">
        <f t="shared" si="25"/>
        <v>2218041</v>
      </c>
      <c r="M175" s="109">
        <f t="shared" si="26"/>
        <v>0</v>
      </c>
      <c r="N175" s="130"/>
      <c r="O175" s="265">
        <f t="shared" si="27"/>
        <v>0</v>
      </c>
      <c r="P175" s="132"/>
      <c r="Q175" s="131">
        <f t="shared" si="28"/>
        <v>0</v>
      </c>
      <c r="R175" s="131">
        <f t="shared" si="29"/>
        <v>0</v>
      </c>
      <c r="S175" s="131">
        <f t="shared" si="30"/>
        <v>0</v>
      </c>
      <c r="T175" s="267">
        <f t="shared" si="31"/>
        <v>50</v>
      </c>
      <c r="U175" s="151">
        <f t="shared" si="32"/>
        <v>315000</v>
      </c>
      <c r="V175" s="147">
        <f t="shared" si="33"/>
        <v>402.07</v>
      </c>
      <c r="W175" s="269">
        <f>V175*F175</f>
        <v>2533041</v>
      </c>
      <c r="X175" s="269">
        <f>IF(W175&gt;U175,W175-U175,0)</f>
        <v>2218041</v>
      </c>
      <c r="Y175" s="271">
        <f>IF(U175&gt;W175,U175-W175,0)</f>
        <v>0</v>
      </c>
    </row>
    <row r="176" spans="1:25" ht="31.2">
      <c r="A176" s="6">
        <v>172</v>
      </c>
      <c r="B176" s="6">
        <v>143</v>
      </c>
      <c r="C176" s="6" t="s">
        <v>579</v>
      </c>
      <c r="D176" s="7" t="s">
        <v>305</v>
      </c>
      <c r="E176" s="261" t="s">
        <v>11</v>
      </c>
      <c r="F176" s="258">
        <v>6300</v>
      </c>
      <c r="G176" s="108">
        <v>50</v>
      </c>
      <c r="H176" s="109">
        <v>5338.9830508474579</v>
      </c>
      <c r="I176" s="109">
        <f t="shared" si="23"/>
        <v>315000</v>
      </c>
      <c r="J176" s="184">
        <v>14.16</v>
      </c>
      <c r="K176" s="109">
        <f t="shared" si="24"/>
        <v>89208</v>
      </c>
      <c r="L176" s="109">
        <f t="shared" si="25"/>
        <v>0</v>
      </c>
      <c r="M176" s="109">
        <f t="shared" si="26"/>
        <v>225792</v>
      </c>
      <c r="N176" s="130"/>
      <c r="O176" s="265">
        <f t="shared" si="27"/>
        <v>0</v>
      </c>
      <c r="P176" s="132"/>
      <c r="Q176" s="131">
        <f t="shared" si="28"/>
        <v>0</v>
      </c>
      <c r="R176" s="131">
        <f t="shared" si="29"/>
        <v>0</v>
      </c>
      <c r="S176" s="131">
        <f t="shared" si="30"/>
        <v>0</v>
      </c>
      <c r="T176" s="267">
        <f t="shared" si="31"/>
        <v>50</v>
      </c>
      <c r="U176" s="151">
        <f t="shared" si="32"/>
        <v>315000</v>
      </c>
      <c r="V176" s="147">
        <f t="shared" si="33"/>
        <v>14.16</v>
      </c>
      <c r="W176" s="269">
        <f>V176*F176</f>
        <v>89208</v>
      </c>
      <c r="X176" s="269">
        <f>IF(W176&gt;U176,W176-U176,0)</f>
        <v>0</v>
      </c>
      <c r="Y176" s="271">
        <f>IF(U176&gt;W176,U176-W176,0)</f>
        <v>225792</v>
      </c>
    </row>
    <row r="177" spans="1:25" ht="31.2">
      <c r="A177" s="6">
        <v>173</v>
      </c>
      <c r="B177" s="6">
        <v>144</v>
      </c>
      <c r="C177" s="6" t="s">
        <v>580</v>
      </c>
      <c r="D177" s="7" t="s">
        <v>306</v>
      </c>
      <c r="E177" s="261" t="s">
        <v>11</v>
      </c>
      <c r="F177" s="258">
        <v>7400.0000000000009</v>
      </c>
      <c r="G177" s="108">
        <v>45</v>
      </c>
      <c r="H177" s="109">
        <v>6271.1864406779669</v>
      </c>
      <c r="I177" s="109">
        <f t="shared" si="23"/>
        <v>333000.00000000006</v>
      </c>
      <c r="J177" s="184">
        <v>8.98</v>
      </c>
      <c r="K177" s="109">
        <f t="shared" si="24"/>
        <v>66452.000000000015</v>
      </c>
      <c r="L177" s="109">
        <f t="shared" si="25"/>
        <v>0</v>
      </c>
      <c r="M177" s="109">
        <f t="shared" si="26"/>
        <v>266548.00000000006</v>
      </c>
      <c r="N177" s="130"/>
      <c r="O177" s="265">
        <f t="shared" si="27"/>
        <v>0</v>
      </c>
      <c r="P177" s="132"/>
      <c r="Q177" s="131">
        <f t="shared" si="28"/>
        <v>0</v>
      </c>
      <c r="R177" s="131">
        <f t="shared" si="29"/>
        <v>0</v>
      </c>
      <c r="S177" s="131">
        <f t="shared" si="30"/>
        <v>0</v>
      </c>
      <c r="T177" s="267">
        <f t="shared" si="31"/>
        <v>45</v>
      </c>
      <c r="U177" s="151">
        <f t="shared" si="32"/>
        <v>333000.00000000006</v>
      </c>
      <c r="V177" s="147">
        <f t="shared" si="33"/>
        <v>8.98</v>
      </c>
      <c r="W177" s="269">
        <f>V177*F177</f>
        <v>66452.000000000015</v>
      </c>
      <c r="X177" s="269">
        <f>IF(W177&gt;U177,W177-U177,0)</f>
        <v>0</v>
      </c>
      <c r="Y177" s="271">
        <f>IF(U177&gt;W177,U177-W177,0)</f>
        <v>266548.00000000006</v>
      </c>
    </row>
    <row r="178" spans="1:25" ht="15.6">
      <c r="A178" s="6">
        <v>174</v>
      </c>
      <c r="B178" s="6">
        <v>145</v>
      </c>
      <c r="C178" s="6" t="s">
        <v>581</v>
      </c>
      <c r="D178" s="7" t="s">
        <v>307</v>
      </c>
      <c r="E178" s="261" t="s">
        <v>11</v>
      </c>
      <c r="F178" s="258">
        <v>5400</v>
      </c>
      <c r="G178" s="108">
        <v>40</v>
      </c>
      <c r="H178" s="109">
        <v>4576.2711864406783</v>
      </c>
      <c r="I178" s="109">
        <f t="shared" si="23"/>
        <v>216000</v>
      </c>
      <c r="J178" s="184">
        <v>31.79</v>
      </c>
      <c r="K178" s="109">
        <f t="shared" si="24"/>
        <v>171666</v>
      </c>
      <c r="L178" s="109">
        <f t="shared" si="25"/>
        <v>0</v>
      </c>
      <c r="M178" s="109">
        <f t="shared" si="26"/>
        <v>44334</v>
      </c>
      <c r="N178" s="130"/>
      <c r="O178" s="265">
        <f t="shared" si="27"/>
        <v>0</v>
      </c>
      <c r="P178" s="132"/>
      <c r="Q178" s="131">
        <f t="shared" si="28"/>
        <v>0</v>
      </c>
      <c r="R178" s="131">
        <f t="shared" si="29"/>
        <v>0</v>
      </c>
      <c r="S178" s="131">
        <f t="shared" si="30"/>
        <v>0</v>
      </c>
      <c r="T178" s="267">
        <f t="shared" si="31"/>
        <v>40</v>
      </c>
      <c r="U178" s="151">
        <f t="shared" si="32"/>
        <v>216000</v>
      </c>
      <c r="V178" s="147">
        <f t="shared" si="33"/>
        <v>31.79</v>
      </c>
      <c r="W178" s="269">
        <f>V178*F178</f>
        <v>171666</v>
      </c>
      <c r="X178" s="269">
        <f>IF(W178&gt;U178,W178-U178,0)</f>
        <v>0</v>
      </c>
      <c r="Y178" s="271">
        <f>IF(U178&gt;W178,U178-W178,0)</f>
        <v>44334</v>
      </c>
    </row>
    <row r="179" spans="1:25" ht="31.2">
      <c r="A179" s="6">
        <v>175</v>
      </c>
      <c r="B179" s="6">
        <v>146</v>
      </c>
      <c r="C179" s="6" t="s">
        <v>582</v>
      </c>
      <c r="D179" s="7" t="s">
        <v>308</v>
      </c>
      <c r="E179" s="261" t="s">
        <v>11</v>
      </c>
      <c r="F179" s="258">
        <v>18000</v>
      </c>
      <c r="G179" s="108">
        <v>45</v>
      </c>
      <c r="H179" s="109">
        <v>15254.237288135593</v>
      </c>
      <c r="I179" s="109">
        <f t="shared" si="23"/>
        <v>810000</v>
      </c>
      <c r="J179" s="184">
        <v>78.72</v>
      </c>
      <c r="K179" s="109">
        <f t="shared" si="24"/>
        <v>1416960</v>
      </c>
      <c r="L179" s="109">
        <f t="shared" si="25"/>
        <v>606960</v>
      </c>
      <c r="M179" s="109">
        <f t="shared" si="26"/>
        <v>0</v>
      </c>
      <c r="N179" s="130"/>
      <c r="O179" s="265">
        <f t="shared" si="27"/>
        <v>0</v>
      </c>
      <c r="P179" s="132"/>
      <c r="Q179" s="131">
        <f t="shared" si="28"/>
        <v>0</v>
      </c>
      <c r="R179" s="131">
        <f t="shared" si="29"/>
        <v>0</v>
      </c>
      <c r="S179" s="131">
        <f t="shared" si="30"/>
        <v>0</v>
      </c>
      <c r="T179" s="267">
        <f t="shared" si="31"/>
        <v>45</v>
      </c>
      <c r="U179" s="151">
        <f t="shared" si="32"/>
        <v>810000</v>
      </c>
      <c r="V179" s="147">
        <f t="shared" si="33"/>
        <v>78.72</v>
      </c>
      <c r="W179" s="269">
        <f>V179*F179</f>
        <v>1416960</v>
      </c>
      <c r="X179" s="269">
        <f>IF(W179&gt;U179,W179-U179,0)</f>
        <v>606960</v>
      </c>
      <c r="Y179" s="271">
        <f>IF(U179&gt;W179,U179-W179,0)</f>
        <v>0</v>
      </c>
    </row>
    <row r="180" spans="1:25" ht="15.6">
      <c r="A180" s="6">
        <v>176</v>
      </c>
      <c r="B180" s="6">
        <v>147</v>
      </c>
      <c r="C180" s="6" t="s">
        <v>583</v>
      </c>
      <c r="D180" s="7" t="s">
        <v>309</v>
      </c>
      <c r="E180" s="261" t="s">
        <v>11</v>
      </c>
      <c r="F180" s="258">
        <v>1800</v>
      </c>
      <c r="G180" s="108">
        <v>1400</v>
      </c>
      <c r="H180" s="109">
        <v>1525.4237288135594</v>
      </c>
      <c r="I180" s="109">
        <f t="shared" si="23"/>
        <v>2520000</v>
      </c>
      <c r="J180" s="184">
        <v>825.4</v>
      </c>
      <c r="K180" s="109">
        <f t="shared" si="24"/>
        <v>1485720</v>
      </c>
      <c r="L180" s="109">
        <f t="shared" si="25"/>
        <v>0</v>
      </c>
      <c r="M180" s="109">
        <f t="shared" si="26"/>
        <v>1034280</v>
      </c>
      <c r="N180" s="130"/>
      <c r="O180" s="265">
        <f t="shared" si="27"/>
        <v>0</v>
      </c>
      <c r="P180" s="132"/>
      <c r="Q180" s="131">
        <f t="shared" si="28"/>
        <v>0</v>
      </c>
      <c r="R180" s="131">
        <f t="shared" si="29"/>
        <v>0</v>
      </c>
      <c r="S180" s="131">
        <f t="shared" si="30"/>
        <v>0</v>
      </c>
      <c r="T180" s="267">
        <f t="shared" si="31"/>
        <v>1400</v>
      </c>
      <c r="U180" s="151">
        <f t="shared" si="32"/>
        <v>2520000</v>
      </c>
      <c r="V180" s="147">
        <f t="shared" si="33"/>
        <v>825.4</v>
      </c>
      <c r="W180" s="269">
        <f>V180*F180</f>
        <v>1485720</v>
      </c>
      <c r="X180" s="269">
        <f>IF(W180&gt;U180,W180-U180,0)</f>
        <v>0</v>
      </c>
      <c r="Y180" s="271">
        <f>IF(U180&gt;W180,U180-W180,0)</f>
        <v>1034280</v>
      </c>
    </row>
    <row r="181" spans="1:25" ht="15.6">
      <c r="A181" s="6">
        <v>177</v>
      </c>
      <c r="B181" s="6">
        <v>148</v>
      </c>
      <c r="C181" s="6" t="s">
        <v>584</v>
      </c>
      <c r="D181" s="7" t="s">
        <v>310</v>
      </c>
      <c r="E181" s="261" t="s">
        <v>11</v>
      </c>
      <c r="F181" s="258">
        <v>3000</v>
      </c>
      <c r="G181" s="108">
        <v>500</v>
      </c>
      <c r="H181" s="109">
        <v>2542.3728813559323</v>
      </c>
      <c r="I181" s="109">
        <f t="shared" si="23"/>
        <v>1500000</v>
      </c>
      <c r="J181" s="184">
        <v>691</v>
      </c>
      <c r="K181" s="109">
        <f t="shared" si="24"/>
        <v>2073000</v>
      </c>
      <c r="L181" s="109">
        <f t="shared" si="25"/>
        <v>573000</v>
      </c>
      <c r="M181" s="109">
        <f t="shared" si="26"/>
        <v>0</v>
      </c>
      <c r="N181" s="130"/>
      <c r="O181" s="265">
        <f t="shared" si="27"/>
        <v>0</v>
      </c>
      <c r="P181" s="132"/>
      <c r="Q181" s="131">
        <f t="shared" si="28"/>
        <v>0</v>
      </c>
      <c r="R181" s="131">
        <f t="shared" si="29"/>
        <v>0</v>
      </c>
      <c r="S181" s="131">
        <f t="shared" si="30"/>
        <v>0</v>
      </c>
      <c r="T181" s="267">
        <f t="shared" si="31"/>
        <v>500</v>
      </c>
      <c r="U181" s="151">
        <f t="shared" si="32"/>
        <v>1500000</v>
      </c>
      <c r="V181" s="147">
        <f t="shared" si="33"/>
        <v>691</v>
      </c>
      <c r="W181" s="269">
        <f>V181*F181</f>
        <v>2073000</v>
      </c>
      <c r="X181" s="269">
        <f>IF(W181&gt;U181,W181-U181,0)</f>
        <v>573000</v>
      </c>
      <c r="Y181" s="271">
        <f>IF(U181&gt;W181,U181-W181,0)</f>
        <v>0</v>
      </c>
    </row>
    <row r="182" spans="1:25" ht="31.2">
      <c r="A182" s="6">
        <v>178</v>
      </c>
      <c r="B182" s="6">
        <v>149</v>
      </c>
      <c r="C182" s="6" t="s">
        <v>585</v>
      </c>
      <c r="D182" s="7" t="s">
        <v>311</v>
      </c>
      <c r="E182" s="261" t="s">
        <v>11</v>
      </c>
      <c r="F182" s="258">
        <v>1260</v>
      </c>
      <c r="G182" s="108">
        <v>350</v>
      </c>
      <c r="H182" s="109">
        <v>1067.7966101694915</v>
      </c>
      <c r="I182" s="109">
        <f t="shared" si="23"/>
        <v>441000</v>
      </c>
      <c r="J182" s="184">
        <v>0</v>
      </c>
      <c r="K182" s="109">
        <f t="shared" si="24"/>
        <v>0</v>
      </c>
      <c r="L182" s="109">
        <f t="shared" si="25"/>
        <v>0</v>
      </c>
      <c r="M182" s="109">
        <f t="shared" si="26"/>
        <v>441000</v>
      </c>
      <c r="N182" s="130"/>
      <c r="O182" s="265">
        <f t="shared" si="27"/>
        <v>0</v>
      </c>
      <c r="P182" s="132"/>
      <c r="Q182" s="131">
        <f t="shared" si="28"/>
        <v>0</v>
      </c>
      <c r="R182" s="131">
        <f t="shared" si="29"/>
        <v>0</v>
      </c>
      <c r="S182" s="131">
        <f t="shared" si="30"/>
        <v>0</v>
      </c>
      <c r="T182" s="267">
        <f t="shared" si="31"/>
        <v>350</v>
      </c>
      <c r="U182" s="151">
        <f t="shared" si="32"/>
        <v>441000</v>
      </c>
      <c r="V182" s="147">
        <f t="shared" si="33"/>
        <v>0</v>
      </c>
      <c r="W182" s="269">
        <f>V182*F182</f>
        <v>0</v>
      </c>
      <c r="X182" s="269">
        <f>IF(W182&gt;U182,W182-U182,0)</f>
        <v>0</v>
      </c>
      <c r="Y182" s="271">
        <f>IF(U182&gt;W182,U182-W182,0)</f>
        <v>441000</v>
      </c>
    </row>
    <row r="183" spans="1:25" ht="15.6">
      <c r="A183" s="6">
        <v>179</v>
      </c>
      <c r="B183" s="6">
        <v>233</v>
      </c>
      <c r="C183" s="6" t="s">
        <v>586</v>
      </c>
      <c r="D183" s="7" t="s">
        <v>312</v>
      </c>
      <c r="E183" s="261" t="s">
        <v>11</v>
      </c>
      <c r="F183" s="258">
        <v>5400</v>
      </c>
      <c r="G183" s="108">
        <v>53.55</v>
      </c>
      <c r="H183" s="109">
        <v>4576.2711864406783</v>
      </c>
      <c r="I183" s="109">
        <f t="shared" si="23"/>
        <v>289170</v>
      </c>
      <c r="J183" s="184">
        <v>60.51</v>
      </c>
      <c r="K183" s="109">
        <f t="shared" si="24"/>
        <v>326754</v>
      </c>
      <c r="L183" s="109">
        <f t="shared" si="25"/>
        <v>37584</v>
      </c>
      <c r="M183" s="109">
        <f t="shared" si="26"/>
        <v>0</v>
      </c>
      <c r="N183" s="130"/>
      <c r="O183" s="265">
        <f t="shared" si="27"/>
        <v>0</v>
      </c>
      <c r="P183" s="132"/>
      <c r="Q183" s="131">
        <f t="shared" si="28"/>
        <v>0</v>
      </c>
      <c r="R183" s="131">
        <f t="shared" si="29"/>
        <v>0</v>
      </c>
      <c r="S183" s="131">
        <f t="shared" si="30"/>
        <v>0</v>
      </c>
      <c r="T183" s="267">
        <f t="shared" si="31"/>
        <v>53.55</v>
      </c>
      <c r="U183" s="151">
        <f t="shared" si="32"/>
        <v>289170</v>
      </c>
      <c r="V183" s="147">
        <f t="shared" si="33"/>
        <v>60.51</v>
      </c>
      <c r="W183" s="269">
        <f>V183*F183</f>
        <v>326754</v>
      </c>
      <c r="X183" s="269">
        <f>IF(W183&gt;U183,W183-U183,0)</f>
        <v>37584</v>
      </c>
      <c r="Y183" s="271">
        <f>IF(U183&gt;W183,U183-W183,0)</f>
        <v>0</v>
      </c>
    </row>
    <row r="184" spans="1:25" ht="62.4">
      <c r="A184" s="6">
        <v>180</v>
      </c>
      <c r="B184" s="6">
        <v>223</v>
      </c>
      <c r="C184" s="6" t="s">
        <v>587</v>
      </c>
      <c r="D184" s="23" t="s">
        <v>313</v>
      </c>
      <c r="E184" s="261" t="s">
        <v>14</v>
      </c>
      <c r="F184" s="258">
        <v>180</v>
      </c>
      <c r="G184" s="108">
        <v>500</v>
      </c>
      <c r="H184" s="109">
        <v>152.54237288135593</v>
      </c>
      <c r="I184" s="109">
        <f t="shared" si="23"/>
        <v>90000</v>
      </c>
      <c r="J184" s="184">
        <v>0</v>
      </c>
      <c r="K184" s="109">
        <f t="shared" si="24"/>
        <v>0</v>
      </c>
      <c r="L184" s="109">
        <f t="shared" si="25"/>
        <v>0</v>
      </c>
      <c r="M184" s="109">
        <f t="shared" si="26"/>
        <v>90000</v>
      </c>
      <c r="N184" s="130"/>
      <c r="O184" s="265">
        <f t="shared" si="27"/>
        <v>0</v>
      </c>
      <c r="P184" s="132"/>
      <c r="Q184" s="131">
        <f t="shared" si="28"/>
        <v>0</v>
      </c>
      <c r="R184" s="131">
        <f t="shared" si="29"/>
        <v>0</v>
      </c>
      <c r="S184" s="131">
        <f t="shared" si="30"/>
        <v>0</v>
      </c>
      <c r="T184" s="267">
        <f t="shared" si="31"/>
        <v>500</v>
      </c>
      <c r="U184" s="151">
        <f t="shared" si="32"/>
        <v>90000</v>
      </c>
      <c r="V184" s="147">
        <f t="shared" si="33"/>
        <v>0</v>
      </c>
      <c r="W184" s="269">
        <f>V184*F184</f>
        <v>0</v>
      </c>
      <c r="X184" s="269">
        <f>IF(W184&gt;U184,W184-U184,0)</f>
        <v>0</v>
      </c>
      <c r="Y184" s="271">
        <f>IF(U184&gt;W184,U184-W184,0)</f>
        <v>90000</v>
      </c>
    </row>
    <row r="185" spans="1:25" ht="78">
      <c r="A185" s="6">
        <v>181</v>
      </c>
      <c r="B185" s="6">
        <v>224</v>
      </c>
      <c r="C185" s="6" t="s">
        <v>588</v>
      </c>
      <c r="D185" s="23" t="s">
        <v>314</v>
      </c>
      <c r="E185" s="261" t="s">
        <v>14</v>
      </c>
      <c r="F185" s="258">
        <v>630</v>
      </c>
      <c r="G185" s="108">
        <v>500</v>
      </c>
      <c r="H185" s="109">
        <v>533.89830508474574</v>
      </c>
      <c r="I185" s="109">
        <f t="shared" si="23"/>
        <v>315000</v>
      </c>
      <c r="J185" s="184">
        <v>1084</v>
      </c>
      <c r="K185" s="109">
        <f t="shared" si="24"/>
        <v>682920</v>
      </c>
      <c r="L185" s="109">
        <f t="shared" si="25"/>
        <v>367920</v>
      </c>
      <c r="M185" s="109">
        <f t="shared" si="26"/>
        <v>0</v>
      </c>
      <c r="N185" s="130"/>
      <c r="O185" s="265">
        <f t="shared" si="27"/>
        <v>0</v>
      </c>
      <c r="P185" s="132"/>
      <c r="Q185" s="131">
        <f t="shared" si="28"/>
        <v>0</v>
      </c>
      <c r="R185" s="131">
        <f t="shared" si="29"/>
        <v>0</v>
      </c>
      <c r="S185" s="131">
        <f t="shared" si="30"/>
        <v>0</v>
      </c>
      <c r="T185" s="267">
        <f t="shared" si="31"/>
        <v>500</v>
      </c>
      <c r="U185" s="151">
        <f t="shared" si="32"/>
        <v>315000</v>
      </c>
      <c r="V185" s="147">
        <f t="shared" si="33"/>
        <v>1084</v>
      </c>
      <c r="W185" s="269">
        <f>V185*F185</f>
        <v>682920</v>
      </c>
      <c r="X185" s="269">
        <f>IF(W185&gt;U185,W185-U185,0)</f>
        <v>367920</v>
      </c>
      <c r="Y185" s="271">
        <f>IF(U185&gt;W185,U185-W185,0)</f>
        <v>0</v>
      </c>
    </row>
    <row r="186" spans="1:25" ht="31.2">
      <c r="A186" s="6">
        <v>182</v>
      </c>
      <c r="B186" s="6">
        <v>234</v>
      </c>
      <c r="C186" s="6" t="s">
        <v>589</v>
      </c>
      <c r="D186" s="23" t="s">
        <v>316</v>
      </c>
      <c r="E186" s="261" t="s">
        <v>317</v>
      </c>
      <c r="F186" s="258">
        <v>180</v>
      </c>
      <c r="G186" s="108">
        <v>6500</v>
      </c>
      <c r="H186" s="109">
        <v>152.54237288135593</v>
      </c>
      <c r="I186" s="109">
        <f t="shared" si="23"/>
        <v>1170000</v>
      </c>
      <c r="J186" s="184">
        <v>6500</v>
      </c>
      <c r="K186" s="109">
        <f t="shared" si="24"/>
        <v>1170000</v>
      </c>
      <c r="L186" s="109">
        <f t="shared" si="25"/>
        <v>0</v>
      </c>
      <c r="M186" s="109">
        <f t="shared" si="26"/>
        <v>0</v>
      </c>
      <c r="N186" s="130"/>
      <c r="O186" s="265">
        <f t="shared" si="27"/>
        <v>0</v>
      </c>
      <c r="P186" s="132"/>
      <c r="Q186" s="131">
        <f t="shared" si="28"/>
        <v>0</v>
      </c>
      <c r="R186" s="131">
        <f t="shared" si="29"/>
        <v>0</v>
      </c>
      <c r="S186" s="131">
        <f t="shared" si="30"/>
        <v>0</v>
      </c>
      <c r="T186" s="267">
        <f t="shared" si="31"/>
        <v>6500</v>
      </c>
      <c r="U186" s="151">
        <f t="shared" si="32"/>
        <v>1170000</v>
      </c>
      <c r="V186" s="147">
        <f t="shared" si="33"/>
        <v>6500</v>
      </c>
      <c r="W186" s="269">
        <f>V186*F186</f>
        <v>1170000</v>
      </c>
      <c r="X186" s="269">
        <f>IF(W186&gt;U186,W186-U186,0)</f>
        <v>0</v>
      </c>
      <c r="Y186" s="271">
        <f>IF(U186&gt;W186,U186-W186,0)</f>
        <v>0</v>
      </c>
    </row>
    <row r="187" spans="1:25" ht="31.2">
      <c r="A187" s="6">
        <v>183</v>
      </c>
      <c r="B187" s="6">
        <v>150</v>
      </c>
      <c r="C187" s="6" t="s">
        <v>590</v>
      </c>
      <c r="D187" s="23" t="s">
        <v>319</v>
      </c>
      <c r="E187" s="261" t="s">
        <v>11</v>
      </c>
      <c r="F187" s="258">
        <v>1080</v>
      </c>
      <c r="G187" s="108">
        <v>65</v>
      </c>
      <c r="H187" s="109">
        <v>915.25423728813564</v>
      </c>
      <c r="I187" s="109">
        <f t="shared" si="23"/>
        <v>70200</v>
      </c>
      <c r="J187" s="184">
        <v>65</v>
      </c>
      <c r="K187" s="109">
        <f t="shared" si="24"/>
        <v>70200</v>
      </c>
      <c r="L187" s="109">
        <f t="shared" si="25"/>
        <v>0</v>
      </c>
      <c r="M187" s="109">
        <f t="shared" si="26"/>
        <v>0</v>
      </c>
      <c r="N187" s="130"/>
      <c r="O187" s="265">
        <f t="shared" si="27"/>
        <v>0</v>
      </c>
      <c r="P187" s="132"/>
      <c r="Q187" s="131">
        <f t="shared" si="28"/>
        <v>0</v>
      </c>
      <c r="R187" s="131">
        <f t="shared" si="29"/>
        <v>0</v>
      </c>
      <c r="S187" s="131">
        <f t="shared" si="30"/>
        <v>0</v>
      </c>
      <c r="T187" s="267">
        <f t="shared" si="31"/>
        <v>65</v>
      </c>
      <c r="U187" s="151">
        <f t="shared" si="32"/>
        <v>70200</v>
      </c>
      <c r="V187" s="147">
        <f t="shared" si="33"/>
        <v>65</v>
      </c>
      <c r="W187" s="269">
        <f>V187*F187</f>
        <v>70200</v>
      </c>
      <c r="X187" s="269">
        <f>IF(W187&gt;U187,W187-U187,0)</f>
        <v>0</v>
      </c>
      <c r="Y187" s="271">
        <f>IF(U187&gt;W187,U187-W187,0)</f>
        <v>0</v>
      </c>
    </row>
    <row r="188" spans="1:25" ht="15.6">
      <c r="A188" s="6">
        <v>184</v>
      </c>
      <c r="B188" s="6">
        <v>225</v>
      </c>
      <c r="C188" s="6" t="s">
        <v>591</v>
      </c>
      <c r="D188" s="7" t="s">
        <v>320</v>
      </c>
      <c r="E188" s="261" t="s">
        <v>14</v>
      </c>
      <c r="F188" s="258">
        <v>270</v>
      </c>
      <c r="G188" s="108">
        <v>25</v>
      </c>
      <c r="H188" s="109">
        <v>228.81355932203391</v>
      </c>
      <c r="I188" s="109">
        <f t="shared" si="23"/>
        <v>6750</v>
      </c>
      <c r="J188" s="184">
        <v>44</v>
      </c>
      <c r="K188" s="109">
        <f t="shared" si="24"/>
        <v>11880</v>
      </c>
      <c r="L188" s="109">
        <f t="shared" si="25"/>
        <v>5130</v>
      </c>
      <c r="M188" s="109">
        <f t="shared" si="26"/>
        <v>0</v>
      </c>
      <c r="N188" s="130"/>
      <c r="O188" s="265">
        <f t="shared" si="27"/>
        <v>0</v>
      </c>
      <c r="P188" s="132"/>
      <c r="Q188" s="131">
        <f t="shared" si="28"/>
        <v>0</v>
      </c>
      <c r="R188" s="131">
        <f t="shared" si="29"/>
        <v>0</v>
      </c>
      <c r="S188" s="131">
        <f t="shared" si="30"/>
        <v>0</v>
      </c>
      <c r="T188" s="267">
        <f t="shared" si="31"/>
        <v>25</v>
      </c>
      <c r="U188" s="151">
        <f t="shared" si="32"/>
        <v>6750</v>
      </c>
      <c r="V188" s="147">
        <f t="shared" si="33"/>
        <v>44</v>
      </c>
      <c r="W188" s="269">
        <f>V188*F188</f>
        <v>11880</v>
      </c>
      <c r="X188" s="269">
        <f>IF(W188&gt;U188,W188-U188,0)</f>
        <v>5130</v>
      </c>
      <c r="Y188" s="271">
        <f>IF(U188&gt;W188,U188-W188,0)</f>
        <v>0</v>
      </c>
    </row>
    <row r="189" spans="1:25" ht="15.6">
      <c r="A189" s="6">
        <v>185</v>
      </c>
      <c r="B189" s="6">
        <v>151</v>
      </c>
      <c r="C189" s="6" t="s">
        <v>592</v>
      </c>
      <c r="D189" s="7" t="s">
        <v>321</v>
      </c>
      <c r="E189" s="261" t="s">
        <v>14</v>
      </c>
      <c r="F189" s="258">
        <v>5400</v>
      </c>
      <c r="G189" s="108">
        <v>4</v>
      </c>
      <c r="H189" s="109">
        <v>4576.2711864406783</v>
      </c>
      <c r="I189" s="109">
        <f t="shared" si="23"/>
        <v>21600</v>
      </c>
      <c r="J189" s="184">
        <v>4</v>
      </c>
      <c r="K189" s="109">
        <f t="shared" si="24"/>
        <v>21600</v>
      </c>
      <c r="L189" s="109">
        <f t="shared" si="25"/>
        <v>0</v>
      </c>
      <c r="M189" s="109">
        <f t="shared" si="26"/>
        <v>0</v>
      </c>
      <c r="N189" s="130"/>
      <c r="O189" s="265">
        <f t="shared" si="27"/>
        <v>0</v>
      </c>
      <c r="P189" s="132"/>
      <c r="Q189" s="131">
        <f t="shared" si="28"/>
        <v>0</v>
      </c>
      <c r="R189" s="131">
        <f t="shared" si="29"/>
        <v>0</v>
      </c>
      <c r="S189" s="131">
        <f t="shared" si="30"/>
        <v>0</v>
      </c>
      <c r="T189" s="267">
        <f t="shared" si="31"/>
        <v>4</v>
      </c>
      <c r="U189" s="151">
        <f t="shared" si="32"/>
        <v>21600</v>
      </c>
      <c r="V189" s="147">
        <f t="shared" si="33"/>
        <v>4</v>
      </c>
      <c r="W189" s="269">
        <f>V189*F189</f>
        <v>21600</v>
      </c>
      <c r="X189" s="269">
        <f>IF(W189&gt;U189,W189-U189,0)</f>
        <v>0</v>
      </c>
      <c r="Y189" s="271">
        <f>IF(U189&gt;W189,U189-W189,0)</f>
        <v>0</v>
      </c>
    </row>
    <row r="190" spans="1:25" ht="15.6">
      <c r="A190" s="6">
        <v>186</v>
      </c>
      <c r="B190" s="6">
        <v>152</v>
      </c>
      <c r="C190" s="6" t="s">
        <v>593</v>
      </c>
      <c r="D190" s="7" t="s">
        <v>322</v>
      </c>
      <c r="E190" s="261" t="s">
        <v>14</v>
      </c>
      <c r="F190" s="258">
        <v>6300</v>
      </c>
      <c r="G190" s="108">
        <v>9</v>
      </c>
      <c r="H190" s="109">
        <v>5338.9830508474579</v>
      </c>
      <c r="I190" s="109">
        <f t="shared" si="23"/>
        <v>56700</v>
      </c>
      <c r="J190" s="184">
        <v>9</v>
      </c>
      <c r="K190" s="109">
        <f t="shared" si="24"/>
        <v>56700</v>
      </c>
      <c r="L190" s="109">
        <f t="shared" si="25"/>
        <v>0</v>
      </c>
      <c r="M190" s="109">
        <f t="shared" si="26"/>
        <v>0</v>
      </c>
      <c r="N190" s="130"/>
      <c r="O190" s="265">
        <f t="shared" si="27"/>
        <v>0</v>
      </c>
      <c r="P190" s="132"/>
      <c r="Q190" s="131">
        <f t="shared" si="28"/>
        <v>0</v>
      </c>
      <c r="R190" s="131">
        <f t="shared" si="29"/>
        <v>0</v>
      </c>
      <c r="S190" s="131">
        <f t="shared" si="30"/>
        <v>0</v>
      </c>
      <c r="T190" s="267">
        <f t="shared" si="31"/>
        <v>9</v>
      </c>
      <c r="U190" s="151">
        <f t="shared" si="32"/>
        <v>56700</v>
      </c>
      <c r="V190" s="147">
        <f t="shared" si="33"/>
        <v>9</v>
      </c>
      <c r="W190" s="269">
        <f>V190*F190</f>
        <v>56700</v>
      </c>
      <c r="X190" s="269">
        <f>IF(W190&gt;U190,W190-U190,0)</f>
        <v>0</v>
      </c>
      <c r="Y190" s="271">
        <f>IF(U190&gt;W190,U190-W190,0)</f>
        <v>0</v>
      </c>
    </row>
    <row r="191" spans="1:25" ht="15.6">
      <c r="A191" s="6">
        <v>187</v>
      </c>
      <c r="B191" s="6">
        <v>153</v>
      </c>
      <c r="C191" s="6" t="s">
        <v>594</v>
      </c>
      <c r="D191" s="7" t="s">
        <v>323</v>
      </c>
      <c r="E191" s="261" t="s">
        <v>14</v>
      </c>
      <c r="F191" s="258">
        <v>3600</v>
      </c>
      <c r="G191" s="108">
        <v>16</v>
      </c>
      <c r="H191" s="109">
        <v>3050.8474576271187</v>
      </c>
      <c r="I191" s="109">
        <f t="shared" si="23"/>
        <v>57600</v>
      </c>
      <c r="J191" s="184">
        <v>15</v>
      </c>
      <c r="K191" s="109">
        <f t="shared" si="24"/>
        <v>54000</v>
      </c>
      <c r="L191" s="109">
        <f t="shared" si="25"/>
        <v>0</v>
      </c>
      <c r="M191" s="109">
        <f t="shared" si="26"/>
        <v>3600</v>
      </c>
      <c r="N191" s="130"/>
      <c r="O191" s="265">
        <f t="shared" si="27"/>
        <v>0</v>
      </c>
      <c r="P191" s="132"/>
      <c r="Q191" s="131">
        <f t="shared" si="28"/>
        <v>0</v>
      </c>
      <c r="R191" s="131">
        <f t="shared" si="29"/>
        <v>0</v>
      </c>
      <c r="S191" s="131">
        <f t="shared" si="30"/>
        <v>0</v>
      </c>
      <c r="T191" s="267">
        <f t="shared" si="31"/>
        <v>16</v>
      </c>
      <c r="U191" s="151">
        <f t="shared" si="32"/>
        <v>57600</v>
      </c>
      <c r="V191" s="147">
        <f t="shared" si="33"/>
        <v>15</v>
      </c>
      <c r="W191" s="269">
        <f>V191*F191</f>
        <v>54000</v>
      </c>
      <c r="X191" s="269">
        <f>IF(W191&gt;U191,W191-U191,0)</f>
        <v>0</v>
      </c>
      <c r="Y191" s="271">
        <f>IF(U191&gt;W191,U191-W191,0)</f>
        <v>3600</v>
      </c>
    </row>
    <row r="192" spans="1:25" ht="15.6">
      <c r="A192" s="6">
        <v>188</v>
      </c>
      <c r="B192" s="6">
        <v>154</v>
      </c>
      <c r="C192" s="6" t="s">
        <v>595</v>
      </c>
      <c r="D192" s="7" t="s">
        <v>324</v>
      </c>
      <c r="E192" s="261" t="s">
        <v>14</v>
      </c>
      <c r="F192" s="258">
        <v>1100</v>
      </c>
      <c r="G192" s="108">
        <v>21</v>
      </c>
      <c r="H192" s="109">
        <v>932.20338983050851</v>
      </c>
      <c r="I192" s="109">
        <f t="shared" si="23"/>
        <v>23100</v>
      </c>
      <c r="J192" s="184">
        <v>21</v>
      </c>
      <c r="K192" s="109">
        <f t="shared" si="24"/>
        <v>23100</v>
      </c>
      <c r="L192" s="109">
        <f t="shared" si="25"/>
        <v>0</v>
      </c>
      <c r="M192" s="109">
        <f t="shared" si="26"/>
        <v>0</v>
      </c>
      <c r="N192" s="130"/>
      <c r="O192" s="265">
        <f t="shared" si="27"/>
        <v>0</v>
      </c>
      <c r="P192" s="132"/>
      <c r="Q192" s="131">
        <f t="shared" si="28"/>
        <v>0</v>
      </c>
      <c r="R192" s="131">
        <f t="shared" si="29"/>
        <v>0</v>
      </c>
      <c r="S192" s="131">
        <f t="shared" si="30"/>
        <v>0</v>
      </c>
      <c r="T192" s="267">
        <f t="shared" si="31"/>
        <v>21</v>
      </c>
      <c r="U192" s="151">
        <f t="shared" si="32"/>
        <v>23100</v>
      </c>
      <c r="V192" s="147">
        <f t="shared" si="33"/>
        <v>21</v>
      </c>
      <c r="W192" s="269">
        <f>V192*F192</f>
        <v>23100</v>
      </c>
      <c r="X192" s="269">
        <f>IF(W192&gt;U192,W192-U192,0)</f>
        <v>0</v>
      </c>
      <c r="Y192" s="271">
        <f>IF(U192&gt;W192,U192-W192,0)</f>
        <v>0</v>
      </c>
    </row>
    <row r="193" spans="1:25" ht="31.2">
      <c r="A193" s="6">
        <v>189</v>
      </c>
      <c r="B193" s="6">
        <v>155</v>
      </c>
      <c r="C193" s="6" t="s">
        <v>596</v>
      </c>
      <c r="D193" s="7" t="s">
        <v>325</v>
      </c>
      <c r="E193" s="261" t="s">
        <v>14</v>
      </c>
      <c r="F193" s="258">
        <v>630</v>
      </c>
      <c r="G193" s="108">
        <v>25</v>
      </c>
      <c r="H193" s="109">
        <v>533.89830508474574</v>
      </c>
      <c r="I193" s="109">
        <f t="shared" si="23"/>
        <v>15750</v>
      </c>
      <c r="J193" s="184">
        <v>15</v>
      </c>
      <c r="K193" s="109">
        <f t="shared" si="24"/>
        <v>9450</v>
      </c>
      <c r="L193" s="109">
        <f t="shared" si="25"/>
        <v>0</v>
      </c>
      <c r="M193" s="109">
        <f t="shared" si="26"/>
        <v>6300</v>
      </c>
      <c r="N193" s="130"/>
      <c r="O193" s="265">
        <f t="shared" si="27"/>
        <v>0</v>
      </c>
      <c r="P193" s="132"/>
      <c r="Q193" s="131">
        <f t="shared" si="28"/>
        <v>0</v>
      </c>
      <c r="R193" s="131">
        <f t="shared" si="29"/>
        <v>0</v>
      </c>
      <c r="S193" s="131">
        <f t="shared" si="30"/>
        <v>0</v>
      </c>
      <c r="T193" s="267">
        <f t="shared" si="31"/>
        <v>25</v>
      </c>
      <c r="U193" s="151">
        <f t="shared" si="32"/>
        <v>15750</v>
      </c>
      <c r="V193" s="147">
        <f t="shared" si="33"/>
        <v>15</v>
      </c>
      <c r="W193" s="269">
        <f>V193*F193</f>
        <v>9450</v>
      </c>
      <c r="X193" s="269">
        <f>IF(W193&gt;U193,W193-U193,0)</f>
        <v>0</v>
      </c>
      <c r="Y193" s="271">
        <f>IF(U193&gt;W193,U193-W193,0)</f>
        <v>6300</v>
      </c>
    </row>
    <row r="194" spans="1:25" ht="15.6">
      <c r="A194" s="6">
        <v>190</v>
      </c>
      <c r="B194" s="6">
        <v>156</v>
      </c>
      <c r="C194" s="6" t="s">
        <v>597</v>
      </c>
      <c r="D194" s="7" t="s">
        <v>326</v>
      </c>
      <c r="E194" s="261" t="s">
        <v>14</v>
      </c>
      <c r="F194" s="258">
        <v>540</v>
      </c>
      <c r="G194" s="108">
        <v>36</v>
      </c>
      <c r="H194" s="109">
        <v>457.62711864406782</v>
      </c>
      <c r="I194" s="109">
        <f t="shared" si="23"/>
        <v>19440</v>
      </c>
      <c r="J194" s="184">
        <v>21</v>
      </c>
      <c r="K194" s="109">
        <f t="shared" si="24"/>
        <v>11340</v>
      </c>
      <c r="L194" s="109">
        <f t="shared" si="25"/>
        <v>0</v>
      </c>
      <c r="M194" s="109">
        <f t="shared" si="26"/>
        <v>8100</v>
      </c>
      <c r="N194" s="130"/>
      <c r="O194" s="265">
        <f t="shared" si="27"/>
        <v>0</v>
      </c>
      <c r="P194" s="132"/>
      <c r="Q194" s="131">
        <f t="shared" si="28"/>
        <v>0</v>
      </c>
      <c r="R194" s="131">
        <f t="shared" si="29"/>
        <v>0</v>
      </c>
      <c r="S194" s="131">
        <f t="shared" si="30"/>
        <v>0</v>
      </c>
      <c r="T194" s="267">
        <f t="shared" si="31"/>
        <v>36</v>
      </c>
      <c r="U194" s="151">
        <f t="shared" si="32"/>
        <v>19440</v>
      </c>
      <c r="V194" s="147">
        <f t="shared" si="33"/>
        <v>21</v>
      </c>
      <c r="W194" s="269">
        <f>V194*F194</f>
        <v>11340</v>
      </c>
      <c r="X194" s="269">
        <f>IF(W194&gt;U194,W194-U194,0)</f>
        <v>0</v>
      </c>
      <c r="Y194" s="271">
        <f>IF(U194&gt;W194,U194-W194,0)</f>
        <v>8100</v>
      </c>
    </row>
    <row r="195" spans="1:25" ht="31.2">
      <c r="A195" s="6">
        <v>191</v>
      </c>
      <c r="B195" s="6">
        <v>156</v>
      </c>
      <c r="C195" s="6" t="s">
        <v>598</v>
      </c>
      <c r="D195" s="7" t="s">
        <v>327</v>
      </c>
      <c r="E195" s="261" t="s">
        <v>14</v>
      </c>
      <c r="F195" s="258">
        <v>540</v>
      </c>
      <c r="G195" s="108">
        <v>25</v>
      </c>
      <c r="H195" s="109">
        <v>457.62711864406782</v>
      </c>
      <c r="I195" s="109">
        <f t="shared" si="23"/>
        <v>13500</v>
      </c>
      <c r="J195" s="184">
        <v>14</v>
      </c>
      <c r="K195" s="109">
        <f t="shared" si="24"/>
        <v>7560</v>
      </c>
      <c r="L195" s="109">
        <f t="shared" si="25"/>
        <v>0</v>
      </c>
      <c r="M195" s="109">
        <f t="shared" si="26"/>
        <v>5940</v>
      </c>
      <c r="N195" s="130"/>
      <c r="O195" s="265">
        <f t="shared" si="27"/>
        <v>0</v>
      </c>
      <c r="P195" s="132"/>
      <c r="Q195" s="131">
        <f t="shared" si="28"/>
        <v>0</v>
      </c>
      <c r="R195" s="131">
        <f t="shared" si="29"/>
        <v>0</v>
      </c>
      <c r="S195" s="131">
        <f t="shared" si="30"/>
        <v>0</v>
      </c>
      <c r="T195" s="267">
        <f t="shared" si="31"/>
        <v>25</v>
      </c>
      <c r="U195" s="151">
        <f t="shared" si="32"/>
        <v>13500</v>
      </c>
      <c r="V195" s="147">
        <f t="shared" si="33"/>
        <v>14</v>
      </c>
      <c r="W195" s="269">
        <f>V195*F195</f>
        <v>7560</v>
      </c>
      <c r="X195" s="269">
        <f>IF(W195&gt;U195,W195-U195,0)</f>
        <v>0</v>
      </c>
      <c r="Y195" s="271">
        <f>IF(U195&gt;W195,U195-W195,0)</f>
        <v>5940</v>
      </c>
    </row>
    <row r="196" spans="1:25" ht="15.6">
      <c r="A196" s="6">
        <v>192</v>
      </c>
      <c r="B196" s="6">
        <v>158</v>
      </c>
      <c r="C196" s="6" t="s">
        <v>599</v>
      </c>
      <c r="D196" s="7" t="s">
        <v>329</v>
      </c>
      <c r="E196" s="261" t="s">
        <v>14</v>
      </c>
      <c r="F196" s="258">
        <v>720</v>
      </c>
      <c r="G196" s="108">
        <v>25</v>
      </c>
      <c r="H196" s="109">
        <v>610.16949152542372</v>
      </c>
      <c r="I196" s="109">
        <f t="shared" si="23"/>
        <v>18000</v>
      </c>
      <c r="J196" s="184">
        <v>15</v>
      </c>
      <c r="K196" s="109">
        <f t="shared" si="24"/>
        <v>10800</v>
      </c>
      <c r="L196" s="109">
        <f t="shared" si="25"/>
        <v>0</v>
      </c>
      <c r="M196" s="109">
        <f t="shared" si="26"/>
        <v>7200</v>
      </c>
      <c r="N196" s="130"/>
      <c r="O196" s="265">
        <f t="shared" si="27"/>
        <v>0</v>
      </c>
      <c r="P196" s="132"/>
      <c r="Q196" s="131">
        <f t="shared" si="28"/>
        <v>0</v>
      </c>
      <c r="R196" s="131">
        <f t="shared" si="29"/>
        <v>0</v>
      </c>
      <c r="S196" s="131">
        <f t="shared" si="30"/>
        <v>0</v>
      </c>
      <c r="T196" s="267">
        <f t="shared" si="31"/>
        <v>25</v>
      </c>
      <c r="U196" s="151">
        <f t="shared" si="32"/>
        <v>18000</v>
      </c>
      <c r="V196" s="147">
        <f t="shared" si="33"/>
        <v>15</v>
      </c>
      <c r="W196" s="269">
        <f>V196*F196</f>
        <v>10800</v>
      </c>
      <c r="X196" s="269">
        <f>IF(W196&gt;U196,W196-U196,0)</f>
        <v>0</v>
      </c>
      <c r="Y196" s="271">
        <f>IF(U196&gt;W196,U196-W196,0)</f>
        <v>7200</v>
      </c>
    </row>
    <row r="197" spans="1:25" ht="31.2">
      <c r="A197" s="6">
        <v>193</v>
      </c>
      <c r="B197" s="6">
        <v>159</v>
      </c>
      <c r="C197" s="6" t="s">
        <v>600</v>
      </c>
      <c r="D197" s="7" t="s">
        <v>330</v>
      </c>
      <c r="E197" s="261" t="s">
        <v>14</v>
      </c>
      <c r="F197" s="258">
        <v>3600</v>
      </c>
      <c r="G197" s="108">
        <v>12</v>
      </c>
      <c r="H197" s="109">
        <v>3050.8474576271187</v>
      </c>
      <c r="I197" s="109">
        <f t="shared" si="23"/>
        <v>43200</v>
      </c>
      <c r="J197" s="184">
        <v>24</v>
      </c>
      <c r="K197" s="109">
        <f t="shared" si="24"/>
        <v>86400</v>
      </c>
      <c r="L197" s="109">
        <f t="shared" si="25"/>
        <v>43200</v>
      </c>
      <c r="M197" s="109">
        <f t="shared" si="26"/>
        <v>0</v>
      </c>
      <c r="N197" s="130"/>
      <c r="O197" s="265">
        <f t="shared" si="27"/>
        <v>0</v>
      </c>
      <c r="P197" s="132"/>
      <c r="Q197" s="131">
        <f t="shared" si="28"/>
        <v>0</v>
      </c>
      <c r="R197" s="131">
        <f t="shared" si="29"/>
        <v>0</v>
      </c>
      <c r="S197" s="131">
        <f t="shared" si="30"/>
        <v>0</v>
      </c>
      <c r="T197" s="267">
        <f t="shared" si="31"/>
        <v>12</v>
      </c>
      <c r="U197" s="151">
        <f t="shared" si="32"/>
        <v>43200</v>
      </c>
      <c r="V197" s="147">
        <f t="shared" si="33"/>
        <v>24</v>
      </c>
      <c r="W197" s="269">
        <f>V197*F197</f>
        <v>86400</v>
      </c>
      <c r="X197" s="269">
        <f>IF(W197&gt;U197,W197-U197,0)</f>
        <v>43200</v>
      </c>
      <c r="Y197" s="271">
        <f>IF(U197&gt;W197,U197-W197,0)</f>
        <v>0</v>
      </c>
    </row>
    <row r="198" spans="1:25" ht="31.2">
      <c r="A198" s="6">
        <v>194</v>
      </c>
      <c r="B198" s="6">
        <v>160</v>
      </c>
      <c r="C198" s="6" t="s">
        <v>601</v>
      </c>
      <c r="D198" s="7" t="s">
        <v>331</v>
      </c>
      <c r="E198" s="262" t="s">
        <v>64</v>
      </c>
      <c r="F198" s="259">
        <v>270</v>
      </c>
      <c r="G198" s="108">
        <v>55</v>
      </c>
      <c r="H198" s="109">
        <v>228.81355932203391</v>
      </c>
      <c r="I198" s="109">
        <f t="shared" ref="I198:I246" si="34">F198*G198</f>
        <v>14850</v>
      </c>
      <c r="J198" s="188">
        <v>103.08</v>
      </c>
      <c r="K198" s="109">
        <f t="shared" ref="K198:K246" si="35">J198*F198</f>
        <v>27831.599999999999</v>
      </c>
      <c r="L198" s="109">
        <f t="shared" ref="L198:L246" si="36">IF(K198&gt;I198,K198-I198,0)</f>
        <v>12981.599999999999</v>
      </c>
      <c r="M198" s="109">
        <f t="shared" ref="M198:M246" si="37">IF(I198&gt;K198,I198-K198,0)</f>
        <v>0</v>
      </c>
      <c r="N198" s="130"/>
      <c r="O198" s="265">
        <f t="shared" ref="O198:O246" si="38">N198*F198</f>
        <v>0</v>
      </c>
      <c r="P198" s="132"/>
      <c r="Q198" s="131">
        <f t="shared" ref="Q198:Q246" si="39">P198*F198</f>
        <v>0</v>
      </c>
      <c r="R198" s="131">
        <f t="shared" ref="R198:R246" si="40">IF(Q198&gt;O198,Q198-O198,0)</f>
        <v>0</v>
      </c>
      <c r="S198" s="131">
        <f t="shared" ref="S198:S246" si="41">IF(O198&gt;Q198,O198-Q198,0)</f>
        <v>0</v>
      </c>
      <c r="T198" s="267">
        <f t="shared" ref="T198:T246" si="42">G198+N198</f>
        <v>55</v>
      </c>
      <c r="U198" s="151">
        <f t="shared" ref="U198:U246" si="43">T198*F198</f>
        <v>14850</v>
      </c>
      <c r="V198" s="147">
        <f t="shared" ref="V198:V246" si="44">J198+P198</f>
        <v>103.08</v>
      </c>
      <c r="W198" s="269">
        <f>V198*F198</f>
        <v>27831.599999999999</v>
      </c>
      <c r="X198" s="269">
        <f>IF(W198&gt;U198,W198-U198,0)</f>
        <v>12981.599999999999</v>
      </c>
      <c r="Y198" s="271">
        <f>IF(U198&gt;W198,U198-W198,0)</f>
        <v>0</v>
      </c>
    </row>
    <row r="199" spans="1:25" ht="31.2">
      <c r="A199" s="6">
        <v>195</v>
      </c>
      <c r="B199" s="6">
        <v>161</v>
      </c>
      <c r="C199" s="6" t="s">
        <v>602</v>
      </c>
      <c r="D199" s="7" t="s">
        <v>332</v>
      </c>
      <c r="E199" s="262" t="s">
        <v>64</v>
      </c>
      <c r="F199" s="259">
        <v>360</v>
      </c>
      <c r="G199" s="108">
        <v>115</v>
      </c>
      <c r="H199" s="109">
        <v>305.08474576271186</v>
      </c>
      <c r="I199" s="109">
        <f t="shared" si="34"/>
        <v>41400</v>
      </c>
      <c r="J199" s="188">
        <v>123.53</v>
      </c>
      <c r="K199" s="109">
        <f t="shared" si="35"/>
        <v>44470.8</v>
      </c>
      <c r="L199" s="109">
        <f t="shared" si="36"/>
        <v>3070.8000000000029</v>
      </c>
      <c r="M199" s="109">
        <f t="shared" si="37"/>
        <v>0</v>
      </c>
      <c r="N199" s="130"/>
      <c r="O199" s="265">
        <f t="shared" si="38"/>
        <v>0</v>
      </c>
      <c r="P199" s="132"/>
      <c r="Q199" s="131">
        <f t="shared" si="39"/>
        <v>0</v>
      </c>
      <c r="R199" s="131">
        <f t="shared" si="40"/>
        <v>0</v>
      </c>
      <c r="S199" s="131">
        <f t="shared" si="41"/>
        <v>0</v>
      </c>
      <c r="T199" s="267">
        <f t="shared" si="42"/>
        <v>115</v>
      </c>
      <c r="U199" s="151">
        <f t="shared" si="43"/>
        <v>41400</v>
      </c>
      <c r="V199" s="147">
        <f t="shared" si="44"/>
        <v>123.53</v>
      </c>
      <c r="W199" s="269">
        <f>V199*F199</f>
        <v>44470.8</v>
      </c>
      <c r="X199" s="269">
        <f>IF(W199&gt;U199,W199-U199,0)</f>
        <v>3070.8000000000029</v>
      </c>
      <c r="Y199" s="271">
        <f>IF(U199&gt;W199,U199-W199,0)</f>
        <v>0</v>
      </c>
    </row>
    <row r="200" spans="1:25" ht="31.2">
      <c r="A200" s="6">
        <v>196</v>
      </c>
      <c r="B200" s="6">
        <v>162</v>
      </c>
      <c r="C200" s="6" t="s">
        <v>603</v>
      </c>
      <c r="D200" s="7" t="s">
        <v>333</v>
      </c>
      <c r="E200" s="262" t="s">
        <v>64</v>
      </c>
      <c r="F200" s="259">
        <v>450</v>
      </c>
      <c r="G200" s="108">
        <v>143</v>
      </c>
      <c r="H200" s="109">
        <v>381.35593220338984</v>
      </c>
      <c r="I200" s="109">
        <f t="shared" si="34"/>
        <v>64350</v>
      </c>
      <c r="J200" s="188">
        <v>110</v>
      </c>
      <c r="K200" s="109">
        <f t="shared" si="35"/>
        <v>49500</v>
      </c>
      <c r="L200" s="109">
        <f t="shared" si="36"/>
        <v>0</v>
      </c>
      <c r="M200" s="109">
        <f t="shared" si="37"/>
        <v>14850</v>
      </c>
      <c r="N200" s="130"/>
      <c r="O200" s="265">
        <f t="shared" si="38"/>
        <v>0</v>
      </c>
      <c r="P200" s="132"/>
      <c r="Q200" s="131">
        <f t="shared" si="39"/>
        <v>0</v>
      </c>
      <c r="R200" s="131">
        <f t="shared" si="40"/>
        <v>0</v>
      </c>
      <c r="S200" s="131">
        <f t="shared" si="41"/>
        <v>0</v>
      </c>
      <c r="T200" s="267">
        <f t="shared" si="42"/>
        <v>143</v>
      </c>
      <c r="U200" s="151">
        <f t="shared" si="43"/>
        <v>64350</v>
      </c>
      <c r="V200" s="147">
        <f t="shared" si="44"/>
        <v>110</v>
      </c>
      <c r="W200" s="269">
        <f>V200*F200</f>
        <v>49500</v>
      </c>
      <c r="X200" s="269">
        <f>IF(W200&gt;U200,W200-U200,0)</f>
        <v>0</v>
      </c>
      <c r="Y200" s="271">
        <f>IF(U200&gt;W200,U200-W200,0)</f>
        <v>14850</v>
      </c>
    </row>
    <row r="201" spans="1:25" ht="15.6">
      <c r="A201" s="6">
        <v>197</v>
      </c>
      <c r="B201" s="6">
        <v>163</v>
      </c>
      <c r="C201" s="6" t="s">
        <v>604</v>
      </c>
      <c r="D201" s="7" t="s">
        <v>334</v>
      </c>
      <c r="E201" s="261" t="s">
        <v>14</v>
      </c>
      <c r="F201" s="258">
        <v>1440</v>
      </c>
      <c r="G201" s="108">
        <v>15</v>
      </c>
      <c r="H201" s="109">
        <v>1220.3389830508474</v>
      </c>
      <c r="I201" s="109">
        <f t="shared" si="34"/>
        <v>21600</v>
      </c>
      <c r="J201" s="188">
        <v>20</v>
      </c>
      <c r="K201" s="109">
        <f t="shared" si="35"/>
        <v>28800</v>
      </c>
      <c r="L201" s="109">
        <f t="shared" si="36"/>
        <v>7200</v>
      </c>
      <c r="M201" s="109">
        <f t="shared" si="37"/>
        <v>0</v>
      </c>
      <c r="N201" s="130"/>
      <c r="O201" s="265">
        <f t="shared" si="38"/>
        <v>0</v>
      </c>
      <c r="P201" s="132"/>
      <c r="Q201" s="131">
        <f t="shared" si="39"/>
        <v>0</v>
      </c>
      <c r="R201" s="131">
        <f t="shared" si="40"/>
        <v>0</v>
      </c>
      <c r="S201" s="131">
        <f t="shared" si="41"/>
        <v>0</v>
      </c>
      <c r="T201" s="267">
        <f t="shared" si="42"/>
        <v>15</v>
      </c>
      <c r="U201" s="151">
        <f t="shared" si="43"/>
        <v>21600</v>
      </c>
      <c r="V201" s="147">
        <f t="shared" si="44"/>
        <v>20</v>
      </c>
      <c r="W201" s="269">
        <f>V201*F201</f>
        <v>28800</v>
      </c>
      <c r="X201" s="269">
        <f>IF(W201&gt;U201,W201-U201,0)</f>
        <v>7200</v>
      </c>
      <c r="Y201" s="271">
        <f>IF(U201&gt;W201,U201-W201,0)</f>
        <v>0</v>
      </c>
    </row>
    <row r="202" spans="1:25" ht="31.2">
      <c r="A202" s="6">
        <v>198</v>
      </c>
      <c r="B202" s="6">
        <v>164</v>
      </c>
      <c r="C202" s="6" t="s">
        <v>605</v>
      </c>
      <c r="D202" s="7" t="s">
        <v>335</v>
      </c>
      <c r="E202" s="262" t="s">
        <v>64</v>
      </c>
      <c r="F202" s="259">
        <v>450</v>
      </c>
      <c r="G202" s="108">
        <v>145</v>
      </c>
      <c r="H202" s="109">
        <v>381.35593220338984</v>
      </c>
      <c r="I202" s="109">
        <f t="shared" si="34"/>
        <v>65250</v>
      </c>
      <c r="J202" s="188">
        <v>80</v>
      </c>
      <c r="K202" s="109">
        <f t="shared" si="35"/>
        <v>36000</v>
      </c>
      <c r="L202" s="109">
        <f t="shared" si="36"/>
        <v>0</v>
      </c>
      <c r="M202" s="109">
        <f t="shared" si="37"/>
        <v>29250</v>
      </c>
      <c r="N202" s="130"/>
      <c r="O202" s="265">
        <f t="shared" si="38"/>
        <v>0</v>
      </c>
      <c r="P202" s="132"/>
      <c r="Q202" s="131">
        <f t="shared" si="39"/>
        <v>0</v>
      </c>
      <c r="R202" s="131">
        <f t="shared" si="40"/>
        <v>0</v>
      </c>
      <c r="S202" s="131">
        <f t="shared" si="41"/>
        <v>0</v>
      </c>
      <c r="T202" s="267">
        <f t="shared" si="42"/>
        <v>145</v>
      </c>
      <c r="U202" s="151">
        <f t="shared" si="43"/>
        <v>65250</v>
      </c>
      <c r="V202" s="147">
        <f t="shared" si="44"/>
        <v>80</v>
      </c>
      <c r="W202" s="269">
        <f>V202*F202</f>
        <v>36000</v>
      </c>
      <c r="X202" s="269">
        <f>IF(W202&gt;U202,W202-U202,0)</f>
        <v>0</v>
      </c>
      <c r="Y202" s="271">
        <f>IF(U202&gt;W202,U202-W202,0)</f>
        <v>29250</v>
      </c>
    </row>
    <row r="203" spans="1:25" ht="31.2">
      <c r="A203" s="6">
        <v>199</v>
      </c>
      <c r="B203" s="6">
        <v>165</v>
      </c>
      <c r="C203" s="6" t="s">
        <v>606</v>
      </c>
      <c r="D203" s="7" t="s">
        <v>336</v>
      </c>
      <c r="E203" s="262" t="s">
        <v>64</v>
      </c>
      <c r="F203" s="259">
        <v>540</v>
      </c>
      <c r="G203" s="108">
        <v>145</v>
      </c>
      <c r="H203" s="109">
        <v>457.62711864406782</v>
      </c>
      <c r="I203" s="109">
        <f t="shared" si="34"/>
        <v>78300</v>
      </c>
      <c r="J203" s="188">
        <v>65</v>
      </c>
      <c r="K203" s="109">
        <f t="shared" si="35"/>
        <v>35100</v>
      </c>
      <c r="L203" s="109">
        <f t="shared" si="36"/>
        <v>0</v>
      </c>
      <c r="M203" s="109">
        <f t="shared" si="37"/>
        <v>43200</v>
      </c>
      <c r="N203" s="130"/>
      <c r="O203" s="265">
        <f t="shared" si="38"/>
        <v>0</v>
      </c>
      <c r="P203" s="132"/>
      <c r="Q203" s="131">
        <f t="shared" si="39"/>
        <v>0</v>
      </c>
      <c r="R203" s="131">
        <f t="shared" si="40"/>
        <v>0</v>
      </c>
      <c r="S203" s="131">
        <f t="shared" si="41"/>
        <v>0</v>
      </c>
      <c r="T203" s="267">
        <f t="shared" si="42"/>
        <v>145</v>
      </c>
      <c r="U203" s="151">
        <f t="shared" si="43"/>
        <v>78300</v>
      </c>
      <c r="V203" s="147">
        <f t="shared" si="44"/>
        <v>65</v>
      </c>
      <c r="W203" s="269">
        <f>V203*F203</f>
        <v>35100</v>
      </c>
      <c r="X203" s="269">
        <f>IF(W203&gt;U203,W203-U203,0)</f>
        <v>0</v>
      </c>
      <c r="Y203" s="271">
        <f>IF(U203&gt;W203,U203-W203,0)</f>
        <v>43200</v>
      </c>
    </row>
    <row r="204" spans="1:25" ht="62.4">
      <c r="A204" s="6">
        <v>200</v>
      </c>
      <c r="B204" s="6">
        <v>226</v>
      </c>
      <c r="C204" s="6" t="s">
        <v>607</v>
      </c>
      <c r="D204" s="7" t="s">
        <v>337</v>
      </c>
      <c r="E204" s="261" t="s">
        <v>14</v>
      </c>
      <c r="F204" s="258">
        <v>630</v>
      </c>
      <c r="G204" s="108">
        <v>5</v>
      </c>
      <c r="H204" s="109">
        <v>533.89830508474574</v>
      </c>
      <c r="I204" s="109">
        <f t="shared" si="34"/>
        <v>3150</v>
      </c>
      <c r="J204" s="184">
        <v>6</v>
      </c>
      <c r="K204" s="109">
        <f t="shared" si="35"/>
        <v>3780</v>
      </c>
      <c r="L204" s="109">
        <f t="shared" si="36"/>
        <v>630</v>
      </c>
      <c r="M204" s="109">
        <f t="shared" si="37"/>
        <v>0</v>
      </c>
      <c r="N204" s="130"/>
      <c r="O204" s="265">
        <f t="shared" si="38"/>
        <v>0</v>
      </c>
      <c r="P204" s="132"/>
      <c r="Q204" s="131">
        <f t="shared" si="39"/>
        <v>0</v>
      </c>
      <c r="R204" s="131">
        <f t="shared" si="40"/>
        <v>0</v>
      </c>
      <c r="S204" s="131">
        <f t="shared" si="41"/>
        <v>0</v>
      </c>
      <c r="T204" s="267">
        <f t="shared" si="42"/>
        <v>5</v>
      </c>
      <c r="U204" s="151">
        <f t="shared" si="43"/>
        <v>3150</v>
      </c>
      <c r="V204" s="147">
        <f t="shared" si="44"/>
        <v>6</v>
      </c>
      <c r="W204" s="269">
        <f>V204*F204</f>
        <v>3780</v>
      </c>
      <c r="X204" s="269">
        <f>IF(W204&gt;U204,W204-U204,0)</f>
        <v>630</v>
      </c>
      <c r="Y204" s="271">
        <f>IF(U204&gt;W204,U204-W204,0)</f>
        <v>0</v>
      </c>
    </row>
    <row r="205" spans="1:25" ht="15.6">
      <c r="A205" s="6">
        <v>201</v>
      </c>
      <c r="B205" s="6">
        <v>166</v>
      </c>
      <c r="C205" s="6" t="s">
        <v>608</v>
      </c>
      <c r="D205" s="7" t="s">
        <v>339</v>
      </c>
      <c r="E205" s="261" t="s">
        <v>14</v>
      </c>
      <c r="F205" s="258">
        <v>2700</v>
      </c>
      <c r="G205" s="108">
        <v>4</v>
      </c>
      <c r="H205" s="109">
        <v>2288.1355932203392</v>
      </c>
      <c r="I205" s="109">
        <f t="shared" si="34"/>
        <v>10800</v>
      </c>
      <c r="J205" s="188">
        <v>0</v>
      </c>
      <c r="K205" s="109">
        <f t="shared" si="35"/>
        <v>0</v>
      </c>
      <c r="L205" s="109">
        <f t="shared" si="36"/>
        <v>0</v>
      </c>
      <c r="M205" s="109">
        <f t="shared" si="37"/>
        <v>10800</v>
      </c>
      <c r="N205" s="130"/>
      <c r="O205" s="265">
        <f t="shared" si="38"/>
        <v>0</v>
      </c>
      <c r="P205" s="132"/>
      <c r="Q205" s="131">
        <f t="shared" si="39"/>
        <v>0</v>
      </c>
      <c r="R205" s="131">
        <f t="shared" si="40"/>
        <v>0</v>
      </c>
      <c r="S205" s="131">
        <f t="shared" si="41"/>
        <v>0</v>
      </c>
      <c r="T205" s="267">
        <f t="shared" si="42"/>
        <v>4</v>
      </c>
      <c r="U205" s="151">
        <f t="shared" si="43"/>
        <v>10800</v>
      </c>
      <c r="V205" s="147">
        <f t="shared" si="44"/>
        <v>0</v>
      </c>
      <c r="W205" s="269">
        <f>V205*F205</f>
        <v>0</v>
      </c>
      <c r="X205" s="269">
        <f>IF(W205&gt;U205,W205-U205,0)</f>
        <v>0</v>
      </c>
      <c r="Y205" s="271">
        <f>IF(U205&gt;W205,U205-W205,0)</f>
        <v>10800</v>
      </c>
    </row>
    <row r="206" spans="1:25" ht="31.2">
      <c r="A206" s="6">
        <v>202</v>
      </c>
      <c r="B206" s="6">
        <v>227</v>
      </c>
      <c r="C206" s="6" t="s">
        <v>609</v>
      </c>
      <c r="D206" s="7" t="s">
        <v>341</v>
      </c>
      <c r="E206" s="261" t="s">
        <v>14</v>
      </c>
      <c r="F206" s="258">
        <v>3600</v>
      </c>
      <c r="G206" s="108">
        <v>10</v>
      </c>
      <c r="H206" s="109">
        <v>3050.8474576271187</v>
      </c>
      <c r="I206" s="109">
        <f t="shared" si="34"/>
        <v>36000</v>
      </c>
      <c r="J206" s="184">
        <v>0</v>
      </c>
      <c r="K206" s="109">
        <f t="shared" si="35"/>
        <v>0</v>
      </c>
      <c r="L206" s="109">
        <f t="shared" si="36"/>
        <v>0</v>
      </c>
      <c r="M206" s="109">
        <f t="shared" si="37"/>
        <v>36000</v>
      </c>
      <c r="N206" s="130"/>
      <c r="O206" s="265">
        <f t="shared" si="38"/>
        <v>0</v>
      </c>
      <c r="P206" s="132"/>
      <c r="Q206" s="131">
        <f t="shared" si="39"/>
        <v>0</v>
      </c>
      <c r="R206" s="131">
        <f t="shared" si="40"/>
        <v>0</v>
      </c>
      <c r="S206" s="131">
        <f t="shared" si="41"/>
        <v>0</v>
      </c>
      <c r="T206" s="267">
        <f t="shared" si="42"/>
        <v>10</v>
      </c>
      <c r="U206" s="151">
        <f t="shared" si="43"/>
        <v>36000</v>
      </c>
      <c r="V206" s="147">
        <f t="shared" si="44"/>
        <v>0</v>
      </c>
      <c r="W206" s="269">
        <f>V206*F206</f>
        <v>0</v>
      </c>
      <c r="X206" s="269">
        <f>IF(W206&gt;U206,W206-U206,0)</f>
        <v>0</v>
      </c>
      <c r="Y206" s="271">
        <f>IF(U206&gt;W206,U206-W206,0)</f>
        <v>36000</v>
      </c>
    </row>
    <row r="207" spans="1:25" ht="31.2">
      <c r="A207" s="6">
        <v>203</v>
      </c>
      <c r="B207" s="6">
        <v>167</v>
      </c>
      <c r="C207" s="6" t="s">
        <v>610</v>
      </c>
      <c r="D207" s="7" t="s">
        <v>63</v>
      </c>
      <c r="E207" s="262" t="s">
        <v>64</v>
      </c>
      <c r="F207" s="259">
        <v>1750</v>
      </c>
      <c r="G207" s="108">
        <v>700</v>
      </c>
      <c r="H207" s="109">
        <v>1483.0508474576272</v>
      </c>
      <c r="I207" s="109">
        <f t="shared" si="34"/>
        <v>1225000</v>
      </c>
      <c r="J207" s="184">
        <v>832</v>
      </c>
      <c r="K207" s="109">
        <f t="shared" si="35"/>
        <v>1456000</v>
      </c>
      <c r="L207" s="109">
        <f t="shared" si="36"/>
        <v>231000</v>
      </c>
      <c r="M207" s="109">
        <f t="shared" si="37"/>
        <v>0</v>
      </c>
      <c r="N207" s="130"/>
      <c r="O207" s="265">
        <f t="shared" si="38"/>
        <v>0</v>
      </c>
      <c r="P207" s="132"/>
      <c r="Q207" s="131">
        <f t="shared" si="39"/>
        <v>0</v>
      </c>
      <c r="R207" s="131">
        <f t="shared" si="40"/>
        <v>0</v>
      </c>
      <c r="S207" s="131">
        <f t="shared" si="41"/>
        <v>0</v>
      </c>
      <c r="T207" s="267">
        <f t="shared" si="42"/>
        <v>700</v>
      </c>
      <c r="U207" s="151">
        <f t="shared" si="43"/>
        <v>1225000</v>
      </c>
      <c r="V207" s="147">
        <f t="shared" si="44"/>
        <v>832</v>
      </c>
      <c r="W207" s="269">
        <f>V207*F207</f>
        <v>1456000</v>
      </c>
      <c r="X207" s="269">
        <f>IF(W207&gt;U207,W207-U207,0)</f>
        <v>231000</v>
      </c>
      <c r="Y207" s="271">
        <f>IF(U207&gt;W207,U207-W207,0)</f>
        <v>0</v>
      </c>
    </row>
    <row r="208" spans="1:25" ht="31.2">
      <c r="A208" s="6">
        <v>204</v>
      </c>
      <c r="B208" s="6">
        <v>168</v>
      </c>
      <c r="C208" s="6" t="s">
        <v>611</v>
      </c>
      <c r="D208" s="7" t="s">
        <v>65</v>
      </c>
      <c r="E208" s="262" t="s">
        <v>64</v>
      </c>
      <c r="F208" s="259">
        <v>2250</v>
      </c>
      <c r="G208" s="108">
        <v>200</v>
      </c>
      <c r="H208" s="109">
        <v>1906.7796610169491</v>
      </c>
      <c r="I208" s="109">
        <f t="shared" si="34"/>
        <v>450000</v>
      </c>
      <c r="J208" s="184">
        <v>226</v>
      </c>
      <c r="K208" s="109">
        <f t="shared" si="35"/>
        <v>508500</v>
      </c>
      <c r="L208" s="109">
        <f t="shared" si="36"/>
        <v>58500</v>
      </c>
      <c r="M208" s="109">
        <f t="shared" si="37"/>
        <v>0</v>
      </c>
      <c r="N208" s="130"/>
      <c r="O208" s="265">
        <f t="shared" si="38"/>
        <v>0</v>
      </c>
      <c r="P208" s="132"/>
      <c r="Q208" s="131">
        <f t="shared" si="39"/>
        <v>0</v>
      </c>
      <c r="R208" s="131">
        <f t="shared" si="40"/>
        <v>0</v>
      </c>
      <c r="S208" s="131">
        <f t="shared" si="41"/>
        <v>0</v>
      </c>
      <c r="T208" s="267">
        <f t="shared" si="42"/>
        <v>200</v>
      </c>
      <c r="U208" s="151">
        <f t="shared" si="43"/>
        <v>450000</v>
      </c>
      <c r="V208" s="147">
        <f t="shared" si="44"/>
        <v>226</v>
      </c>
      <c r="W208" s="269">
        <f>V208*F208</f>
        <v>508500</v>
      </c>
      <c r="X208" s="269">
        <f>IF(W208&gt;U208,W208-U208,0)</f>
        <v>58500</v>
      </c>
      <c r="Y208" s="271">
        <f>IF(U208&gt;W208,U208-W208,0)</f>
        <v>0</v>
      </c>
    </row>
    <row r="209" spans="1:25" ht="31.2">
      <c r="A209" s="6">
        <v>205</v>
      </c>
      <c r="B209" s="6">
        <v>169</v>
      </c>
      <c r="C209" s="6" t="s">
        <v>612</v>
      </c>
      <c r="D209" s="7" t="s">
        <v>66</v>
      </c>
      <c r="E209" s="262" t="s">
        <v>64</v>
      </c>
      <c r="F209" s="259">
        <v>2950</v>
      </c>
      <c r="G209" s="108">
        <v>550</v>
      </c>
      <c r="H209" s="109">
        <v>2500</v>
      </c>
      <c r="I209" s="109">
        <f t="shared" si="34"/>
        <v>1622500</v>
      </c>
      <c r="J209" s="184">
        <v>550</v>
      </c>
      <c r="K209" s="109">
        <f t="shared" si="35"/>
        <v>1622500</v>
      </c>
      <c r="L209" s="109">
        <f t="shared" si="36"/>
        <v>0</v>
      </c>
      <c r="M209" s="109">
        <f t="shared" si="37"/>
        <v>0</v>
      </c>
      <c r="N209" s="130"/>
      <c r="O209" s="265">
        <f t="shared" si="38"/>
        <v>0</v>
      </c>
      <c r="P209" s="132"/>
      <c r="Q209" s="131">
        <f t="shared" si="39"/>
        <v>0</v>
      </c>
      <c r="R209" s="131">
        <f t="shared" si="40"/>
        <v>0</v>
      </c>
      <c r="S209" s="131">
        <f t="shared" si="41"/>
        <v>0</v>
      </c>
      <c r="T209" s="267">
        <f t="shared" si="42"/>
        <v>550</v>
      </c>
      <c r="U209" s="151">
        <f t="shared" si="43"/>
        <v>1622500</v>
      </c>
      <c r="V209" s="147">
        <f t="shared" si="44"/>
        <v>550</v>
      </c>
      <c r="W209" s="269">
        <f>V209*F209</f>
        <v>1622500</v>
      </c>
      <c r="X209" s="269">
        <f>IF(W209&gt;U209,W209-U209,0)</f>
        <v>0</v>
      </c>
      <c r="Y209" s="271">
        <f>IF(U209&gt;W209,U209-W209,0)</f>
        <v>0</v>
      </c>
    </row>
    <row r="210" spans="1:25" ht="31.2">
      <c r="A210" s="6">
        <v>206</v>
      </c>
      <c r="B210" s="6">
        <v>170</v>
      </c>
      <c r="C210" s="6" t="s">
        <v>613</v>
      </c>
      <c r="D210" s="7" t="s">
        <v>67</v>
      </c>
      <c r="E210" s="262" t="s">
        <v>64</v>
      </c>
      <c r="F210" s="259">
        <v>650.00000000000011</v>
      </c>
      <c r="G210" s="108">
        <v>320</v>
      </c>
      <c r="H210" s="109">
        <v>550.84745762711873</v>
      </c>
      <c r="I210" s="109">
        <f t="shared" si="34"/>
        <v>208000.00000000003</v>
      </c>
      <c r="J210" s="184">
        <v>591</v>
      </c>
      <c r="K210" s="109">
        <f t="shared" si="35"/>
        <v>384150.00000000006</v>
      </c>
      <c r="L210" s="109">
        <f t="shared" si="36"/>
        <v>176150.00000000003</v>
      </c>
      <c r="M210" s="109">
        <f t="shared" si="37"/>
        <v>0</v>
      </c>
      <c r="N210" s="130"/>
      <c r="O210" s="265">
        <f t="shared" si="38"/>
        <v>0</v>
      </c>
      <c r="P210" s="132"/>
      <c r="Q210" s="131">
        <f t="shared" si="39"/>
        <v>0</v>
      </c>
      <c r="R210" s="131">
        <f t="shared" si="40"/>
        <v>0</v>
      </c>
      <c r="S210" s="131">
        <f t="shared" si="41"/>
        <v>0</v>
      </c>
      <c r="T210" s="267">
        <f t="shared" si="42"/>
        <v>320</v>
      </c>
      <c r="U210" s="151">
        <f t="shared" si="43"/>
        <v>208000.00000000003</v>
      </c>
      <c r="V210" s="147">
        <f t="shared" si="44"/>
        <v>591</v>
      </c>
      <c r="W210" s="269">
        <f>V210*F210</f>
        <v>384150.00000000006</v>
      </c>
      <c r="X210" s="269">
        <f>IF(W210&gt;U210,W210-U210,0)</f>
        <v>176150.00000000003</v>
      </c>
      <c r="Y210" s="271">
        <f>IF(U210&gt;W210,U210-W210,0)</f>
        <v>0</v>
      </c>
    </row>
    <row r="211" spans="1:25" ht="31.2">
      <c r="A211" s="6">
        <v>207</v>
      </c>
      <c r="B211" s="6">
        <v>171</v>
      </c>
      <c r="C211" s="6" t="s">
        <v>614</v>
      </c>
      <c r="D211" s="7" t="s">
        <v>68</v>
      </c>
      <c r="E211" s="262" t="s">
        <v>64</v>
      </c>
      <c r="F211" s="259">
        <v>950</v>
      </c>
      <c r="G211" s="108">
        <v>525</v>
      </c>
      <c r="H211" s="109">
        <v>805.08474576271192</v>
      </c>
      <c r="I211" s="109">
        <f t="shared" si="34"/>
        <v>498750</v>
      </c>
      <c r="J211" s="184">
        <v>838</v>
      </c>
      <c r="K211" s="109">
        <f t="shared" si="35"/>
        <v>796100</v>
      </c>
      <c r="L211" s="109">
        <f t="shared" si="36"/>
        <v>297350</v>
      </c>
      <c r="M211" s="109">
        <f t="shared" si="37"/>
        <v>0</v>
      </c>
      <c r="N211" s="130"/>
      <c r="O211" s="265">
        <f t="shared" si="38"/>
        <v>0</v>
      </c>
      <c r="P211" s="132"/>
      <c r="Q211" s="131">
        <f t="shared" si="39"/>
        <v>0</v>
      </c>
      <c r="R211" s="131">
        <f t="shared" si="40"/>
        <v>0</v>
      </c>
      <c r="S211" s="131">
        <f t="shared" si="41"/>
        <v>0</v>
      </c>
      <c r="T211" s="267">
        <f t="shared" si="42"/>
        <v>525</v>
      </c>
      <c r="U211" s="151">
        <f t="shared" si="43"/>
        <v>498750</v>
      </c>
      <c r="V211" s="147">
        <f t="shared" si="44"/>
        <v>838</v>
      </c>
      <c r="W211" s="269">
        <f>V211*F211</f>
        <v>796100</v>
      </c>
      <c r="X211" s="269">
        <f>IF(W211&gt;U211,W211-U211,0)</f>
        <v>297350</v>
      </c>
      <c r="Y211" s="271">
        <f>IF(U211&gt;W211,U211-W211,0)</f>
        <v>0</v>
      </c>
    </row>
    <row r="212" spans="1:25" ht="31.2">
      <c r="A212" s="6">
        <v>208</v>
      </c>
      <c r="B212" s="6">
        <v>172</v>
      </c>
      <c r="C212" s="6" t="s">
        <v>615</v>
      </c>
      <c r="D212" s="7" t="s">
        <v>69</v>
      </c>
      <c r="E212" s="262" t="s">
        <v>64</v>
      </c>
      <c r="F212" s="259">
        <v>1450</v>
      </c>
      <c r="G212" s="108">
        <v>530</v>
      </c>
      <c r="H212" s="109">
        <v>1228.8135593220341</v>
      </c>
      <c r="I212" s="109">
        <f t="shared" si="34"/>
        <v>768500</v>
      </c>
      <c r="J212" s="184">
        <v>636</v>
      </c>
      <c r="K212" s="109">
        <f t="shared" si="35"/>
        <v>922200</v>
      </c>
      <c r="L212" s="109">
        <f t="shared" si="36"/>
        <v>153700</v>
      </c>
      <c r="M212" s="109">
        <f t="shared" si="37"/>
        <v>0</v>
      </c>
      <c r="N212" s="130"/>
      <c r="O212" s="265">
        <f t="shared" si="38"/>
        <v>0</v>
      </c>
      <c r="P212" s="132"/>
      <c r="Q212" s="131">
        <f t="shared" si="39"/>
        <v>0</v>
      </c>
      <c r="R212" s="131">
        <f t="shared" si="40"/>
        <v>0</v>
      </c>
      <c r="S212" s="131">
        <f t="shared" si="41"/>
        <v>0</v>
      </c>
      <c r="T212" s="267">
        <f t="shared" si="42"/>
        <v>530</v>
      </c>
      <c r="U212" s="151">
        <f t="shared" si="43"/>
        <v>768500</v>
      </c>
      <c r="V212" s="147">
        <f t="shared" si="44"/>
        <v>636</v>
      </c>
      <c r="W212" s="269">
        <f>V212*F212</f>
        <v>922200</v>
      </c>
      <c r="X212" s="269">
        <f>IF(W212&gt;U212,W212-U212,0)</f>
        <v>153700</v>
      </c>
      <c r="Y212" s="271">
        <f>IF(U212&gt;W212,U212-W212,0)</f>
        <v>0</v>
      </c>
    </row>
    <row r="213" spans="1:25" ht="15.6">
      <c r="A213" s="6">
        <v>209</v>
      </c>
      <c r="B213" s="6">
        <v>228</v>
      </c>
      <c r="C213" s="6" t="s">
        <v>616</v>
      </c>
      <c r="D213" s="7" t="s">
        <v>70</v>
      </c>
      <c r="E213" s="261" t="s">
        <v>14</v>
      </c>
      <c r="F213" s="258">
        <v>1500</v>
      </c>
      <c r="G213" s="108">
        <v>40</v>
      </c>
      <c r="H213" s="109">
        <v>1271.1864406779662</v>
      </c>
      <c r="I213" s="109">
        <f t="shared" si="34"/>
        <v>60000</v>
      </c>
      <c r="J213" s="184">
        <v>35</v>
      </c>
      <c r="K213" s="109">
        <f t="shared" si="35"/>
        <v>52500</v>
      </c>
      <c r="L213" s="109">
        <f t="shared" si="36"/>
        <v>0</v>
      </c>
      <c r="M213" s="109">
        <f t="shared" si="37"/>
        <v>7500</v>
      </c>
      <c r="N213" s="130"/>
      <c r="O213" s="265">
        <f t="shared" si="38"/>
        <v>0</v>
      </c>
      <c r="P213" s="132"/>
      <c r="Q213" s="131">
        <f t="shared" si="39"/>
        <v>0</v>
      </c>
      <c r="R213" s="131">
        <f t="shared" si="40"/>
        <v>0</v>
      </c>
      <c r="S213" s="131">
        <f t="shared" si="41"/>
        <v>0</v>
      </c>
      <c r="T213" s="267">
        <f t="shared" si="42"/>
        <v>40</v>
      </c>
      <c r="U213" s="151">
        <f t="shared" si="43"/>
        <v>60000</v>
      </c>
      <c r="V213" s="147">
        <f t="shared" si="44"/>
        <v>35</v>
      </c>
      <c r="W213" s="269">
        <f>V213*F213</f>
        <v>52500</v>
      </c>
      <c r="X213" s="269">
        <f>IF(W213&gt;U213,W213-U213,0)</f>
        <v>0</v>
      </c>
      <c r="Y213" s="271">
        <f>IF(U213&gt;W213,U213-W213,0)</f>
        <v>7500</v>
      </c>
    </row>
    <row r="214" spans="1:25" ht="15.6">
      <c r="A214" s="6">
        <v>210</v>
      </c>
      <c r="B214" s="6">
        <v>229</v>
      </c>
      <c r="C214" s="6" t="s">
        <v>617</v>
      </c>
      <c r="D214" s="7" t="s">
        <v>71</v>
      </c>
      <c r="E214" s="261" t="s">
        <v>14</v>
      </c>
      <c r="F214" s="258">
        <v>2500</v>
      </c>
      <c r="G214" s="108">
        <v>15</v>
      </c>
      <c r="H214" s="109">
        <v>2118.6440677966102</v>
      </c>
      <c r="I214" s="109">
        <f t="shared" si="34"/>
        <v>37500</v>
      </c>
      <c r="J214" s="184">
        <v>13</v>
      </c>
      <c r="K214" s="109">
        <f t="shared" si="35"/>
        <v>32500</v>
      </c>
      <c r="L214" s="109">
        <f t="shared" si="36"/>
        <v>0</v>
      </c>
      <c r="M214" s="109">
        <f t="shared" si="37"/>
        <v>5000</v>
      </c>
      <c r="N214" s="130"/>
      <c r="O214" s="265">
        <f t="shared" si="38"/>
        <v>0</v>
      </c>
      <c r="P214" s="132"/>
      <c r="Q214" s="131">
        <f t="shared" si="39"/>
        <v>0</v>
      </c>
      <c r="R214" s="131">
        <f t="shared" si="40"/>
        <v>0</v>
      </c>
      <c r="S214" s="131">
        <f t="shared" si="41"/>
        <v>0</v>
      </c>
      <c r="T214" s="267">
        <f t="shared" si="42"/>
        <v>15</v>
      </c>
      <c r="U214" s="151">
        <f t="shared" si="43"/>
        <v>37500</v>
      </c>
      <c r="V214" s="147">
        <f t="shared" si="44"/>
        <v>13</v>
      </c>
      <c r="W214" s="269">
        <f>V214*F214</f>
        <v>32500</v>
      </c>
      <c r="X214" s="269">
        <f>IF(W214&gt;U214,W214-U214,0)</f>
        <v>0</v>
      </c>
      <c r="Y214" s="271">
        <f>IF(U214&gt;W214,U214-W214,0)</f>
        <v>5000</v>
      </c>
    </row>
    <row r="215" spans="1:25" ht="15.6">
      <c r="A215" s="6">
        <v>211</v>
      </c>
      <c r="B215" s="6">
        <v>173</v>
      </c>
      <c r="C215" s="6" t="s">
        <v>618</v>
      </c>
      <c r="D215" s="7" t="s">
        <v>72</v>
      </c>
      <c r="E215" s="261" t="s">
        <v>14</v>
      </c>
      <c r="F215" s="258">
        <v>3500</v>
      </c>
      <c r="G215" s="108">
        <v>3</v>
      </c>
      <c r="H215" s="109">
        <v>2966.1016949152545</v>
      </c>
      <c r="I215" s="109">
        <f t="shared" si="34"/>
        <v>10500</v>
      </c>
      <c r="J215" s="184">
        <v>7</v>
      </c>
      <c r="K215" s="109">
        <f t="shared" si="35"/>
        <v>24500</v>
      </c>
      <c r="L215" s="109">
        <f t="shared" si="36"/>
        <v>14000</v>
      </c>
      <c r="M215" s="109">
        <f t="shared" si="37"/>
        <v>0</v>
      </c>
      <c r="N215" s="130">
        <v>2</v>
      </c>
      <c r="O215" s="265">
        <f t="shared" si="38"/>
        <v>7000</v>
      </c>
      <c r="P215" s="132">
        <v>2</v>
      </c>
      <c r="Q215" s="131">
        <f t="shared" si="39"/>
        <v>7000</v>
      </c>
      <c r="R215" s="131">
        <f t="shared" si="40"/>
        <v>0</v>
      </c>
      <c r="S215" s="131">
        <f t="shared" si="41"/>
        <v>0</v>
      </c>
      <c r="T215" s="267">
        <f t="shared" si="42"/>
        <v>5</v>
      </c>
      <c r="U215" s="151">
        <f t="shared" si="43"/>
        <v>17500</v>
      </c>
      <c r="V215" s="147">
        <f t="shared" si="44"/>
        <v>9</v>
      </c>
      <c r="W215" s="269">
        <f>V215*F215</f>
        <v>31500</v>
      </c>
      <c r="X215" s="269">
        <f>IF(W215&gt;U215,W215-U215,0)</f>
        <v>14000</v>
      </c>
      <c r="Y215" s="271">
        <f>IF(U215&gt;W215,U215-W215,0)</f>
        <v>0</v>
      </c>
    </row>
    <row r="216" spans="1:25" ht="15.6">
      <c r="A216" s="6">
        <v>212</v>
      </c>
      <c r="B216" s="6">
        <v>174</v>
      </c>
      <c r="C216" s="6" t="s">
        <v>619</v>
      </c>
      <c r="D216" s="7" t="s">
        <v>73</v>
      </c>
      <c r="E216" s="261" t="s">
        <v>14</v>
      </c>
      <c r="F216" s="258">
        <v>4500</v>
      </c>
      <c r="G216" s="108">
        <v>2</v>
      </c>
      <c r="H216" s="109">
        <v>3813.5593220338983</v>
      </c>
      <c r="I216" s="109">
        <f t="shared" si="34"/>
        <v>9000</v>
      </c>
      <c r="J216" s="184">
        <v>2</v>
      </c>
      <c r="K216" s="109">
        <f t="shared" si="35"/>
        <v>9000</v>
      </c>
      <c r="L216" s="109">
        <f t="shared" si="36"/>
        <v>0</v>
      </c>
      <c r="M216" s="109">
        <f t="shared" si="37"/>
        <v>0</v>
      </c>
      <c r="N216" s="130">
        <v>3</v>
      </c>
      <c r="O216" s="265">
        <f t="shared" si="38"/>
        <v>13500</v>
      </c>
      <c r="P216" s="132">
        <v>2</v>
      </c>
      <c r="Q216" s="131">
        <f t="shared" si="39"/>
        <v>9000</v>
      </c>
      <c r="R216" s="131">
        <f t="shared" si="40"/>
        <v>0</v>
      </c>
      <c r="S216" s="131">
        <f t="shared" si="41"/>
        <v>4500</v>
      </c>
      <c r="T216" s="267">
        <f t="shared" si="42"/>
        <v>5</v>
      </c>
      <c r="U216" s="151">
        <f t="shared" si="43"/>
        <v>22500</v>
      </c>
      <c r="V216" s="147">
        <f t="shared" si="44"/>
        <v>4</v>
      </c>
      <c r="W216" s="269">
        <f>V216*F216</f>
        <v>18000</v>
      </c>
      <c r="X216" s="269">
        <f>IF(W216&gt;U216,W216-U216,0)</f>
        <v>0</v>
      </c>
      <c r="Y216" s="271">
        <f>IF(U216&gt;W216,U216-W216,0)</f>
        <v>4500</v>
      </c>
    </row>
    <row r="217" spans="1:25" ht="15.6">
      <c r="A217" s="6">
        <v>213</v>
      </c>
      <c r="B217" s="6">
        <v>175</v>
      </c>
      <c r="C217" s="6" t="s">
        <v>620</v>
      </c>
      <c r="D217" s="7" t="s">
        <v>74</v>
      </c>
      <c r="E217" s="261" t="s">
        <v>14</v>
      </c>
      <c r="F217" s="258">
        <v>5500.0000000000009</v>
      </c>
      <c r="G217" s="108">
        <v>2</v>
      </c>
      <c r="H217" s="109">
        <v>4661.016949152543</v>
      </c>
      <c r="I217" s="109">
        <f t="shared" si="34"/>
        <v>11000.000000000002</v>
      </c>
      <c r="J217" s="184">
        <v>5</v>
      </c>
      <c r="K217" s="109">
        <f t="shared" si="35"/>
        <v>27500.000000000004</v>
      </c>
      <c r="L217" s="109">
        <f t="shared" si="36"/>
        <v>16500</v>
      </c>
      <c r="M217" s="109">
        <f t="shared" si="37"/>
        <v>0</v>
      </c>
      <c r="N217" s="130">
        <v>1</v>
      </c>
      <c r="O217" s="265">
        <f t="shared" si="38"/>
        <v>5500.0000000000009</v>
      </c>
      <c r="P217" s="132">
        <v>1</v>
      </c>
      <c r="Q217" s="131">
        <f t="shared" si="39"/>
        <v>5500.0000000000009</v>
      </c>
      <c r="R217" s="131">
        <f t="shared" si="40"/>
        <v>0</v>
      </c>
      <c r="S217" s="131">
        <f t="shared" si="41"/>
        <v>0</v>
      </c>
      <c r="T217" s="267">
        <f t="shared" si="42"/>
        <v>3</v>
      </c>
      <c r="U217" s="151">
        <f t="shared" si="43"/>
        <v>16500.000000000004</v>
      </c>
      <c r="V217" s="147">
        <f t="shared" si="44"/>
        <v>6</v>
      </c>
      <c r="W217" s="269">
        <f>V217*F217</f>
        <v>33000.000000000007</v>
      </c>
      <c r="X217" s="269">
        <f>IF(W217&gt;U217,W217-U217,0)</f>
        <v>16500.000000000004</v>
      </c>
      <c r="Y217" s="271">
        <f>IF(U217&gt;W217,U217-W217,0)</f>
        <v>0</v>
      </c>
    </row>
    <row r="218" spans="1:25" ht="15.6">
      <c r="A218" s="6">
        <v>214</v>
      </c>
      <c r="B218" s="6">
        <v>176</v>
      </c>
      <c r="C218" s="6" t="s">
        <v>621</v>
      </c>
      <c r="D218" s="7" t="s">
        <v>75</v>
      </c>
      <c r="E218" s="261" t="s">
        <v>14</v>
      </c>
      <c r="F218" s="258">
        <v>2850</v>
      </c>
      <c r="G218" s="108">
        <f>7*27</f>
        <v>189</v>
      </c>
      <c r="H218" s="109">
        <v>2415.2542372881358</v>
      </c>
      <c r="I218" s="109">
        <f t="shared" si="34"/>
        <v>538650</v>
      </c>
      <c r="J218" s="184">
        <v>231</v>
      </c>
      <c r="K218" s="109">
        <f t="shared" si="35"/>
        <v>658350</v>
      </c>
      <c r="L218" s="109">
        <f t="shared" si="36"/>
        <v>119700</v>
      </c>
      <c r="M218" s="109">
        <f t="shared" si="37"/>
        <v>0</v>
      </c>
      <c r="N218" s="130"/>
      <c r="O218" s="265">
        <f t="shared" si="38"/>
        <v>0</v>
      </c>
      <c r="P218" s="132"/>
      <c r="Q218" s="131">
        <f t="shared" si="39"/>
        <v>0</v>
      </c>
      <c r="R218" s="131">
        <f t="shared" si="40"/>
        <v>0</v>
      </c>
      <c r="S218" s="131">
        <f t="shared" si="41"/>
        <v>0</v>
      </c>
      <c r="T218" s="267">
        <f t="shared" si="42"/>
        <v>189</v>
      </c>
      <c r="U218" s="151">
        <f t="shared" si="43"/>
        <v>538650</v>
      </c>
      <c r="V218" s="147">
        <f t="shared" si="44"/>
        <v>231</v>
      </c>
      <c r="W218" s="269">
        <f>V218*F218</f>
        <v>658350</v>
      </c>
      <c r="X218" s="269">
        <f>IF(W218&gt;U218,W218-U218,0)</f>
        <v>119700</v>
      </c>
      <c r="Y218" s="271">
        <f>IF(U218&gt;W218,U218-W218,0)</f>
        <v>0</v>
      </c>
    </row>
    <row r="219" spans="1:25" ht="15.6">
      <c r="A219" s="6">
        <v>215</v>
      </c>
      <c r="B219" s="6">
        <v>177</v>
      </c>
      <c r="C219" s="6" t="s">
        <v>622</v>
      </c>
      <c r="D219" s="7" t="s">
        <v>76</v>
      </c>
      <c r="E219" s="261" t="s">
        <v>14</v>
      </c>
      <c r="F219" s="258">
        <v>25000</v>
      </c>
      <c r="G219" s="108">
        <v>2</v>
      </c>
      <c r="H219" s="109">
        <v>21186.440677966104</v>
      </c>
      <c r="I219" s="109">
        <f t="shared" si="34"/>
        <v>50000</v>
      </c>
      <c r="J219" s="184">
        <v>0</v>
      </c>
      <c r="K219" s="109">
        <f t="shared" si="35"/>
        <v>0</v>
      </c>
      <c r="L219" s="109">
        <f t="shared" si="36"/>
        <v>0</v>
      </c>
      <c r="M219" s="109">
        <f t="shared" si="37"/>
        <v>50000</v>
      </c>
      <c r="N219" s="130"/>
      <c r="O219" s="265">
        <f t="shared" si="38"/>
        <v>0</v>
      </c>
      <c r="P219" s="132"/>
      <c r="Q219" s="131">
        <f t="shared" si="39"/>
        <v>0</v>
      </c>
      <c r="R219" s="131">
        <f t="shared" si="40"/>
        <v>0</v>
      </c>
      <c r="S219" s="131">
        <f t="shared" si="41"/>
        <v>0</v>
      </c>
      <c r="T219" s="267">
        <f t="shared" si="42"/>
        <v>2</v>
      </c>
      <c r="U219" s="151">
        <f t="shared" si="43"/>
        <v>50000</v>
      </c>
      <c r="V219" s="147">
        <f t="shared" si="44"/>
        <v>0</v>
      </c>
      <c r="W219" s="269">
        <f>V219*F219</f>
        <v>0</v>
      </c>
      <c r="X219" s="269">
        <f>IF(W219&gt;U219,W219-U219,0)</f>
        <v>0</v>
      </c>
      <c r="Y219" s="271">
        <f>IF(U219&gt;W219,U219-W219,0)</f>
        <v>50000</v>
      </c>
    </row>
    <row r="220" spans="1:25" ht="15.6">
      <c r="A220" s="6">
        <v>216</v>
      </c>
      <c r="B220" s="6">
        <v>178</v>
      </c>
      <c r="C220" s="6" t="s">
        <v>623</v>
      </c>
      <c r="D220" s="7" t="s">
        <v>77</v>
      </c>
      <c r="E220" s="261" t="s">
        <v>14</v>
      </c>
      <c r="F220" s="258">
        <v>30000</v>
      </c>
      <c r="G220" s="108">
        <v>4</v>
      </c>
      <c r="H220" s="109">
        <v>25423.728813559323</v>
      </c>
      <c r="I220" s="109">
        <f t="shared" si="34"/>
        <v>120000</v>
      </c>
      <c r="J220" s="184">
        <v>5</v>
      </c>
      <c r="K220" s="109">
        <f t="shared" si="35"/>
        <v>150000</v>
      </c>
      <c r="L220" s="109">
        <f t="shared" si="36"/>
        <v>30000</v>
      </c>
      <c r="M220" s="109">
        <f t="shared" si="37"/>
        <v>0</v>
      </c>
      <c r="N220" s="130"/>
      <c r="O220" s="265">
        <f t="shared" si="38"/>
        <v>0</v>
      </c>
      <c r="P220" s="132"/>
      <c r="Q220" s="131">
        <f t="shared" si="39"/>
        <v>0</v>
      </c>
      <c r="R220" s="131">
        <f t="shared" si="40"/>
        <v>0</v>
      </c>
      <c r="S220" s="131">
        <f t="shared" si="41"/>
        <v>0</v>
      </c>
      <c r="T220" s="267">
        <f t="shared" si="42"/>
        <v>4</v>
      </c>
      <c r="U220" s="151">
        <f t="shared" si="43"/>
        <v>120000</v>
      </c>
      <c r="V220" s="147">
        <f t="shared" si="44"/>
        <v>5</v>
      </c>
      <c r="W220" s="269">
        <f>V220*F220</f>
        <v>150000</v>
      </c>
      <c r="X220" s="269">
        <f>IF(W220&gt;U220,W220-U220,0)</f>
        <v>30000</v>
      </c>
      <c r="Y220" s="271">
        <f>IF(U220&gt;W220,U220-W220,0)</f>
        <v>0</v>
      </c>
    </row>
    <row r="221" spans="1:25" ht="15.6">
      <c r="A221" s="6">
        <v>217</v>
      </c>
      <c r="B221" s="6">
        <v>179</v>
      </c>
      <c r="C221" s="6" t="s">
        <v>624</v>
      </c>
      <c r="D221" s="7" t="s">
        <v>78</v>
      </c>
      <c r="E221" s="261" t="s">
        <v>14</v>
      </c>
      <c r="F221" s="258">
        <v>40000</v>
      </c>
      <c r="G221" s="108">
        <v>5</v>
      </c>
      <c r="H221" s="109">
        <v>33898.305084745763</v>
      </c>
      <c r="I221" s="109">
        <f t="shared" si="34"/>
        <v>200000</v>
      </c>
      <c r="J221" s="184">
        <v>0</v>
      </c>
      <c r="K221" s="109">
        <f t="shared" si="35"/>
        <v>0</v>
      </c>
      <c r="L221" s="109">
        <f t="shared" si="36"/>
        <v>0</v>
      </c>
      <c r="M221" s="109">
        <f t="shared" si="37"/>
        <v>200000</v>
      </c>
      <c r="N221" s="130">
        <v>1</v>
      </c>
      <c r="O221" s="265">
        <f t="shared" si="38"/>
        <v>40000</v>
      </c>
      <c r="P221" s="132">
        <v>0</v>
      </c>
      <c r="Q221" s="131">
        <f t="shared" si="39"/>
        <v>0</v>
      </c>
      <c r="R221" s="131">
        <f t="shared" si="40"/>
        <v>0</v>
      </c>
      <c r="S221" s="131">
        <f t="shared" si="41"/>
        <v>40000</v>
      </c>
      <c r="T221" s="267">
        <f t="shared" si="42"/>
        <v>6</v>
      </c>
      <c r="U221" s="151">
        <f t="shared" si="43"/>
        <v>240000</v>
      </c>
      <c r="V221" s="147">
        <f t="shared" si="44"/>
        <v>0</v>
      </c>
      <c r="W221" s="269">
        <f>V221*F221</f>
        <v>0</v>
      </c>
      <c r="X221" s="269">
        <f>IF(W221&gt;U221,W221-U221,0)</f>
        <v>0</v>
      </c>
      <c r="Y221" s="271">
        <f>IF(U221&gt;W221,U221-W221,0)</f>
        <v>240000</v>
      </c>
    </row>
    <row r="222" spans="1:25" ht="15.6">
      <c r="A222" s="6">
        <v>218</v>
      </c>
      <c r="B222" s="6">
        <v>180</v>
      </c>
      <c r="C222" s="6" t="s">
        <v>625</v>
      </c>
      <c r="D222" s="7" t="s">
        <v>79</v>
      </c>
      <c r="E222" s="261" t="s">
        <v>14</v>
      </c>
      <c r="F222" s="258">
        <v>50000</v>
      </c>
      <c r="G222" s="108">
        <v>1</v>
      </c>
      <c r="H222" s="109">
        <v>42372.881355932208</v>
      </c>
      <c r="I222" s="109">
        <f t="shared" si="34"/>
        <v>50000</v>
      </c>
      <c r="J222" s="184">
        <v>1</v>
      </c>
      <c r="K222" s="109">
        <f t="shared" si="35"/>
        <v>50000</v>
      </c>
      <c r="L222" s="109">
        <f t="shared" si="36"/>
        <v>0</v>
      </c>
      <c r="M222" s="109">
        <f t="shared" si="37"/>
        <v>0</v>
      </c>
      <c r="N222" s="130"/>
      <c r="O222" s="265">
        <f t="shared" si="38"/>
        <v>0</v>
      </c>
      <c r="P222" s="132"/>
      <c r="Q222" s="131">
        <f t="shared" si="39"/>
        <v>0</v>
      </c>
      <c r="R222" s="131">
        <f t="shared" si="40"/>
        <v>0</v>
      </c>
      <c r="S222" s="131">
        <f t="shared" si="41"/>
        <v>0</v>
      </c>
      <c r="T222" s="267">
        <f t="shared" si="42"/>
        <v>1</v>
      </c>
      <c r="U222" s="151">
        <f t="shared" si="43"/>
        <v>50000</v>
      </c>
      <c r="V222" s="147">
        <f t="shared" si="44"/>
        <v>1</v>
      </c>
      <c r="W222" s="269">
        <f>V222*F222</f>
        <v>50000</v>
      </c>
      <c r="X222" s="269">
        <f>IF(W222&gt;U222,W222-U222,0)</f>
        <v>0</v>
      </c>
      <c r="Y222" s="271">
        <f>IF(U222&gt;W222,U222-W222,0)</f>
        <v>0</v>
      </c>
    </row>
    <row r="223" spans="1:25" ht="15.6">
      <c r="A223" s="6">
        <v>219</v>
      </c>
      <c r="B223" s="6">
        <v>181</v>
      </c>
      <c r="C223" s="6" t="s">
        <v>626</v>
      </c>
      <c r="D223" s="7" t="s">
        <v>80</v>
      </c>
      <c r="E223" s="261" t="s">
        <v>14</v>
      </c>
      <c r="F223" s="258">
        <v>2250</v>
      </c>
      <c r="G223" s="108">
        <v>27</v>
      </c>
      <c r="H223" s="109">
        <v>1906.7796610169491</v>
      </c>
      <c r="I223" s="109">
        <f t="shared" si="34"/>
        <v>60750</v>
      </c>
      <c r="J223" s="184">
        <v>43</v>
      </c>
      <c r="K223" s="109">
        <f t="shared" si="35"/>
        <v>96750</v>
      </c>
      <c r="L223" s="109">
        <f t="shared" si="36"/>
        <v>36000</v>
      </c>
      <c r="M223" s="109">
        <f t="shared" si="37"/>
        <v>0</v>
      </c>
      <c r="N223" s="130"/>
      <c r="O223" s="265">
        <f t="shared" si="38"/>
        <v>0</v>
      </c>
      <c r="P223" s="132"/>
      <c r="Q223" s="131">
        <f t="shared" si="39"/>
        <v>0</v>
      </c>
      <c r="R223" s="131">
        <f t="shared" si="40"/>
        <v>0</v>
      </c>
      <c r="S223" s="131">
        <f t="shared" si="41"/>
        <v>0</v>
      </c>
      <c r="T223" s="267">
        <f t="shared" si="42"/>
        <v>27</v>
      </c>
      <c r="U223" s="151">
        <f t="shared" si="43"/>
        <v>60750</v>
      </c>
      <c r="V223" s="147">
        <f t="shared" si="44"/>
        <v>43</v>
      </c>
      <c r="W223" s="269">
        <f>V223*F223</f>
        <v>96750</v>
      </c>
      <c r="X223" s="269">
        <f>IF(W223&gt;U223,W223-U223,0)</f>
        <v>36000</v>
      </c>
      <c r="Y223" s="271">
        <f>IF(U223&gt;W223,U223-W223,0)</f>
        <v>0</v>
      </c>
    </row>
    <row r="224" spans="1:25" ht="15.6">
      <c r="A224" s="6">
        <v>220</v>
      </c>
      <c r="B224" s="6">
        <v>182</v>
      </c>
      <c r="C224" s="6" t="s">
        <v>627</v>
      </c>
      <c r="D224" s="7" t="s">
        <v>81</v>
      </c>
      <c r="E224" s="261" t="s">
        <v>14</v>
      </c>
      <c r="F224" s="258">
        <v>1250</v>
      </c>
      <c r="G224" s="108">
        <v>27</v>
      </c>
      <c r="H224" s="109">
        <v>1059.3220338983051</v>
      </c>
      <c r="I224" s="109">
        <f t="shared" si="34"/>
        <v>33750</v>
      </c>
      <c r="J224" s="184">
        <v>27</v>
      </c>
      <c r="K224" s="109">
        <f t="shared" si="35"/>
        <v>33750</v>
      </c>
      <c r="L224" s="109">
        <f t="shared" si="36"/>
        <v>0</v>
      </c>
      <c r="M224" s="109">
        <f t="shared" si="37"/>
        <v>0</v>
      </c>
      <c r="N224" s="130"/>
      <c r="O224" s="265">
        <f t="shared" si="38"/>
        <v>0</v>
      </c>
      <c r="P224" s="132"/>
      <c r="Q224" s="131">
        <f t="shared" si="39"/>
        <v>0</v>
      </c>
      <c r="R224" s="131">
        <f t="shared" si="40"/>
        <v>0</v>
      </c>
      <c r="S224" s="131">
        <f t="shared" si="41"/>
        <v>0</v>
      </c>
      <c r="T224" s="267">
        <f t="shared" si="42"/>
        <v>27</v>
      </c>
      <c r="U224" s="151">
        <f t="shared" si="43"/>
        <v>33750</v>
      </c>
      <c r="V224" s="147">
        <f t="shared" si="44"/>
        <v>27</v>
      </c>
      <c r="W224" s="269">
        <f>V224*F224</f>
        <v>33750</v>
      </c>
      <c r="X224" s="269">
        <f>IF(W224&gt;U224,W224-U224,0)</f>
        <v>0</v>
      </c>
      <c r="Y224" s="271">
        <f>IF(U224&gt;W224,U224-W224,0)</f>
        <v>0</v>
      </c>
    </row>
    <row r="225" spans="1:25" ht="15.6">
      <c r="A225" s="6">
        <v>221</v>
      </c>
      <c r="B225" s="6">
        <v>183</v>
      </c>
      <c r="C225" s="6" t="s">
        <v>628</v>
      </c>
      <c r="D225" s="7" t="s">
        <v>82</v>
      </c>
      <c r="E225" s="261" t="s">
        <v>14</v>
      </c>
      <c r="F225" s="258">
        <v>1650</v>
      </c>
      <c r="G225" s="108">
        <v>27</v>
      </c>
      <c r="H225" s="109">
        <v>1398.3050847457628</v>
      </c>
      <c r="I225" s="109">
        <f t="shared" si="34"/>
        <v>44550</v>
      </c>
      <c r="J225" s="184">
        <v>18</v>
      </c>
      <c r="K225" s="109">
        <f t="shared" si="35"/>
        <v>29700</v>
      </c>
      <c r="L225" s="109">
        <f t="shared" si="36"/>
        <v>0</v>
      </c>
      <c r="M225" s="109">
        <f t="shared" si="37"/>
        <v>14850</v>
      </c>
      <c r="N225" s="130"/>
      <c r="O225" s="265">
        <f t="shared" si="38"/>
        <v>0</v>
      </c>
      <c r="P225" s="132"/>
      <c r="Q225" s="131">
        <f t="shared" si="39"/>
        <v>0</v>
      </c>
      <c r="R225" s="131">
        <f t="shared" si="40"/>
        <v>0</v>
      </c>
      <c r="S225" s="131">
        <f t="shared" si="41"/>
        <v>0</v>
      </c>
      <c r="T225" s="267">
        <f t="shared" si="42"/>
        <v>27</v>
      </c>
      <c r="U225" s="151">
        <f t="shared" si="43"/>
        <v>44550</v>
      </c>
      <c r="V225" s="147">
        <f t="shared" si="44"/>
        <v>18</v>
      </c>
      <c r="W225" s="269">
        <f>V225*F225</f>
        <v>29700</v>
      </c>
      <c r="X225" s="269">
        <f>IF(W225&gt;U225,W225-U225,0)</f>
        <v>0</v>
      </c>
      <c r="Y225" s="271">
        <f>IF(U225&gt;W225,U225-W225,0)</f>
        <v>14850</v>
      </c>
    </row>
    <row r="226" spans="1:25" ht="15.6">
      <c r="A226" s="6">
        <v>222</v>
      </c>
      <c r="B226" s="6">
        <v>184</v>
      </c>
      <c r="C226" s="6" t="s">
        <v>629</v>
      </c>
      <c r="D226" s="7" t="s">
        <v>83</v>
      </c>
      <c r="E226" s="261" t="s">
        <v>14</v>
      </c>
      <c r="F226" s="258">
        <v>3450</v>
      </c>
      <c r="G226" s="108">
        <v>27</v>
      </c>
      <c r="H226" s="109">
        <v>2923.7288135593221</v>
      </c>
      <c r="I226" s="109">
        <f t="shared" si="34"/>
        <v>93150</v>
      </c>
      <c r="J226" s="184">
        <v>37</v>
      </c>
      <c r="K226" s="109">
        <f t="shared" si="35"/>
        <v>127650</v>
      </c>
      <c r="L226" s="109">
        <f t="shared" si="36"/>
        <v>34500</v>
      </c>
      <c r="M226" s="109">
        <f t="shared" si="37"/>
        <v>0</v>
      </c>
      <c r="N226" s="130"/>
      <c r="O226" s="265">
        <f t="shared" si="38"/>
        <v>0</v>
      </c>
      <c r="P226" s="132"/>
      <c r="Q226" s="131">
        <f t="shared" si="39"/>
        <v>0</v>
      </c>
      <c r="R226" s="131">
        <f t="shared" si="40"/>
        <v>0</v>
      </c>
      <c r="S226" s="131">
        <f t="shared" si="41"/>
        <v>0</v>
      </c>
      <c r="T226" s="267">
        <f t="shared" si="42"/>
        <v>27</v>
      </c>
      <c r="U226" s="151">
        <f t="shared" si="43"/>
        <v>93150</v>
      </c>
      <c r="V226" s="147">
        <f t="shared" si="44"/>
        <v>37</v>
      </c>
      <c r="W226" s="269">
        <f>V226*F226</f>
        <v>127650</v>
      </c>
      <c r="X226" s="269">
        <f>IF(W226&gt;U226,W226-U226,0)</f>
        <v>34500</v>
      </c>
      <c r="Y226" s="271">
        <f>IF(U226&gt;W226,U226-W226,0)</f>
        <v>0</v>
      </c>
    </row>
    <row r="227" spans="1:25" ht="15.6">
      <c r="A227" s="6">
        <v>223</v>
      </c>
      <c r="B227" s="6">
        <v>185</v>
      </c>
      <c r="C227" s="6" t="s">
        <v>630</v>
      </c>
      <c r="D227" s="7" t="s">
        <v>84</v>
      </c>
      <c r="E227" s="261" t="s">
        <v>14</v>
      </c>
      <c r="F227" s="258">
        <v>750</v>
      </c>
      <c r="G227" s="108">
        <v>27</v>
      </c>
      <c r="H227" s="109">
        <v>635.59322033898309</v>
      </c>
      <c r="I227" s="109">
        <f t="shared" si="34"/>
        <v>20250</v>
      </c>
      <c r="J227" s="184">
        <v>27</v>
      </c>
      <c r="K227" s="109">
        <f t="shared" si="35"/>
        <v>20250</v>
      </c>
      <c r="L227" s="109">
        <f t="shared" si="36"/>
        <v>0</v>
      </c>
      <c r="M227" s="109">
        <f t="shared" si="37"/>
        <v>0</v>
      </c>
      <c r="N227" s="130"/>
      <c r="O227" s="265">
        <f t="shared" si="38"/>
        <v>0</v>
      </c>
      <c r="P227" s="132"/>
      <c r="Q227" s="131">
        <f t="shared" si="39"/>
        <v>0</v>
      </c>
      <c r="R227" s="131">
        <f t="shared" si="40"/>
        <v>0</v>
      </c>
      <c r="S227" s="131">
        <f t="shared" si="41"/>
        <v>0</v>
      </c>
      <c r="T227" s="267">
        <f t="shared" si="42"/>
        <v>27</v>
      </c>
      <c r="U227" s="151">
        <f t="shared" si="43"/>
        <v>20250</v>
      </c>
      <c r="V227" s="147">
        <f t="shared" si="44"/>
        <v>27</v>
      </c>
      <c r="W227" s="269">
        <f>V227*F227</f>
        <v>20250</v>
      </c>
      <c r="X227" s="269">
        <f>IF(W227&gt;U227,W227-U227,0)</f>
        <v>0</v>
      </c>
      <c r="Y227" s="271">
        <f>IF(U227&gt;W227,U227-W227,0)</f>
        <v>0</v>
      </c>
    </row>
    <row r="228" spans="1:25" ht="15.6">
      <c r="A228" s="6">
        <v>224</v>
      </c>
      <c r="B228" s="6">
        <v>186</v>
      </c>
      <c r="C228" s="6" t="s">
        <v>631</v>
      </c>
      <c r="D228" s="7" t="s">
        <v>85</v>
      </c>
      <c r="E228" s="261" t="s">
        <v>14</v>
      </c>
      <c r="F228" s="258">
        <v>750</v>
      </c>
      <c r="G228" s="108">
        <v>27</v>
      </c>
      <c r="H228" s="109">
        <v>635.59322033898309</v>
      </c>
      <c r="I228" s="109">
        <f t="shared" si="34"/>
        <v>20250</v>
      </c>
      <c r="J228" s="184">
        <v>27</v>
      </c>
      <c r="K228" s="109">
        <f t="shared" si="35"/>
        <v>20250</v>
      </c>
      <c r="L228" s="109">
        <f t="shared" si="36"/>
        <v>0</v>
      </c>
      <c r="M228" s="109">
        <f t="shared" si="37"/>
        <v>0</v>
      </c>
      <c r="N228" s="130"/>
      <c r="O228" s="265">
        <f t="shared" si="38"/>
        <v>0</v>
      </c>
      <c r="P228" s="132"/>
      <c r="Q228" s="131">
        <f t="shared" si="39"/>
        <v>0</v>
      </c>
      <c r="R228" s="131">
        <f t="shared" si="40"/>
        <v>0</v>
      </c>
      <c r="S228" s="131">
        <f t="shared" si="41"/>
        <v>0</v>
      </c>
      <c r="T228" s="267">
        <f t="shared" si="42"/>
        <v>27</v>
      </c>
      <c r="U228" s="151">
        <f t="shared" si="43"/>
        <v>20250</v>
      </c>
      <c r="V228" s="147">
        <f t="shared" si="44"/>
        <v>27</v>
      </c>
      <c r="W228" s="269">
        <f>V228*F228</f>
        <v>20250</v>
      </c>
      <c r="X228" s="269">
        <f>IF(W228&gt;U228,W228-U228,0)</f>
        <v>0</v>
      </c>
      <c r="Y228" s="271">
        <f>IF(U228&gt;W228,U228-W228,0)</f>
        <v>0</v>
      </c>
    </row>
    <row r="229" spans="1:25" ht="15.6">
      <c r="A229" s="6">
        <v>225</v>
      </c>
      <c r="B229" s="6">
        <v>187</v>
      </c>
      <c r="C229" s="6" t="s">
        <v>632</v>
      </c>
      <c r="D229" s="7" t="s">
        <v>86</v>
      </c>
      <c r="E229" s="261" t="s">
        <v>14</v>
      </c>
      <c r="F229" s="258">
        <v>750</v>
      </c>
      <c r="G229" s="108">
        <v>15</v>
      </c>
      <c r="H229" s="109">
        <v>635.59322033898309</v>
      </c>
      <c r="I229" s="109">
        <f t="shared" si="34"/>
        <v>11250</v>
      </c>
      <c r="J229" s="184">
        <v>15</v>
      </c>
      <c r="K229" s="109">
        <f t="shared" si="35"/>
        <v>11250</v>
      </c>
      <c r="L229" s="109">
        <f t="shared" si="36"/>
        <v>0</v>
      </c>
      <c r="M229" s="109">
        <f t="shared" si="37"/>
        <v>0</v>
      </c>
      <c r="N229" s="130"/>
      <c r="O229" s="265">
        <f t="shared" si="38"/>
        <v>0</v>
      </c>
      <c r="P229" s="132"/>
      <c r="Q229" s="131">
        <f t="shared" si="39"/>
        <v>0</v>
      </c>
      <c r="R229" s="131">
        <f t="shared" si="40"/>
        <v>0</v>
      </c>
      <c r="S229" s="131">
        <f t="shared" si="41"/>
        <v>0</v>
      </c>
      <c r="T229" s="267">
        <f t="shared" si="42"/>
        <v>15</v>
      </c>
      <c r="U229" s="151">
        <f t="shared" si="43"/>
        <v>11250</v>
      </c>
      <c r="V229" s="147">
        <f t="shared" si="44"/>
        <v>15</v>
      </c>
      <c r="W229" s="269">
        <f>V229*F229</f>
        <v>11250</v>
      </c>
      <c r="X229" s="269">
        <f>IF(W229&gt;U229,W229-U229,0)</f>
        <v>0</v>
      </c>
      <c r="Y229" s="271">
        <f>IF(U229&gt;W229,U229-W229,0)</f>
        <v>0</v>
      </c>
    </row>
    <row r="230" spans="1:25" ht="15.6">
      <c r="A230" s="6">
        <v>226</v>
      </c>
      <c r="B230" s="6">
        <v>188</v>
      </c>
      <c r="C230" s="6" t="s">
        <v>633</v>
      </c>
      <c r="D230" s="7" t="s">
        <v>87</v>
      </c>
      <c r="E230" s="261" t="s">
        <v>14</v>
      </c>
      <c r="F230" s="258">
        <v>550</v>
      </c>
      <c r="G230" s="108">
        <v>27</v>
      </c>
      <c r="H230" s="109">
        <v>466.10169491525426</v>
      </c>
      <c r="I230" s="109">
        <f t="shared" si="34"/>
        <v>14850</v>
      </c>
      <c r="J230" s="184">
        <v>32</v>
      </c>
      <c r="K230" s="109">
        <f t="shared" si="35"/>
        <v>17600</v>
      </c>
      <c r="L230" s="109">
        <f t="shared" si="36"/>
        <v>2750</v>
      </c>
      <c r="M230" s="109">
        <f t="shared" si="37"/>
        <v>0</v>
      </c>
      <c r="N230" s="130">
        <v>58</v>
      </c>
      <c r="O230" s="265">
        <f t="shared" si="38"/>
        <v>31900</v>
      </c>
      <c r="P230" s="132">
        <v>5</v>
      </c>
      <c r="Q230" s="131">
        <f t="shared" si="39"/>
        <v>2750</v>
      </c>
      <c r="R230" s="131">
        <f t="shared" si="40"/>
        <v>0</v>
      </c>
      <c r="S230" s="131">
        <f t="shared" si="41"/>
        <v>29150</v>
      </c>
      <c r="T230" s="267">
        <f t="shared" si="42"/>
        <v>85</v>
      </c>
      <c r="U230" s="151">
        <f t="shared" si="43"/>
        <v>46750</v>
      </c>
      <c r="V230" s="147">
        <f t="shared" si="44"/>
        <v>37</v>
      </c>
      <c r="W230" s="269">
        <f>V230*F230</f>
        <v>20350</v>
      </c>
      <c r="X230" s="269">
        <f>IF(W230&gt;U230,W230-U230,0)</f>
        <v>0</v>
      </c>
      <c r="Y230" s="271">
        <f>IF(U230&gt;W230,U230-W230,0)</f>
        <v>26400</v>
      </c>
    </row>
    <row r="231" spans="1:25" ht="15.6">
      <c r="A231" s="6">
        <v>227</v>
      </c>
      <c r="B231" s="6">
        <v>189</v>
      </c>
      <c r="C231" s="6" t="s">
        <v>634</v>
      </c>
      <c r="D231" s="7" t="s">
        <v>88</v>
      </c>
      <c r="E231" s="261" t="s">
        <v>14</v>
      </c>
      <c r="F231" s="258">
        <v>35000</v>
      </c>
      <c r="G231" s="108">
        <v>27</v>
      </c>
      <c r="H231" s="109">
        <v>29661.016949152545</v>
      </c>
      <c r="I231" s="109">
        <f t="shared" si="34"/>
        <v>945000</v>
      </c>
      <c r="J231" s="184">
        <v>31</v>
      </c>
      <c r="K231" s="109">
        <f t="shared" si="35"/>
        <v>1085000</v>
      </c>
      <c r="L231" s="109">
        <f t="shared" si="36"/>
        <v>140000</v>
      </c>
      <c r="M231" s="109">
        <f t="shared" si="37"/>
        <v>0</v>
      </c>
      <c r="N231" s="130"/>
      <c r="O231" s="265">
        <f t="shared" si="38"/>
        <v>0</v>
      </c>
      <c r="P231" s="132"/>
      <c r="Q231" s="131">
        <f t="shared" si="39"/>
        <v>0</v>
      </c>
      <c r="R231" s="131">
        <f t="shared" si="40"/>
        <v>0</v>
      </c>
      <c r="S231" s="131">
        <f t="shared" si="41"/>
        <v>0</v>
      </c>
      <c r="T231" s="267">
        <f t="shared" si="42"/>
        <v>27</v>
      </c>
      <c r="U231" s="151">
        <f t="shared" si="43"/>
        <v>945000</v>
      </c>
      <c r="V231" s="147">
        <f t="shared" si="44"/>
        <v>31</v>
      </c>
      <c r="W231" s="269">
        <f>V231*F231</f>
        <v>1085000</v>
      </c>
      <c r="X231" s="269">
        <f>IF(W231&gt;U231,W231-U231,0)</f>
        <v>140000</v>
      </c>
      <c r="Y231" s="271">
        <f>IF(U231&gt;W231,U231-W231,0)</f>
        <v>0</v>
      </c>
    </row>
    <row r="232" spans="1:25" ht="15.6">
      <c r="A232" s="6">
        <v>228</v>
      </c>
      <c r="B232" s="6">
        <v>190</v>
      </c>
      <c r="C232" s="6" t="s">
        <v>635</v>
      </c>
      <c r="D232" s="7" t="s">
        <v>90</v>
      </c>
      <c r="E232" s="261" t="s">
        <v>14</v>
      </c>
      <c r="F232" s="258">
        <v>9500</v>
      </c>
      <c r="G232" s="108">
        <v>1</v>
      </c>
      <c r="H232" s="109">
        <v>8050.8474576271192</v>
      </c>
      <c r="I232" s="109">
        <f t="shared" si="34"/>
        <v>9500</v>
      </c>
      <c r="J232" s="184">
        <v>0</v>
      </c>
      <c r="K232" s="109">
        <f t="shared" si="35"/>
        <v>0</v>
      </c>
      <c r="L232" s="109">
        <f t="shared" si="36"/>
        <v>0</v>
      </c>
      <c r="M232" s="109">
        <f t="shared" si="37"/>
        <v>9500</v>
      </c>
      <c r="N232" s="130"/>
      <c r="O232" s="265">
        <f t="shared" si="38"/>
        <v>0</v>
      </c>
      <c r="P232" s="132"/>
      <c r="Q232" s="131">
        <f t="shared" si="39"/>
        <v>0</v>
      </c>
      <c r="R232" s="131">
        <f t="shared" si="40"/>
        <v>0</v>
      </c>
      <c r="S232" s="131">
        <f t="shared" si="41"/>
        <v>0</v>
      </c>
      <c r="T232" s="267">
        <f t="shared" si="42"/>
        <v>1</v>
      </c>
      <c r="U232" s="151">
        <f t="shared" si="43"/>
        <v>9500</v>
      </c>
      <c r="V232" s="147">
        <f t="shared" si="44"/>
        <v>0</v>
      </c>
      <c r="W232" s="269">
        <f>V232*F232</f>
        <v>0</v>
      </c>
      <c r="X232" s="269">
        <f>IF(W232&gt;U232,W232-U232,0)</f>
        <v>0</v>
      </c>
      <c r="Y232" s="271">
        <f>IF(U232&gt;W232,U232-W232,0)</f>
        <v>9500</v>
      </c>
    </row>
    <row r="233" spans="1:25" ht="15.6">
      <c r="A233" s="6">
        <v>229</v>
      </c>
      <c r="B233" s="6">
        <v>191</v>
      </c>
      <c r="C233" s="6" t="s">
        <v>636</v>
      </c>
      <c r="D233" s="7" t="s">
        <v>91</v>
      </c>
      <c r="E233" s="261" t="s">
        <v>14</v>
      </c>
      <c r="F233" s="258">
        <v>14500.000000000002</v>
      </c>
      <c r="G233" s="108">
        <v>3</v>
      </c>
      <c r="H233" s="109">
        <v>12288.135593220341</v>
      </c>
      <c r="I233" s="109">
        <f t="shared" si="34"/>
        <v>43500.000000000007</v>
      </c>
      <c r="J233" s="184">
        <v>5</v>
      </c>
      <c r="K233" s="109">
        <f t="shared" si="35"/>
        <v>72500.000000000015</v>
      </c>
      <c r="L233" s="109">
        <f t="shared" si="36"/>
        <v>29000.000000000007</v>
      </c>
      <c r="M233" s="109">
        <f t="shared" si="37"/>
        <v>0</v>
      </c>
      <c r="N233" s="130"/>
      <c r="O233" s="265">
        <f t="shared" si="38"/>
        <v>0</v>
      </c>
      <c r="P233" s="132"/>
      <c r="Q233" s="131">
        <f t="shared" si="39"/>
        <v>0</v>
      </c>
      <c r="R233" s="131">
        <f t="shared" si="40"/>
        <v>0</v>
      </c>
      <c r="S233" s="131">
        <f t="shared" si="41"/>
        <v>0</v>
      </c>
      <c r="T233" s="267">
        <f t="shared" si="42"/>
        <v>3</v>
      </c>
      <c r="U233" s="151">
        <f t="shared" si="43"/>
        <v>43500.000000000007</v>
      </c>
      <c r="V233" s="147">
        <f t="shared" si="44"/>
        <v>5</v>
      </c>
      <c r="W233" s="269">
        <f>V233*F233</f>
        <v>72500.000000000015</v>
      </c>
      <c r="X233" s="269">
        <f>IF(W233&gt;U233,W233-U233,0)</f>
        <v>29000.000000000007</v>
      </c>
      <c r="Y233" s="271">
        <f>IF(U233&gt;W233,U233-W233,0)</f>
        <v>0</v>
      </c>
    </row>
    <row r="234" spans="1:25" ht="15.6">
      <c r="A234" s="6">
        <v>230</v>
      </c>
      <c r="B234" s="6">
        <v>192</v>
      </c>
      <c r="C234" s="6" t="s">
        <v>637</v>
      </c>
      <c r="D234" s="7" t="s">
        <v>92</v>
      </c>
      <c r="E234" s="261" t="s">
        <v>14</v>
      </c>
      <c r="F234" s="258">
        <v>22500</v>
      </c>
      <c r="G234" s="108">
        <v>1</v>
      </c>
      <c r="H234" s="109">
        <v>19067.796610169491</v>
      </c>
      <c r="I234" s="109">
        <f t="shared" si="34"/>
        <v>22500</v>
      </c>
      <c r="J234" s="184">
        <v>2</v>
      </c>
      <c r="K234" s="109">
        <f t="shared" si="35"/>
        <v>45000</v>
      </c>
      <c r="L234" s="109">
        <f t="shared" si="36"/>
        <v>22500</v>
      </c>
      <c r="M234" s="109">
        <f t="shared" si="37"/>
        <v>0</v>
      </c>
      <c r="N234" s="130">
        <v>5</v>
      </c>
      <c r="O234" s="265">
        <f t="shared" si="38"/>
        <v>112500</v>
      </c>
      <c r="P234" s="132">
        <v>5</v>
      </c>
      <c r="Q234" s="131">
        <f t="shared" si="39"/>
        <v>112500</v>
      </c>
      <c r="R234" s="131">
        <f t="shared" si="40"/>
        <v>0</v>
      </c>
      <c r="S234" s="131">
        <f t="shared" si="41"/>
        <v>0</v>
      </c>
      <c r="T234" s="267">
        <f t="shared" si="42"/>
        <v>6</v>
      </c>
      <c r="U234" s="151">
        <f t="shared" si="43"/>
        <v>135000</v>
      </c>
      <c r="V234" s="147">
        <f t="shared" si="44"/>
        <v>7</v>
      </c>
      <c r="W234" s="269">
        <f>V234*F234</f>
        <v>157500</v>
      </c>
      <c r="X234" s="269">
        <f>IF(W234&gt;U234,W234-U234,0)</f>
        <v>22500</v>
      </c>
      <c r="Y234" s="271">
        <f>IF(U234&gt;W234,U234-W234,0)</f>
        <v>0</v>
      </c>
    </row>
    <row r="235" spans="1:25" ht="15.6">
      <c r="A235" s="6">
        <v>231</v>
      </c>
      <c r="B235" s="6">
        <v>193</v>
      </c>
      <c r="C235" s="6" t="s">
        <v>638</v>
      </c>
      <c r="D235" s="7" t="s">
        <v>94</v>
      </c>
      <c r="E235" s="261" t="s">
        <v>49</v>
      </c>
      <c r="F235" s="258">
        <v>40000</v>
      </c>
      <c r="G235" s="108">
        <v>1</v>
      </c>
      <c r="H235" s="109">
        <v>33898.305084745763</v>
      </c>
      <c r="I235" s="109">
        <f t="shared" si="34"/>
        <v>40000</v>
      </c>
      <c r="J235" s="184">
        <v>1</v>
      </c>
      <c r="K235" s="109">
        <f t="shared" si="35"/>
        <v>40000</v>
      </c>
      <c r="L235" s="109">
        <f t="shared" si="36"/>
        <v>0</v>
      </c>
      <c r="M235" s="109">
        <f t="shared" si="37"/>
        <v>0</v>
      </c>
      <c r="N235" s="130">
        <v>1</v>
      </c>
      <c r="O235" s="265">
        <f t="shared" si="38"/>
        <v>40000</v>
      </c>
      <c r="P235" s="132">
        <v>1</v>
      </c>
      <c r="Q235" s="131">
        <f t="shared" si="39"/>
        <v>40000</v>
      </c>
      <c r="R235" s="131">
        <f t="shared" si="40"/>
        <v>0</v>
      </c>
      <c r="S235" s="131">
        <f t="shared" si="41"/>
        <v>0</v>
      </c>
      <c r="T235" s="267">
        <f t="shared" si="42"/>
        <v>2</v>
      </c>
      <c r="U235" s="151">
        <f t="shared" si="43"/>
        <v>80000</v>
      </c>
      <c r="V235" s="147">
        <f t="shared" si="44"/>
        <v>2</v>
      </c>
      <c r="W235" s="269">
        <f>V235*F235</f>
        <v>80000</v>
      </c>
      <c r="X235" s="269">
        <f>IF(W235&gt;U235,W235-U235,0)</f>
        <v>0</v>
      </c>
      <c r="Y235" s="271">
        <f>IF(U235&gt;W235,U235-W235,0)</f>
        <v>0</v>
      </c>
    </row>
    <row r="236" spans="1:25" ht="15.6">
      <c r="A236" s="6">
        <v>232</v>
      </c>
      <c r="B236" s="6">
        <v>194</v>
      </c>
      <c r="C236" s="6" t="s">
        <v>639</v>
      </c>
      <c r="D236" s="82" t="s">
        <v>96</v>
      </c>
      <c r="E236" s="261" t="s">
        <v>49</v>
      </c>
      <c r="F236" s="258">
        <v>14500.000000000002</v>
      </c>
      <c r="G236" s="108">
        <v>1</v>
      </c>
      <c r="H236" s="109">
        <v>12288.135593220341</v>
      </c>
      <c r="I236" s="109">
        <f t="shared" si="34"/>
        <v>14500.000000000002</v>
      </c>
      <c r="J236" s="184">
        <v>1</v>
      </c>
      <c r="K236" s="109">
        <f t="shared" si="35"/>
        <v>14500.000000000002</v>
      </c>
      <c r="L236" s="109">
        <f t="shared" si="36"/>
        <v>0</v>
      </c>
      <c r="M236" s="109">
        <f t="shared" si="37"/>
        <v>0</v>
      </c>
      <c r="N236" s="130">
        <v>1</v>
      </c>
      <c r="O236" s="265">
        <f t="shared" si="38"/>
        <v>14500.000000000002</v>
      </c>
      <c r="P236" s="132">
        <v>1</v>
      </c>
      <c r="Q236" s="131">
        <f t="shared" si="39"/>
        <v>14500.000000000002</v>
      </c>
      <c r="R236" s="131">
        <f t="shared" si="40"/>
        <v>0</v>
      </c>
      <c r="S236" s="131">
        <f t="shared" si="41"/>
        <v>0</v>
      </c>
      <c r="T236" s="267">
        <f t="shared" si="42"/>
        <v>2</v>
      </c>
      <c r="U236" s="151">
        <f t="shared" si="43"/>
        <v>29000.000000000004</v>
      </c>
      <c r="V236" s="147">
        <f t="shared" si="44"/>
        <v>2</v>
      </c>
      <c r="W236" s="269">
        <f>V236*F236</f>
        <v>29000.000000000004</v>
      </c>
      <c r="X236" s="269">
        <f>IF(W236&gt;U236,W236-U236,0)</f>
        <v>0</v>
      </c>
      <c r="Y236" s="271">
        <f>IF(U236&gt;W236,U236-W236,0)</f>
        <v>0</v>
      </c>
    </row>
    <row r="237" spans="1:25" ht="15.6">
      <c r="A237" s="6">
        <v>233</v>
      </c>
      <c r="B237" s="6">
        <v>195</v>
      </c>
      <c r="C237" s="6" t="s">
        <v>640</v>
      </c>
      <c r="D237" s="7" t="s">
        <v>98</v>
      </c>
      <c r="E237" s="261" t="s">
        <v>49</v>
      </c>
      <c r="F237" s="258">
        <v>185000</v>
      </c>
      <c r="G237" s="108">
        <v>1</v>
      </c>
      <c r="H237" s="109">
        <v>156779.66101694916</v>
      </c>
      <c r="I237" s="109">
        <f t="shared" si="34"/>
        <v>185000</v>
      </c>
      <c r="J237" s="184">
        <v>1</v>
      </c>
      <c r="K237" s="109">
        <f t="shared" si="35"/>
        <v>185000</v>
      </c>
      <c r="L237" s="109">
        <f t="shared" si="36"/>
        <v>0</v>
      </c>
      <c r="M237" s="109">
        <f t="shared" si="37"/>
        <v>0</v>
      </c>
      <c r="N237" s="130">
        <v>1</v>
      </c>
      <c r="O237" s="265">
        <f t="shared" si="38"/>
        <v>185000</v>
      </c>
      <c r="P237" s="132">
        <v>1</v>
      </c>
      <c r="Q237" s="131">
        <f t="shared" si="39"/>
        <v>185000</v>
      </c>
      <c r="R237" s="131">
        <f t="shared" si="40"/>
        <v>0</v>
      </c>
      <c r="S237" s="131">
        <f t="shared" si="41"/>
        <v>0</v>
      </c>
      <c r="T237" s="267">
        <f t="shared" si="42"/>
        <v>2</v>
      </c>
      <c r="U237" s="151">
        <f t="shared" si="43"/>
        <v>370000</v>
      </c>
      <c r="V237" s="147">
        <f t="shared" si="44"/>
        <v>2</v>
      </c>
      <c r="W237" s="269">
        <f>V237*F237</f>
        <v>370000</v>
      </c>
      <c r="X237" s="269">
        <f>IF(W237&gt;U237,W237-U237,0)</f>
        <v>0</v>
      </c>
      <c r="Y237" s="271">
        <f>IF(U237&gt;W237,U237-W237,0)</f>
        <v>0</v>
      </c>
    </row>
    <row r="238" spans="1:25" ht="46.8">
      <c r="A238" s="6">
        <v>234</v>
      </c>
      <c r="B238" s="6">
        <v>237</v>
      </c>
      <c r="C238" s="6" t="s">
        <v>641</v>
      </c>
      <c r="D238" s="7" t="s">
        <v>99</v>
      </c>
      <c r="E238" s="261" t="s">
        <v>49</v>
      </c>
      <c r="F238" s="258">
        <v>1895000</v>
      </c>
      <c r="G238" s="108">
        <v>1</v>
      </c>
      <c r="H238" s="109">
        <v>1605932.2033898307</v>
      </c>
      <c r="I238" s="109">
        <f t="shared" si="34"/>
        <v>1895000</v>
      </c>
      <c r="J238" s="184">
        <v>1</v>
      </c>
      <c r="K238" s="109">
        <f t="shared" si="35"/>
        <v>1895000</v>
      </c>
      <c r="L238" s="109">
        <f t="shared" si="36"/>
        <v>0</v>
      </c>
      <c r="M238" s="109">
        <f t="shared" si="37"/>
        <v>0</v>
      </c>
      <c r="N238" s="130"/>
      <c r="O238" s="265">
        <f t="shared" si="38"/>
        <v>0</v>
      </c>
      <c r="P238" s="132"/>
      <c r="Q238" s="131">
        <f t="shared" si="39"/>
        <v>0</v>
      </c>
      <c r="R238" s="131">
        <f t="shared" si="40"/>
        <v>0</v>
      </c>
      <c r="S238" s="131">
        <f t="shared" si="41"/>
        <v>0</v>
      </c>
      <c r="T238" s="267">
        <f t="shared" si="42"/>
        <v>1</v>
      </c>
      <c r="U238" s="151">
        <f t="shared" si="43"/>
        <v>1895000</v>
      </c>
      <c r="V238" s="147">
        <f t="shared" si="44"/>
        <v>1</v>
      </c>
      <c r="W238" s="269">
        <f>V238*F238</f>
        <v>1895000</v>
      </c>
      <c r="X238" s="269">
        <f>IF(W238&gt;U238,W238-U238,0)</f>
        <v>0</v>
      </c>
      <c r="Y238" s="271">
        <f>IF(U238&gt;W238,U238-W238,0)</f>
        <v>0</v>
      </c>
    </row>
    <row r="239" spans="1:25" ht="31.2">
      <c r="A239" s="6">
        <v>235</v>
      </c>
      <c r="B239" s="6">
        <v>196</v>
      </c>
      <c r="C239" s="6" t="s">
        <v>642</v>
      </c>
      <c r="D239" s="7" t="s">
        <v>100</v>
      </c>
      <c r="E239" s="261" t="s">
        <v>49</v>
      </c>
      <c r="F239" s="258">
        <v>795000</v>
      </c>
      <c r="G239" s="108">
        <v>1</v>
      </c>
      <c r="H239" s="109">
        <v>673728.81355932204</v>
      </c>
      <c r="I239" s="109">
        <f t="shared" si="34"/>
        <v>795000</v>
      </c>
      <c r="J239" s="184">
        <v>1</v>
      </c>
      <c r="K239" s="109">
        <f t="shared" si="35"/>
        <v>795000</v>
      </c>
      <c r="L239" s="109">
        <f t="shared" si="36"/>
        <v>0</v>
      </c>
      <c r="M239" s="109">
        <f t="shared" si="37"/>
        <v>0</v>
      </c>
      <c r="N239" s="130"/>
      <c r="O239" s="265">
        <f t="shared" si="38"/>
        <v>0</v>
      </c>
      <c r="P239" s="132"/>
      <c r="Q239" s="131">
        <f t="shared" si="39"/>
        <v>0</v>
      </c>
      <c r="R239" s="131">
        <f t="shared" si="40"/>
        <v>0</v>
      </c>
      <c r="S239" s="131">
        <f t="shared" si="41"/>
        <v>0</v>
      </c>
      <c r="T239" s="267">
        <f t="shared" si="42"/>
        <v>1</v>
      </c>
      <c r="U239" s="151">
        <f t="shared" si="43"/>
        <v>795000</v>
      </c>
      <c r="V239" s="147">
        <f t="shared" si="44"/>
        <v>1</v>
      </c>
      <c r="W239" s="269">
        <f>V239*F239</f>
        <v>795000</v>
      </c>
      <c r="X239" s="269">
        <f>IF(W239&gt;U239,W239-U239,0)</f>
        <v>0</v>
      </c>
      <c r="Y239" s="271">
        <f>IF(U239&gt;W239,U239-W239,0)</f>
        <v>0</v>
      </c>
    </row>
    <row r="240" spans="1:25" ht="15.6">
      <c r="A240" s="6">
        <v>236</v>
      </c>
      <c r="B240" s="6">
        <v>197</v>
      </c>
      <c r="C240" s="6" t="s">
        <v>643</v>
      </c>
      <c r="D240" s="7" t="s">
        <v>101</v>
      </c>
      <c r="E240" s="261" t="s">
        <v>49</v>
      </c>
      <c r="F240" s="258">
        <v>95000.000000000015</v>
      </c>
      <c r="G240" s="108">
        <v>1</v>
      </c>
      <c r="H240" s="109">
        <v>80508.474576271197</v>
      </c>
      <c r="I240" s="109">
        <f t="shared" si="34"/>
        <v>95000.000000000015</v>
      </c>
      <c r="J240" s="184">
        <v>1</v>
      </c>
      <c r="K240" s="109">
        <f t="shared" si="35"/>
        <v>95000.000000000015</v>
      </c>
      <c r="L240" s="109">
        <f t="shared" si="36"/>
        <v>0</v>
      </c>
      <c r="M240" s="109">
        <f t="shared" si="37"/>
        <v>0</v>
      </c>
      <c r="N240" s="130"/>
      <c r="O240" s="265">
        <f t="shared" si="38"/>
        <v>0</v>
      </c>
      <c r="P240" s="132"/>
      <c r="Q240" s="131">
        <f t="shared" si="39"/>
        <v>0</v>
      </c>
      <c r="R240" s="131">
        <f t="shared" si="40"/>
        <v>0</v>
      </c>
      <c r="S240" s="131">
        <f t="shared" si="41"/>
        <v>0</v>
      </c>
      <c r="T240" s="267">
        <f t="shared" si="42"/>
        <v>1</v>
      </c>
      <c r="U240" s="151">
        <f t="shared" si="43"/>
        <v>95000.000000000015</v>
      </c>
      <c r="V240" s="147">
        <f t="shared" si="44"/>
        <v>1</v>
      </c>
      <c r="W240" s="269">
        <f>V240*F240</f>
        <v>95000.000000000015</v>
      </c>
      <c r="X240" s="269">
        <f>IF(W240&gt;U240,W240-U240,0)</f>
        <v>0</v>
      </c>
      <c r="Y240" s="271">
        <f>IF(U240&gt;W240,U240-W240,0)</f>
        <v>0</v>
      </c>
    </row>
    <row r="241" spans="1:26" ht="15.6">
      <c r="A241" s="6">
        <v>237</v>
      </c>
      <c r="B241" s="6">
        <v>198</v>
      </c>
      <c r="C241" s="6" t="s">
        <v>644</v>
      </c>
      <c r="D241" s="7" t="s">
        <v>102</v>
      </c>
      <c r="E241" s="261" t="s">
        <v>49</v>
      </c>
      <c r="F241" s="258">
        <v>145000</v>
      </c>
      <c r="G241" s="108">
        <v>1</v>
      </c>
      <c r="H241" s="109">
        <v>122881.3559322034</v>
      </c>
      <c r="I241" s="109">
        <f t="shared" si="34"/>
        <v>145000</v>
      </c>
      <c r="J241" s="184">
        <v>1</v>
      </c>
      <c r="K241" s="109">
        <f t="shared" si="35"/>
        <v>145000</v>
      </c>
      <c r="L241" s="109">
        <f t="shared" si="36"/>
        <v>0</v>
      </c>
      <c r="M241" s="109">
        <f t="shared" si="37"/>
        <v>0</v>
      </c>
      <c r="N241" s="130"/>
      <c r="O241" s="265">
        <f t="shared" si="38"/>
        <v>0</v>
      </c>
      <c r="P241" s="132"/>
      <c r="Q241" s="131">
        <f t="shared" si="39"/>
        <v>0</v>
      </c>
      <c r="R241" s="131">
        <f t="shared" si="40"/>
        <v>0</v>
      </c>
      <c r="S241" s="131">
        <f t="shared" si="41"/>
        <v>0</v>
      </c>
      <c r="T241" s="267">
        <f t="shared" si="42"/>
        <v>1</v>
      </c>
      <c r="U241" s="151">
        <f t="shared" si="43"/>
        <v>145000</v>
      </c>
      <c r="V241" s="147">
        <f t="shared" si="44"/>
        <v>1</v>
      </c>
      <c r="W241" s="269">
        <f>V241*F241</f>
        <v>145000</v>
      </c>
      <c r="X241" s="269">
        <f>IF(W241&gt;U241,W241-U241,0)</f>
        <v>0</v>
      </c>
      <c r="Y241" s="271">
        <f>IF(U241&gt;W241,U241-W241,0)</f>
        <v>0</v>
      </c>
    </row>
    <row r="242" spans="1:26" ht="46.8">
      <c r="A242" s="6">
        <v>238</v>
      </c>
      <c r="B242" s="6">
        <v>238</v>
      </c>
      <c r="C242" s="6" t="s">
        <v>645</v>
      </c>
      <c r="D242" s="7" t="s">
        <v>103</v>
      </c>
      <c r="E242" s="261" t="s">
        <v>49</v>
      </c>
      <c r="F242" s="258">
        <v>1495000</v>
      </c>
      <c r="G242" s="108">
        <v>2</v>
      </c>
      <c r="H242" s="109">
        <v>1266949.1525423729</v>
      </c>
      <c r="I242" s="109">
        <f t="shared" si="34"/>
        <v>2990000</v>
      </c>
      <c r="J242" s="184">
        <v>2</v>
      </c>
      <c r="K242" s="109">
        <f t="shared" si="35"/>
        <v>2990000</v>
      </c>
      <c r="L242" s="109">
        <f t="shared" si="36"/>
        <v>0</v>
      </c>
      <c r="M242" s="109">
        <f t="shared" si="37"/>
        <v>0</v>
      </c>
      <c r="N242" s="130"/>
      <c r="O242" s="265">
        <f t="shared" si="38"/>
        <v>0</v>
      </c>
      <c r="P242" s="132"/>
      <c r="Q242" s="131">
        <f t="shared" si="39"/>
        <v>0</v>
      </c>
      <c r="R242" s="131">
        <f t="shared" si="40"/>
        <v>0</v>
      </c>
      <c r="S242" s="131">
        <f t="shared" si="41"/>
        <v>0</v>
      </c>
      <c r="T242" s="267">
        <f t="shared" si="42"/>
        <v>2</v>
      </c>
      <c r="U242" s="151">
        <f t="shared" si="43"/>
        <v>2990000</v>
      </c>
      <c r="V242" s="147">
        <f t="shared" si="44"/>
        <v>2</v>
      </c>
      <c r="W242" s="269">
        <f>V242*F242</f>
        <v>2990000</v>
      </c>
      <c r="X242" s="269">
        <f>IF(W242&gt;U242,W242-U242,0)</f>
        <v>0</v>
      </c>
      <c r="Y242" s="271">
        <f>IF(U242&gt;W242,U242-W242,0)</f>
        <v>0</v>
      </c>
    </row>
    <row r="243" spans="1:26" ht="15.6">
      <c r="A243" s="6">
        <v>239</v>
      </c>
      <c r="B243" s="6">
        <v>235</v>
      </c>
      <c r="C243" s="6" t="s">
        <v>646</v>
      </c>
      <c r="D243" s="90" t="s">
        <v>104</v>
      </c>
      <c r="E243" s="261" t="s">
        <v>105</v>
      </c>
      <c r="F243" s="258">
        <v>100000</v>
      </c>
      <c r="G243" s="108">
        <v>4</v>
      </c>
      <c r="H243" s="109">
        <v>84745.762711864416</v>
      </c>
      <c r="I243" s="109">
        <f t="shared" si="34"/>
        <v>400000</v>
      </c>
      <c r="J243" s="186">
        <v>4</v>
      </c>
      <c r="K243" s="109">
        <f t="shared" si="35"/>
        <v>400000</v>
      </c>
      <c r="L243" s="109">
        <f t="shared" si="36"/>
        <v>0</v>
      </c>
      <c r="M243" s="109">
        <f t="shared" si="37"/>
        <v>0</v>
      </c>
      <c r="N243" s="130"/>
      <c r="O243" s="265">
        <f t="shared" si="38"/>
        <v>0</v>
      </c>
      <c r="P243" s="132"/>
      <c r="Q243" s="131">
        <f t="shared" si="39"/>
        <v>0</v>
      </c>
      <c r="R243" s="131">
        <f t="shared" si="40"/>
        <v>0</v>
      </c>
      <c r="S243" s="131">
        <f t="shared" si="41"/>
        <v>0</v>
      </c>
      <c r="T243" s="267">
        <f t="shared" si="42"/>
        <v>4</v>
      </c>
      <c r="U243" s="151">
        <f t="shared" si="43"/>
        <v>400000</v>
      </c>
      <c r="V243" s="147">
        <f t="shared" si="44"/>
        <v>4</v>
      </c>
      <c r="W243" s="269">
        <f>V243*F243</f>
        <v>400000</v>
      </c>
      <c r="X243" s="269">
        <f>IF(W243&gt;U243,W243-U243,0)</f>
        <v>0</v>
      </c>
      <c r="Y243" s="271">
        <f>IF(U243&gt;W243,U243-W243,0)</f>
        <v>0</v>
      </c>
    </row>
    <row r="244" spans="1:26" ht="15.6">
      <c r="A244" s="6">
        <v>240</v>
      </c>
      <c r="B244" s="6">
        <v>236</v>
      </c>
      <c r="C244" s="6" t="s">
        <v>647</v>
      </c>
      <c r="D244" s="90" t="s">
        <v>106</v>
      </c>
      <c r="E244" s="261" t="s">
        <v>49</v>
      </c>
      <c r="F244" s="258">
        <v>1213000</v>
      </c>
      <c r="G244" s="108">
        <v>1</v>
      </c>
      <c r="H244" s="109">
        <v>1027966.1016949153</v>
      </c>
      <c r="I244" s="109">
        <f t="shared" si="34"/>
        <v>1213000</v>
      </c>
      <c r="J244" s="184">
        <v>1</v>
      </c>
      <c r="K244" s="109">
        <f t="shared" si="35"/>
        <v>1213000</v>
      </c>
      <c r="L244" s="109">
        <f t="shared" si="36"/>
        <v>0</v>
      </c>
      <c r="M244" s="109">
        <f t="shared" si="37"/>
        <v>0</v>
      </c>
      <c r="N244" s="130"/>
      <c r="O244" s="265">
        <f t="shared" si="38"/>
        <v>0</v>
      </c>
      <c r="P244" s="132"/>
      <c r="Q244" s="131">
        <f t="shared" si="39"/>
        <v>0</v>
      </c>
      <c r="R244" s="131">
        <f t="shared" si="40"/>
        <v>0</v>
      </c>
      <c r="S244" s="131">
        <f t="shared" si="41"/>
        <v>0</v>
      </c>
      <c r="T244" s="267">
        <f t="shared" si="42"/>
        <v>1</v>
      </c>
      <c r="U244" s="151">
        <f t="shared" si="43"/>
        <v>1213000</v>
      </c>
      <c r="V244" s="147">
        <f t="shared" si="44"/>
        <v>1</v>
      </c>
      <c r="W244" s="269">
        <f>V244*F244</f>
        <v>1213000</v>
      </c>
      <c r="X244" s="269">
        <f>IF(W244&gt;U244,W244-U244,0)</f>
        <v>0</v>
      </c>
      <c r="Y244" s="271">
        <f>IF(U244&gt;W244,U244-W244,0)</f>
        <v>0</v>
      </c>
    </row>
    <row r="245" spans="1:26" ht="15.6">
      <c r="A245" s="44"/>
      <c r="B245" s="44"/>
      <c r="C245" s="44"/>
      <c r="D245" s="90" t="s">
        <v>351</v>
      </c>
      <c r="E245" s="263" t="s">
        <v>49</v>
      </c>
      <c r="F245" s="260">
        <v>100000</v>
      </c>
      <c r="G245" s="114">
        <v>0</v>
      </c>
      <c r="H245" s="115"/>
      <c r="I245" s="109">
        <f t="shared" si="34"/>
        <v>0</v>
      </c>
      <c r="J245" s="184">
        <v>0</v>
      </c>
      <c r="K245" s="109">
        <f t="shared" si="35"/>
        <v>0</v>
      </c>
      <c r="L245" s="109">
        <f t="shared" si="36"/>
        <v>0</v>
      </c>
      <c r="M245" s="109">
        <f t="shared" si="37"/>
        <v>0</v>
      </c>
      <c r="N245" s="130">
        <v>1</v>
      </c>
      <c r="O245" s="265">
        <f t="shared" si="38"/>
        <v>100000</v>
      </c>
      <c r="P245" s="132">
        <v>1</v>
      </c>
      <c r="Q245" s="131">
        <f t="shared" si="39"/>
        <v>100000</v>
      </c>
      <c r="R245" s="131">
        <f t="shared" si="40"/>
        <v>0</v>
      </c>
      <c r="S245" s="131">
        <f t="shared" si="41"/>
        <v>0</v>
      </c>
      <c r="T245" s="267">
        <f t="shared" si="42"/>
        <v>1</v>
      </c>
      <c r="U245" s="151">
        <f t="shared" si="43"/>
        <v>100000</v>
      </c>
      <c r="V245" s="147">
        <f t="shared" si="44"/>
        <v>1</v>
      </c>
      <c r="W245" s="269">
        <f>V245*F245</f>
        <v>100000</v>
      </c>
      <c r="X245" s="269">
        <f>IF(W245&gt;U245,W245-U245,0)</f>
        <v>0</v>
      </c>
      <c r="Y245" s="271">
        <f>IF(U245&gt;W245,U245-W245,0)</f>
        <v>0</v>
      </c>
    </row>
    <row r="246" spans="1:26" ht="15.6">
      <c r="A246" s="44"/>
      <c r="B246" s="44"/>
      <c r="C246" s="44"/>
      <c r="D246" s="90" t="s">
        <v>395</v>
      </c>
      <c r="E246" s="263" t="s">
        <v>14</v>
      </c>
      <c r="F246" s="260">
        <v>1195000</v>
      </c>
      <c r="G246" s="114">
        <v>0</v>
      </c>
      <c r="H246" s="115"/>
      <c r="I246" s="109">
        <f t="shared" si="34"/>
        <v>0</v>
      </c>
      <c r="J246" s="184">
        <v>0</v>
      </c>
      <c r="K246" s="109">
        <f t="shared" si="35"/>
        <v>0</v>
      </c>
      <c r="L246" s="109">
        <f t="shared" si="36"/>
        <v>0</v>
      </c>
      <c r="M246" s="109">
        <f t="shared" si="37"/>
        <v>0</v>
      </c>
      <c r="N246" s="130">
        <v>6</v>
      </c>
      <c r="O246" s="265">
        <f t="shared" si="38"/>
        <v>7170000</v>
      </c>
      <c r="P246" s="132">
        <v>6</v>
      </c>
      <c r="Q246" s="131">
        <f t="shared" si="39"/>
        <v>7170000</v>
      </c>
      <c r="R246" s="131">
        <f t="shared" si="40"/>
        <v>0</v>
      </c>
      <c r="S246" s="131">
        <f t="shared" si="41"/>
        <v>0</v>
      </c>
      <c r="T246" s="267">
        <f t="shared" si="42"/>
        <v>6</v>
      </c>
      <c r="U246" s="151">
        <f t="shared" si="43"/>
        <v>7170000</v>
      </c>
      <c r="V246" s="147">
        <f t="shared" si="44"/>
        <v>6</v>
      </c>
      <c r="W246" s="269">
        <f>V246*F246</f>
        <v>7170000</v>
      </c>
      <c r="X246" s="269">
        <f>IF(W246&gt;U246,W246-U246,0)</f>
        <v>0</v>
      </c>
      <c r="Y246" s="271">
        <f>IF(U246&gt;W246,U246-W246,0)</f>
        <v>0</v>
      </c>
      <c r="Z246" s="27"/>
    </row>
    <row r="247" spans="1:26">
      <c r="A247" s="44"/>
      <c r="B247" s="44"/>
      <c r="C247" s="44"/>
      <c r="D247" s="47"/>
      <c r="E247" s="178"/>
      <c r="F247" s="175"/>
      <c r="G247" s="104"/>
      <c r="H247" s="116"/>
      <c r="I247" s="264">
        <f>SUM(I5:I246)</f>
        <v>175773220.80000001</v>
      </c>
      <c r="J247" s="118"/>
      <c r="K247" s="117">
        <f>SUM(K5:K246)</f>
        <v>178637630.32000005</v>
      </c>
      <c r="L247" s="117">
        <f t="shared" ref="L247:M247" si="45">SUM(L5:L246)</f>
        <v>17853974.52</v>
      </c>
      <c r="M247" s="117">
        <f t="shared" si="45"/>
        <v>14989565</v>
      </c>
      <c r="N247" s="133"/>
      <c r="O247" s="266">
        <f>SUM(O5:O246)</f>
        <v>39541980</v>
      </c>
      <c r="P247" s="135"/>
      <c r="Q247" s="134">
        <f>SUM(Q5:Q246)</f>
        <v>36293761.950000003</v>
      </c>
      <c r="R247" s="134">
        <f t="shared" ref="R247:S247" si="46">SUM(R5:R246)</f>
        <v>0</v>
      </c>
      <c r="S247" s="134">
        <f t="shared" si="46"/>
        <v>3248218.05</v>
      </c>
      <c r="T247" s="153"/>
      <c r="U247" s="268">
        <f>SUM(U5:U246)</f>
        <v>215315200.80000001</v>
      </c>
      <c r="V247" s="153"/>
      <c r="W247" s="268">
        <f>SUM(W5:W246)</f>
        <v>214931392.27000004</v>
      </c>
      <c r="X247" s="269">
        <f>SUM(X5:X246)</f>
        <v>17851224.52</v>
      </c>
      <c r="Y247" s="269">
        <f>SUM(Y5:Y246)</f>
        <v>18235033.050000001</v>
      </c>
    </row>
    <row r="248" spans="1:26">
      <c r="D248" s="226"/>
      <c r="L248" s="122"/>
      <c r="M248" s="122">
        <f>I247-K247</f>
        <v>-2864409.5200000405</v>
      </c>
      <c r="R248" s="138">
        <f>SUM(R5:R247)</f>
        <v>0</v>
      </c>
      <c r="S248" s="122">
        <f>O247-Q247</f>
        <v>3248218.049999997</v>
      </c>
      <c r="W248" s="270" t="e">
        <f>U247-#REF!</f>
        <v>#REF!</v>
      </c>
      <c r="X248" s="164"/>
      <c r="Y248" s="164"/>
    </row>
    <row r="249" spans="1:26">
      <c r="L249" s="122"/>
      <c r="M249" s="122"/>
      <c r="P249" s="137">
        <f>S248+M248</f>
        <v>383808.52999995649</v>
      </c>
      <c r="R249" s="138"/>
      <c r="S249" s="138"/>
      <c r="W249" s="270">
        <f>U247-W247</f>
        <v>383808.52999997139</v>
      </c>
      <c r="X249" s="164"/>
      <c r="Y249" s="164"/>
      <c r="Z249" s="27"/>
    </row>
    <row r="250" spans="1:26" ht="34.799999999999997" customHeight="1">
      <c r="A250" s="236" t="s">
        <v>406</v>
      </c>
      <c r="B250" s="237"/>
      <c r="C250" s="237"/>
      <c r="D250" s="237"/>
      <c r="E250" s="237"/>
      <c r="F250" s="237"/>
      <c r="G250" s="237"/>
      <c r="H250" s="237"/>
      <c r="I250" s="237"/>
      <c r="J250" s="237"/>
      <c r="K250" s="237"/>
      <c r="L250" s="237"/>
      <c r="M250" s="237"/>
      <c r="N250" s="237"/>
      <c r="O250" s="237"/>
      <c r="P250" s="237"/>
      <c r="Q250" s="237"/>
      <c r="R250" s="237"/>
      <c r="S250" s="237"/>
      <c r="T250" s="237"/>
      <c r="U250" s="237"/>
      <c r="V250" s="237"/>
      <c r="W250" s="237"/>
      <c r="X250" s="237"/>
      <c r="Y250" s="237"/>
    </row>
    <row r="251" spans="1:26">
      <c r="A251" s="94" t="s">
        <v>353</v>
      </c>
      <c r="B251" s="94"/>
      <c r="C251" s="94"/>
      <c r="D251" s="99" t="s">
        <v>407</v>
      </c>
      <c r="E251" s="180" t="s">
        <v>400</v>
      </c>
      <c r="F251" s="100" t="s">
        <v>402</v>
      </c>
      <c r="G251" s="104"/>
      <c r="H251" s="116"/>
      <c r="I251" s="116"/>
      <c r="J251" s="105" t="s">
        <v>401</v>
      </c>
      <c r="K251" s="103" t="s">
        <v>357</v>
      </c>
      <c r="L251" s="116"/>
      <c r="M251" s="116"/>
      <c r="N251" s="133"/>
      <c r="O251" s="133"/>
      <c r="P251" s="139"/>
      <c r="Q251" s="133"/>
      <c r="R251" s="133"/>
      <c r="S251" s="133"/>
      <c r="T251" s="153"/>
      <c r="U251" s="153"/>
      <c r="V251" s="143" t="s">
        <v>401</v>
      </c>
      <c r="W251" s="143" t="s">
        <v>357</v>
      </c>
      <c r="X251" s="158"/>
      <c r="Y251" s="158"/>
    </row>
    <row r="252" spans="1:26" ht="19.95" customHeight="1">
      <c r="A252" s="44">
        <v>1</v>
      </c>
      <c r="B252" s="44"/>
      <c r="C252" s="44"/>
      <c r="D252" s="47" t="s">
        <v>365</v>
      </c>
      <c r="E252" s="170" t="s">
        <v>11</v>
      </c>
      <c r="F252" s="174">
        <v>700</v>
      </c>
      <c r="G252" s="104"/>
      <c r="H252" s="116"/>
      <c r="I252" s="116"/>
      <c r="J252" s="189">
        <v>262.74</v>
      </c>
      <c r="K252" s="190">
        <f>F252*J252</f>
        <v>183918</v>
      </c>
      <c r="L252" s="116"/>
      <c r="M252" s="116"/>
      <c r="N252" s="133"/>
      <c r="O252" s="133"/>
      <c r="P252" s="139"/>
      <c r="Q252" s="133"/>
      <c r="R252" s="133"/>
      <c r="S252" s="133"/>
      <c r="T252" s="153"/>
      <c r="U252" s="153"/>
      <c r="V252" s="147">
        <f>J252</f>
        <v>262.74</v>
      </c>
      <c r="W252" s="227">
        <f>V252*F252</f>
        <v>183918</v>
      </c>
      <c r="X252" s="158"/>
      <c r="Y252" s="158"/>
    </row>
    <row r="253" spans="1:26" ht="33.6" customHeight="1">
      <c r="A253" s="44">
        <v>2</v>
      </c>
      <c r="B253" s="44"/>
      <c r="C253" s="44"/>
      <c r="D253" s="47" t="s">
        <v>650</v>
      </c>
      <c r="E253" s="181" t="s">
        <v>276</v>
      </c>
      <c r="F253" s="175">
        <v>8000</v>
      </c>
      <c r="G253" s="104"/>
      <c r="H253" s="116"/>
      <c r="I253" s="116"/>
      <c r="J253" s="189">
        <v>28.01</v>
      </c>
      <c r="K253" s="190">
        <f t="shared" ref="K253:K269" si="47">F253*J253</f>
        <v>224080</v>
      </c>
      <c r="L253" s="116"/>
      <c r="M253" s="116"/>
      <c r="N253" s="133"/>
      <c r="O253" s="133"/>
      <c r="P253" s="139"/>
      <c r="Q253" s="133"/>
      <c r="R253" s="133"/>
      <c r="S253" s="133"/>
      <c r="T253" s="153"/>
      <c r="U253" s="153"/>
      <c r="V253" s="147">
        <f t="shared" ref="V253:V268" si="48">J253</f>
        <v>28.01</v>
      </c>
      <c r="W253" s="227">
        <f t="shared" ref="W253:W268" si="49">V253*F253</f>
        <v>224080</v>
      </c>
      <c r="X253" s="158"/>
      <c r="Y253" s="158"/>
    </row>
    <row r="254" spans="1:26">
      <c r="A254" s="44">
        <v>3</v>
      </c>
      <c r="B254" s="44"/>
      <c r="C254" s="44"/>
      <c r="D254" s="47" t="s">
        <v>651</v>
      </c>
      <c r="E254" s="181" t="s">
        <v>11</v>
      </c>
      <c r="F254" s="175">
        <v>1000</v>
      </c>
      <c r="G254" s="104"/>
      <c r="H254" s="116"/>
      <c r="I254" s="116"/>
      <c r="J254" s="189">
        <v>636.23</v>
      </c>
      <c r="K254" s="190">
        <f t="shared" si="47"/>
        <v>636230</v>
      </c>
      <c r="L254" s="116"/>
      <c r="M254" s="116"/>
      <c r="N254" s="133"/>
      <c r="O254" s="133"/>
      <c r="P254" s="139"/>
      <c r="Q254" s="133"/>
      <c r="R254" s="133"/>
      <c r="S254" s="133"/>
      <c r="T254" s="153"/>
      <c r="U254" s="153"/>
      <c r="V254" s="147">
        <f t="shared" si="48"/>
        <v>636.23</v>
      </c>
      <c r="W254" s="227">
        <f t="shared" si="49"/>
        <v>636230</v>
      </c>
      <c r="X254" s="158"/>
      <c r="Y254" s="158"/>
    </row>
    <row r="255" spans="1:26" ht="156">
      <c r="A255" s="44">
        <v>4</v>
      </c>
      <c r="B255" s="44"/>
      <c r="C255" s="44"/>
      <c r="D255" s="7" t="s">
        <v>676</v>
      </c>
      <c r="E255" s="181" t="s">
        <v>14</v>
      </c>
      <c r="F255" s="175">
        <v>5000000</v>
      </c>
      <c r="G255" s="104"/>
      <c r="H255" s="116"/>
      <c r="I255" s="116"/>
      <c r="J255" s="189">
        <v>1</v>
      </c>
      <c r="K255" s="190">
        <f t="shared" si="47"/>
        <v>5000000</v>
      </c>
      <c r="M255" s="116"/>
      <c r="N255" s="133"/>
      <c r="O255" s="133"/>
      <c r="P255" s="139"/>
      <c r="Q255" s="133"/>
      <c r="R255" s="133"/>
      <c r="S255" s="133"/>
      <c r="T255" s="153"/>
      <c r="U255" s="153"/>
      <c r="V255" s="147">
        <f t="shared" si="48"/>
        <v>1</v>
      </c>
      <c r="W255" s="227">
        <f t="shared" si="49"/>
        <v>5000000</v>
      </c>
      <c r="X255" s="158"/>
      <c r="Y255" s="158"/>
    </row>
    <row r="256" spans="1:26" ht="28.8">
      <c r="A256" s="44">
        <v>5</v>
      </c>
      <c r="B256" s="44"/>
      <c r="C256" s="44"/>
      <c r="D256" s="47" t="s">
        <v>382</v>
      </c>
      <c r="E256" s="181" t="s">
        <v>11</v>
      </c>
      <c r="F256" s="175"/>
      <c r="G256" s="104"/>
      <c r="H256" s="116"/>
      <c r="I256" s="116"/>
      <c r="J256" s="189">
        <v>4925</v>
      </c>
      <c r="K256" s="190">
        <f t="shared" si="47"/>
        <v>0</v>
      </c>
      <c r="L256" s="116"/>
      <c r="M256" s="116"/>
      <c r="N256" s="133"/>
      <c r="O256" s="133"/>
      <c r="P256" s="139"/>
      <c r="Q256" s="133"/>
      <c r="R256" s="133"/>
      <c r="S256" s="133"/>
      <c r="T256" s="153"/>
      <c r="U256" s="153"/>
      <c r="V256" s="147">
        <f t="shared" si="48"/>
        <v>4925</v>
      </c>
      <c r="W256" s="227">
        <f t="shared" si="49"/>
        <v>0</v>
      </c>
      <c r="X256" s="158"/>
      <c r="Y256" s="158"/>
    </row>
    <row r="257" spans="1:25">
      <c r="A257" s="44">
        <v>6</v>
      </c>
      <c r="B257" s="44"/>
      <c r="C257" s="44"/>
      <c r="D257" s="47" t="s">
        <v>652</v>
      </c>
      <c r="E257" s="181" t="s">
        <v>64</v>
      </c>
      <c r="F257" s="175">
        <v>10000</v>
      </c>
      <c r="G257" s="104"/>
      <c r="H257" s="116"/>
      <c r="I257" s="116"/>
      <c r="J257" s="189">
        <v>50</v>
      </c>
      <c r="K257" s="190">
        <f t="shared" si="47"/>
        <v>500000</v>
      </c>
      <c r="L257" s="116"/>
      <c r="M257" s="116"/>
      <c r="N257" s="133"/>
      <c r="O257" s="133"/>
      <c r="P257" s="139"/>
      <c r="Q257" s="133"/>
      <c r="R257" s="133"/>
      <c r="S257" s="133"/>
      <c r="T257" s="153"/>
      <c r="U257" s="153"/>
      <c r="V257" s="147">
        <f t="shared" si="48"/>
        <v>50</v>
      </c>
      <c r="W257" s="227">
        <f t="shared" si="49"/>
        <v>500000</v>
      </c>
      <c r="X257" s="158"/>
      <c r="Y257" s="158"/>
    </row>
    <row r="258" spans="1:25">
      <c r="A258" s="44">
        <v>7</v>
      </c>
      <c r="B258" s="44"/>
      <c r="C258" s="44"/>
      <c r="D258" s="47" t="s">
        <v>653</v>
      </c>
      <c r="E258" s="181" t="s">
        <v>11</v>
      </c>
      <c r="F258" s="175">
        <v>3000</v>
      </c>
      <c r="G258" s="104"/>
      <c r="H258" s="116"/>
      <c r="I258" s="116"/>
      <c r="J258" s="189">
        <v>98.22</v>
      </c>
      <c r="K258" s="190">
        <f t="shared" si="47"/>
        <v>294660</v>
      </c>
      <c r="L258" s="116"/>
      <c r="M258" s="116"/>
      <c r="N258" s="133"/>
      <c r="O258" s="133"/>
      <c r="P258" s="139"/>
      <c r="Q258" s="133"/>
      <c r="R258" s="133"/>
      <c r="S258" s="133"/>
      <c r="T258" s="153"/>
      <c r="U258" s="153"/>
      <c r="V258" s="147">
        <f t="shared" si="48"/>
        <v>98.22</v>
      </c>
      <c r="W258" s="227">
        <f t="shared" si="49"/>
        <v>294660</v>
      </c>
      <c r="X258" s="158"/>
      <c r="Y258" s="158"/>
    </row>
    <row r="259" spans="1:25">
      <c r="A259" s="44">
        <v>8</v>
      </c>
      <c r="B259" s="44"/>
      <c r="C259" s="44"/>
      <c r="D259" s="47" t="s">
        <v>654</v>
      </c>
      <c r="E259" s="181" t="s">
        <v>11</v>
      </c>
      <c r="F259" s="175">
        <v>4000</v>
      </c>
      <c r="G259" s="104"/>
      <c r="H259" s="116"/>
      <c r="I259" s="116"/>
      <c r="J259" s="189">
        <v>61.064999999999998</v>
      </c>
      <c r="K259" s="190">
        <f t="shared" si="47"/>
        <v>244260</v>
      </c>
      <c r="L259" s="116"/>
      <c r="M259" s="116"/>
      <c r="N259" s="133"/>
      <c r="O259" s="133"/>
      <c r="P259" s="139"/>
      <c r="Q259" s="133"/>
      <c r="R259" s="133"/>
      <c r="S259" s="133"/>
      <c r="T259" s="153"/>
      <c r="U259" s="153"/>
      <c r="V259" s="147">
        <f t="shared" si="48"/>
        <v>61.064999999999998</v>
      </c>
      <c r="W259" s="227">
        <f t="shared" si="49"/>
        <v>244260</v>
      </c>
      <c r="X259" s="158"/>
      <c r="Y259" s="158"/>
    </row>
    <row r="260" spans="1:25">
      <c r="A260" s="44">
        <v>9</v>
      </c>
      <c r="B260" s="44"/>
      <c r="C260" s="44"/>
      <c r="D260" s="47" t="s">
        <v>655</v>
      </c>
      <c r="E260" s="181" t="s">
        <v>11</v>
      </c>
      <c r="F260" s="175">
        <v>3000</v>
      </c>
      <c r="G260" s="104"/>
      <c r="H260" s="116"/>
      <c r="I260" s="116"/>
      <c r="J260" s="189">
        <v>63.96</v>
      </c>
      <c r="K260" s="190">
        <f t="shared" si="47"/>
        <v>191880</v>
      </c>
      <c r="L260" s="116"/>
      <c r="M260" s="116"/>
      <c r="N260" s="133"/>
      <c r="O260" s="133"/>
      <c r="P260" s="139"/>
      <c r="Q260" s="133"/>
      <c r="R260" s="133"/>
      <c r="S260" s="133"/>
      <c r="T260" s="153"/>
      <c r="U260" s="153"/>
      <c r="V260" s="147">
        <f t="shared" si="48"/>
        <v>63.96</v>
      </c>
      <c r="W260" s="227">
        <f t="shared" si="49"/>
        <v>191880</v>
      </c>
      <c r="X260" s="158"/>
      <c r="Y260" s="158"/>
    </row>
    <row r="261" spans="1:25">
      <c r="A261" s="44">
        <v>10</v>
      </c>
      <c r="B261" s="44"/>
      <c r="C261" s="44"/>
      <c r="D261" s="47" t="s">
        <v>371</v>
      </c>
      <c r="E261" s="181" t="s">
        <v>14</v>
      </c>
      <c r="F261" s="183">
        <v>30000</v>
      </c>
      <c r="G261" s="104"/>
      <c r="H261" s="116"/>
      <c r="I261" s="116"/>
      <c r="J261" s="114">
        <v>1</v>
      </c>
      <c r="K261" s="190">
        <f t="shared" si="47"/>
        <v>30000</v>
      </c>
      <c r="L261" s="116"/>
      <c r="M261" s="116"/>
      <c r="N261" s="133"/>
      <c r="O261" s="133"/>
      <c r="P261" s="139"/>
      <c r="Q261" s="133"/>
      <c r="R261" s="133"/>
      <c r="S261" s="133"/>
      <c r="T261" s="153"/>
      <c r="U261" s="153"/>
      <c r="V261" s="147">
        <f t="shared" si="48"/>
        <v>1</v>
      </c>
      <c r="W261" s="227">
        <f t="shared" si="49"/>
        <v>30000</v>
      </c>
      <c r="X261" s="158"/>
      <c r="Y261" s="158"/>
    </row>
    <row r="262" spans="1:25">
      <c r="A262" s="44">
        <v>11</v>
      </c>
      <c r="B262" s="44"/>
      <c r="C262" s="44"/>
      <c r="D262" s="47" t="s">
        <v>372</v>
      </c>
      <c r="E262" s="181" t="s">
        <v>14</v>
      </c>
      <c r="F262" s="183">
        <v>40000</v>
      </c>
      <c r="G262" s="104"/>
      <c r="H262" s="116"/>
      <c r="I262" s="116"/>
      <c r="J262" s="114">
        <v>7</v>
      </c>
      <c r="K262" s="190">
        <f t="shared" si="47"/>
        <v>280000</v>
      </c>
      <c r="L262" s="116"/>
      <c r="M262" s="116"/>
      <c r="N262" s="133"/>
      <c r="O262" s="133"/>
      <c r="P262" s="139"/>
      <c r="Q262" s="133"/>
      <c r="R262" s="133"/>
      <c r="S262" s="133"/>
      <c r="T262" s="153"/>
      <c r="U262" s="153"/>
      <c r="V262" s="147">
        <f t="shared" si="48"/>
        <v>7</v>
      </c>
      <c r="W262" s="227">
        <f t="shared" si="49"/>
        <v>280000</v>
      </c>
      <c r="X262" s="158"/>
      <c r="Y262" s="158"/>
    </row>
    <row r="263" spans="1:25">
      <c r="A263" s="44">
        <v>12</v>
      </c>
      <c r="B263" s="44"/>
      <c r="C263" s="44"/>
      <c r="D263" s="47" t="s">
        <v>373</v>
      </c>
      <c r="E263" s="181" t="s">
        <v>14</v>
      </c>
      <c r="F263" s="183">
        <v>14500</v>
      </c>
      <c r="G263" s="104"/>
      <c r="H263" s="116"/>
      <c r="I263" s="116"/>
      <c r="J263" s="114">
        <v>1</v>
      </c>
      <c r="K263" s="190">
        <f t="shared" si="47"/>
        <v>14500</v>
      </c>
      <c r="L263" s="116"/>
      <c r="M263" s="116"/>
      <c r="N263" s="133"/>
      <c r="O263" s="133"/>
      <c r="P263" s="139"/>
      <c r="Q263" s="133"/>
      <c r="R263" s="133"/>
      <c r="S263" s="133"/>
      <c r="T263" s="153"/>
      <c r="U263" s="153"/>
      <c r="V263" s="147">
        <f t="shared" si="48"/>
        <v>1</v>
      </c>
      <c r="W263" s="227">
        <f t="shared" si="49"/>
        <v>14500</v>
      </c>
      <c r="X263" s="158"/>
      <c r="Y263" s="158"/>
    </row>
    <row r="264" spans="1:25">
      <c r="A264" s="44">
        <v>13</v>
      </c>
      <c r="B264" s="44"/>
      <c r="C264" s="44"/>
      <c r="D264" s="47" t="s">
        <v>657</v>
      </c>
      <c r="E264" s="181" t="s">
        <v>49</v>
      </c>
      <c r="F264" s="183">
        <v>40000</v>
      </c>
      <c r="G264" s="104"/>
      <c r="H264" s="116"/>
      <c r="I264" s="116"/>
      <c r="J264" s="114">
        <v>1</v>
      </c>
      <c r="K264" s="190">
        <f t="shared" si="47"/>
        <v>40000</v>
      </c>
      <c r="L264" s="116"/>
      <c r="M264" s="116"/>
      <c r="N264" s="133"/>
      <c r="O264" s="133"/>
      <c r="P264" s="139"/>
      <c r="Q264" s="133"/>
      <c r="R264" s="133"/>
      <c r="S264" s="133"/>
      <c r="T264" s="153"/>
      <c r="U264" s="153"/>
      <c r="V264" s="147">
        <f t="shared" si="48"/>
        <v>1</v>
      </c>
      <c r="W264" s="227">
        <f t="shared" si="49"/>
        <v>40000</v>
      </c>
      <c r="X264" s="158"/>
      <c r="Y264" s="158"/>
    </row>
    <row r="265" spans="1:25">
      <c r="A265" s="44">
        <v>14</v>
      </c>
      <c r="B265" s="44"/>
      <c r="C265" s="44"/>
      <c r="D265" s="47" t="s">
        <v>379</v>
      </c>
      <c r="E265" s="181" t="s">
        <v>49</v>
      </c>
      <c r="F265" s="183">
        <v>185000</v>
      </c>
      <c r="G265" s="104"/>
      <c r="H265" s="116"/>
      <c r="I265" s="116"/>
      <c r="J265" s="114">
        <v>1</v>
      </c>
      <c r="K265" s="190">
        <f t="shared" si="47"/>
        <v>185000</v>
      </c>
      <c r="L265" s="116"/>
      <c r="M265" s="116"/>
      <c r="N265" s="133"/>
      <c r="O265" s="133"/>
      <c r="P265" s="139"/>
      <c r="Q265" s="133"/>
      <c r="R265" s="133"/>
      <c r="S265" s="133"/>
      <c r="T265" s="153"/>
      <c r="U265" s="153"/>
      <c r="V265" s="147">
        <f t="shared" si="48"/>
        <v>1</v>
      </c>
      <c r="W265" s="227">
        <f t="shared" si="49"/>
        <v>185000</v>
      </c>
      <c r="X265" s="158"/>
      <c r="Y265" s="158"/>
    </row>
    <row r="266" spans="1:25">
      <c r="A266" s="44">
        <v>15</v>
      </c>
      <c r="B266" s="44"/>
      <c r="C266" s="44"/>
      <c r="D266" s="47" t="s">
        <v>658</v>
      </c>
      <c r="E266" s="181" t="s">
        <v>11</v>
      </c>
      <c r="F266" s="175">
        <v>6500</v>
      </c>
      <c r="G266" s="104"/>
      <c r="H266" s="116"/>
      <c r="I266" s="116"/>
      <c r="J266" s="189">
        <v>297.52</v>
      </c>
      <c r="K266" s="190">
        <f t="shared" si="47"/>
        <v>1933879.9999999998</v>
      </c>
      <c r="L266" s="116"/>
      <c r="M266" s="116"/>
      <c r="N266" s="133"/>
      <c r="O266" s="133"/>
      <c r="P266" s="139"/>
      <c r="Q266" s="133"/>
      <c r="R266" s="133"/>
      <c r="S266" s="133"/>
      <c r="T266" s="153"/>
      <c r="U266" s="153"/>
      <c r="V266" s="147">
        <f t="shared" si="48"/>
        <v>297.52</v>
      </c>
      <c r="W266" s="227">
        <f t="shared" si="49"/>
        <v>1933879.9999999998</v>
      </c>
      <c r="X266" s="158"/>
      <c r="Y266" s="158"/>
    </row>
    <row r="267" spans="1:25">
      <c r="A267" s="44">
        <v>16</v>
      </c>
      <c r="B267" s="44"/>
      <c r="C267" s="44"/>
      <c r="D267" s="47" t="s">
        <v>659</v>
      </c>
      <c r="E267" s="181" t="s">
        <v>11</v>
      </c>
      <c r="F267" s="175">
        <v>6500</v>
      </c>
      <c r="G267" s="104"/>
      <c r="H267" s="116"/>
      <c r="I267" s="116"/>
      <c r="J267" s="189">
        <v>163.08000000000001</v>
      </c>
      <c r="K267" s="190">
        <f t="shared" si="47"/>
        <v>1060020</v>
      </c>
      <c r="L267" s="116"/>
      <c r="M267" s="116"/>
      <c r="N267" s="133"/>
      <c r="O267" s="133"/>
      <c r="P267" s="139"/>
      <c r="Q267" s="133"/>
      <c r="R267" s="133"/>
      <c r="S267" s="133"/>
      <c r="T267" s="153"/>
      <c r="U267" s="153"/>
      <c r="V267" s="147">
        <f t="shared" si="48"/>
        <v>163.08000000000001</v>
      </c>
      <c r="W267" s="227">
        <f t="shared" si="49"/>
        <v>1060020</v>
      </c>
      <c r="X267" s="158"/>
      <c r="Y267" s="158"/>
    </row>
    <row r="268" spans="1:25">
      <c r="A268" s="44">
        <v>17</v>
      </c>
      <c r="B268" s="44"/>
      <c r="C268" s="44"/>
      <c r="D268" s="47" t="s">
        <v>660</v>
      </c>
      <c r="E268" s="181" t="s">
        <v>11</v>
      </c>
      <c r="F268" s="175">
        <v>2000</v>
      </c>
      <c r="G268" s="104"/>
      <c r="H268" s="116"/>
      <c r="I268" s="116"/>
      <c r="J268" s="189">
        <v>4.59</v>
      </c>
      <c r="K268" s="190">
        <f t="shared" si="47"/>
        <v>9180</v>
      </c>
      <c r="L268" s="116"/>
      <c r="M268" s="116"/>
      <c r="N268" s="133"/>
      <c r="O268" s="133"/>
      <c r="P268" s="139"/>
      <c r="Q268" s="133"/>
      <c r="R268" s="133"/>
      <c r="S268" s="133"/>
      <c r="T268" s="153"/>
      <c r="U268" s="153"/>
      <c r="V268" s="147">
        <f t="shared" si="48"/>
        <v>4.59</v>
      </c>
      <c r="W268" s="227">
        <f t="shared" si="49"/>
        <v>9180</v>
      </c>
      <c r="X268" s="158"/>
      <c r="Y268" s="158"/>
    </row>
    <row r="269" spans="1:25" ht="31.2">
      <c r="A269" s="44">
        <v>20</v>
      </c>
      <c r="B269" s="44"/>
      <c r="C269" s="44"/>
      <c r="D269" s="7" t="s">
        <v>664</v>
      </c>
      <c r="E269" s="197" t="s">
        <v>11</v>
      </c>
      <c r="F269" s="177">
        <v>127305</v>
      </c>
      <c r="G269" s="104"/>
      <c r="H269" s="116"/>
      <c r="I269" s="116"/>
      <c r="J269" s="123">
        <v>10</v>
      </c>
      <c r="K269" s="190">
        <f t="shared" si="47"/>
        <v>1273050</v>
      </c>
      <c r="L269" s="116"/>
      <c r="M269" s="116"/>
      <c r="N269" s="133">
        <v>4</v>
      </c>
      <c r="O269" s="140">
        <f>N269*F269</f>
        <v>509220</v>
      </c>
      <c r="P269" s="139"/>
      <c r="Q269" s="133"/>
      <c r="R269" s="133"/>
      <c r="S269" s="133"/>
      <c r="T269" s="153"/>
      <c r="U269" s="153"/>
      <c r="V269" s="219">
        <f>J269+N269</f>
        <v>14</v>
      </c>
      <c r="W269" s="227">
        <f>V269*F269</f>
        <v>1782270</v>
      </c>
      <c r="X269" s="158"/>
      <c r="Y269" s="158"/>
    </row>
    <row r="270" spans="1:25">
      <c r="A270" s="44">
        <v>21</v>
      </c>
      <c r="B270" s="44"/>
      <c r="C270" s="44"/>
      <c r="D270" s="47" t="s">
        <v>665</v>
      </c>
      <c r="E270" s="181" t="s">
        <v>11</v>
      </c>
      <c r="F270" s="175">
        <v>1800</v>
      </c>
      <c r="G270" s="104"/>
      <c r="H270" s="116"/>
      <c r="I270" s="116"/>
      <c r="J270" s="123"/>
      <c r="K270" s="116"/>
      <c r="L270" s="116"/>
      <c r="M270" s="116"/>
      <c r="N270" s="133"/>
      <c r="O270" s="218"/>
      <c r="P270" s="139"/>
      <c r="Q270" s="218"/>
      <c r="R270" s="218"/>
      <c r="S270" s="218"/>
      <c r="T270" s="153"/>
      <c r="U270" s="153"/>
      <c r="V270" s="153">
        <v>113.7</v>
      </c>
      <c r="W270" s="227">
        <f t="shared" ref="W270:W279" si="50">V270*F270</f>
        <v>204660</v>
      </c>
      <c r="X270" s="152"/>
      <c r="Y270" s="153"/>
    </row>
    <row r="271" spans="1:25">
      <c r="A271" s="44">
        <v>22</v>
      </c>
      <c r="B271" s="44"/>
      <c r="C271" s="44"/>
      <c r="D271" s="47" t="s">
        <v>666</v>
      </c>
      <c r="E271" s="181" t="s">
        <v>14</v>
      </c>
      <c r="F271" s="175">
        <v>300000</v>
      </c>
      <c r="G271" s="104"/>
      <c r="H271" s="116"/>
      <c r="I271" s="116"/>
      <c r="J271" s="123"/>
      <c r="K271" s="116"/>
      <c r="L271" s="116"/>
      <c r="M271" s="116"/>
      <c r="N271" s="133"/>
      <c r="O271" s="218"/>
      <c r="P271" s="139"/>
      <c r="Q271" s="218"/>
      <c r="R271" s="218"/>
      <c r="S271" s="218"/>
      <c r="T271" s="153"/>
      <c r="U271" s="153"/>
      <c r="V271" s="153">
        <v>1</v>
      </c>
      <c r="W271" s="227">
        <f t="shared" si="50"/>
        <v>300000</v>
      </c>
      <c r="X271" s="152"/>
      <c r="Y271" s="153"/>
    </row>
    <row r="272" spans="1:25" ht="43.2">
      <c r="A272" s="44">
        <v>23</v>
      </c>
      <c r="B272" s="44"/>
      <c r="C272" s="44"/>
      <c r="D272" s="47" t="s">
        <v>674</v>
      </c>
      <c r="E272" s="181" t="s">
        <v>14</v>
      </c>
      <c r="F272" s="175">
        <v>4000000</v>
      </c>
      <c r="G272" s="104"/>
      <c r="H272" s="116"/>
      <c r="I272" s="116"/>
      <c r="J272" s="123"/>
      <c r="K272" s="116"/>
      <c r="L272" s="116"/>
      <c r="M272" s="116"/>
      <c r="N272" s="133"/>
      <c r="O272" s="218"/>
      <c r="P272" s="139"/>
      <c r="Q272" s="218"/>
      <c r="R272" s="218"/>
      <c r="S272" s="218"/>
      <c r="T272" s="153"/>
      <c r="U272" s="153"/>
      <c r="V272" s="153">
        <v>1</v>
      </c>
      <c r="W272" s="227">
        <f t="shared" si="50"/>
        <v>4000000</v>
      </c>
      <c r="X272" s="152"/>
      <c r="Y272" s="153"/>
    </row>
    <row r="273" spans="1:25">
      <c r="A273" s="44">
        <v>24</v>
      </c>
      <c r="B273" s="44"/>
      <c r="C273" s="44"/>
      <c r="D273" s="47" t="s">
        <v>668</v>
      </c>
      <c r="E273" s="181" t="s">
        <v>14</v>
      </c>
      <c r="F273" s="175">
        <v>50000</v>
      </c>
      <c r="G273" s="104"/>
      <c r="H273" s="116"/>
      <c r="I273" s="116"/>
      <c r="J273" s="123"/>
      <c r="K273" s="116"/>
      <c r="L273" s="116"/>
      <c r="M273" s="116"/>
      <c r="N273" s="133"/>
      <c r="O273" s="218"/>
      <c r="P273" s="139"/>
      <c r="Q273" s="218"/>
      <c r="R273" s="218"/>
      <c r="S273" s="218"/>
      <c r="T273" s="153"/>
      <c r="U273" s="153"/>
      <c r="V273" s="153">
        <v>1</v>
      </c>
      <c r="W273" s="227">
        <f t="shared" si="50"/>
        <v>50000</v>
      </c>
      <c r="X273" s="152"/>
      <c r="Y273" s="153"/>
    </row>
    <row r="274" spans="1:25">
      <c r="A274" s="44">
        <v>25</v>
      </c>
      <c r="B274" s="44"/>
      <c r="C274" s="44"/>
      <c r="D274" s="47" t="s">
        <v>669</v>
      </c>
      <c r="E274" s="181" t="s">
        <v>11</v>
      </c>
      <c r="F274" s="175">
        <v>1500</v>
      </c>
      <c r="G274" s="104"/>
      <c r="H274" s="116"/>
      <c r="I274" s="116"/>
      <c r="J274" s="123"/>
      <c r="K274" s="116"/>
      <c r="L274" s="116"/>
      <c r="M274" s="116"/>
      <c r="N274" s="133"/>
      <c r="O274" s="218"/>
      <c r="P274" s="139"/>
      <c r="Q274" s="218"/>
      <c r="R274" s="218"/>
      <c r="S274" s="218"/>
      <c r="T274" s="153"/>
      <c r="U274" s="153"/>
      <c r="V274" s="153">
        <v>6.3</v>
      </c>
      <c r="W274" s="227">
        <f t="shared" si="50"/>
        <v>9450</v>
      </c>
      <c r="X274" s="152"/>
      <c r="Y274" s="153"/>
    </row>
    <row r="275" spans="1:25">
      <c r="A275" s="44">
        <v>26</v>
      </c>
      <c r="B275" s="44"/>
      <c r="C275" s="44"/>
      <c r="D275" s="47" t="s">
        <v>670</v>
      </c>
      <c r="E275" s="181" t="s">
        <v>14</v>
      </c>
      <c r="F275" s="175">
        <v>15000</v>
      </c>
      <c r="G275" s="104"/>
      <c r="H275" s="116"/>
      <c r="I275" s="116"/>
      <c r="J275" s="123"/>
      <c r="K275" s="116"/>
      <c r="L275" s="116"/>
      <c r="M275" s="116"/>
      <c r="N275" s="133"/>
      <c r="O275" s="218"/>
      <c r="P275" s="139"/>
      <c r="Q275" s="218"/>
      <c r="R275" s="218"/>
      <c r="S275" s="218"/>
      <c r="T275" s="153"/>
      <c r="U275" s="153"/>
      <c r="V275" s="153">
        <v>1</v>
      </c>
      <c r="W275" s="227">
        <f t="shared" si="50"/>
        <v>15000</v>
      </c>
      <c r="X275" s="152"/>
      <c r="Y275" s="153"/>
    </row>
    <row r="276" spans="1:25">
      <c r="A276" s="44">
        <v>27</v>
      </c>
      <c r="B276" s="44"/>
      <c r="C276" s="44"/>
      <c r="D276" s="47" t="s">
        <v>671</v>
      </c>
      <c r="E276" s="181" t="s">
        <v>14</v>
      </c>
      <c r="F276" s="175">
        <v>8000</v>
      </c>
      <c r="G276" s="104"/>
      <c r="H276" s="116"/>
      <c r="I276" s="116"/>
      <c r="J276" s="123"/>
      <c r="K276" s="116"/>
      <c r="L276" s="116"/>
      <c r="M276" s="116"/>
      <c r="N276" s="133"/>
      <c r="O276" s="218"/>
      <c r="P276" s="139"/>
      <c r="Q276" s="218"/>
      <c r="R276" s="218"/>
      <c r="S276" s="218"/>
      <c r="T276" s="153"/>
      <c r="U276" s="153"/>
      <c r="V276" s="153">
        <v>31</v>
      </c>
      <c r="W276" s="227">
        <f t="shared" si="50"/>
        <v>248000</v>
      </c>
      <c r="X276" s="152"/>
      <c r="Y276" s="153"/>
    </row>
    <row r="277" spans="1:25">
      <c r="A277" s="44">
        <v>28</v>
      </c>
      <c r="B277" s="44"/>
      <c r="C277" s="44"/>
      <c r="D277" s="47" t="s">
        <v>672</v>
      </c>
      <c r="E277" s="178"/>
      <c r="F277" s="175">
        <v>400000</v>
      </c>
      <c r="G277" s="104"/>
      <c r="H277" s="116"/>
      <c r="I277" s="116"/>
      <c r="J277" s="123"/>
      <c r="K277" s="116"/>
      <c r="L277" s="116"/>
      <c r="M277" s="116"/>
      <c r="N277" s="133"/>
      <c r="O277" s="218"/>
      <c r="P277" s="139"/>
      <c r="Q277" s="218"/>
      <c r="R277" s="218"/>
      <c r="S277" s="218"/>
      <c r="T277" s="153"/>
      <c r="U277" s="153"/>
      <c r="V277" s="153">
        <v>1</v>
      </c>
      <c r="W277" s="227">
        <f t="shared" si="50"/>
        <v>400000</v>
      </c>
      <c r="X277" s="152"/>
      <c r="Y277" s="153"/>
    </row>
    <row r="278" spans="1:25">
      <c r="A278" s="44">
        <v>29</v>
      </c>
      <c r="B278" s="44"/>
      <c r="C278" s="44"/>
      <c r="D278" s="47" t="s">
        <v>673</v>
      </c>
      <c r="E278" s="178"/>
      <c r="F278" s="175">
        <v>18750</v>
      </c>
      <c r="G278" s="104"/>
      <c r="H278" s="116"/>
      <c r="I278" s="116"/>
      <c r="J278" s="123"/>
      <c r="K278" s="116"/>
      <c r="L278" s="116"/>
      <c r="M278" s="116"/>
      <c r="N278" s="133"/>
      <c r="O278" s="218"/>
      <c r="P278" s="139"/>
      <c r="Q278" s="218"/>
      <c r="R278" s="218"/>
      <c r="S278" s="218"/>
      <c r="T278" s="153"/>
      <c r="U278" s="153"/>
      <c r="V278" s="153">
        <v>1</v>
      </c>
      <c r="W278" s="227">
        <f t="shared" si="50"/>
        <v>18750</v>
      </c>
      <c r="X278" s="152"/>
      <c r="Y278" s="153"/>
    </row>
    <row r="279" spans="1:25">
      <c r="A279" s="44"/>
      <c r="B279" s="44"/>
      <c r="C279" s="44"/>
      <c r="D279" s="47" t="s">
        <v>675</v>
      </c>
      <c r="E279" s="178" t="s">
        <v>11</v>
      </c>
      <c r="F279" s="175">
        <v>15</v>
      </c>
      <c r="G279" s="104"/>
      <c r="H279" s="116"/>
      <c r="I279" s="116"/>
      <c r="J279" s="123"/>
      <c r="K279" s="116"/>
      <c r="L279" s="116"/>
      <c r="M279" s="116"/>
      <c r="N279" s="133"/>
      <c r="O279" s="218"/>
      <c r="P279" s="139"/>
      <c r="Q279" s="218"/>
      <c r="R279" s="218"/>
      <c r="S279" s="218"/>
      <c r="T279" s="153"/>
      <c r="U279" s="153"/>
      <c r="V279" s="153">
        <v>543.29999999999995</v>
      </c>
      <c r="W279" s="227">
        <f t="shared" si="50"/>
        <v>8149.4999999999991</v>
      </c>
      <c r="X279" s="152"/>
      <c r="Y279" s="153"/>
    </row>
    <row r="280" spans="1:25">
      <c r="A280" s="44"/>
      <c r="B280" s="44"/>
      <c r="C280" s="44"/>
      <c r="D280" s="47"/>
      <c r="E280" s="178"/>
      <c r="F280" s="175"/>
      <c r="G280" s="104"/>
      <c r="H280" s="116"/>
      <c r="I280" s="116"/>
      <c r="J280" s="123"/>
      <c r="K280" s="116"/>
      <c r="L280" s="116"/>
      <c r="M280" s="116"/>
      <c r="N280" s="133"/>
      <c r="O280" s="218"/>
      <c r="P280" s="139"/>
      <c r="Q280" s="218"/>
      <c r="R280" s="218"/>
      <c r="S280" s="218"/>
      <c r="T280" s="153"/>
      <c r="U280" s="153"/>
      <c r="V280" s="153"/>
      <c r="W280" s="153"/>
      <c r="X280" s="152"/>
      <c r="Y280" s="153"/>
    </row>
    <row r="281" spans="1:25">
      <c r="O281" s="138"/>
      <c r="Q281" s="138"/>
      <c r="R281" s="138"/>
      <c r="S281" s="138"/>
      <c r="X281" s="165"/>
    </row>
    <row r="282" spans="1:25">
      <c r="O282" s="138"/>
      <c r="Q282" s="138"/>
      <c r="R282" s="138"/>
      <c r="S282" s="138"/>
      <c r="W282" s="228">
        <f>SUM(W252:W281)</f>
        <v>17863887.5</v>
      </c>
      <c r="X282" s="165"/>
    </row>
    <row r="283" spans="1:25">
      <c r="O283" s="138"/>
      <c r="Q283" s="138"/>
      <c r="R283" s="138"/>
      <c r="S283" s="138"/>
      <c r="X283" s="165"/>
    </row>
    <row r="284" spans="1:25">
      <c r="O284" s="138"/>
      <c r="Q284" s="138"/>
      <c r="R284" s="138"/>
      <c r="S284" s="138"/>
      <c r="X284" s="165"/>
    </row>
    <row r="285" spans="1:25">
      <c r="O285" s="138"/>
      <c r="Q285" s="138"/>
      <c r="R285" s="138"/>
      <c r="S285" s="138"/>
      <c r="X285" s="165"/>
    </row>
    <row r="286" spans="1:25">
      <c r="O286" s="138"/>
      <c r="Q286" s="138"/>
      <c r="R286" s="138"/>
      <c r="S286" s="138"/>
      <c r="X286" s="165"/>
    </row>
    <row r="287" spans="1:25">
      <c r="X287" s="165"/>
      <c r="Y287" s="165"/>
    </row>
    <row r="289" spans="1:25" ht="15.6">
      <c r="A289" s="44"/>
      <c r="B289" s="44"/>
      <c r="C289" s="44"/>
      <c r="D289" s="3" t="s">
        <v>347</v>
      </c>
      <c r="E289" s="3"/>
      <c r="F289" s="199"/>
      <c r="G289" s="85"/>
      <c r="H289" s="45"/>
      <c r="I289" s="45"/>
      <c r="J289" s="200"/>
      <c r="K289" s="45"/>
      <c r="L289" s="45"/>
      <c r="M289" s="45"/>
      <c r="N289" s="44"/>
      <c r="O289" s="44"/>
      <c r="P289" s="201"/>
      <c r="Q289" s="44"/>
      <c r="R289" s="44"/>
      <c r="S289" s="44"/>
      <c r="T289" s="44"/>
      <c r="U289" s="44"/>
      <c r="V289" s="44"/>
      <c r="W289" s="44"/>
      <c r="X289"/>
      <c r="Y289"/>
    </row>
    <row r="290" spans="1:25">
      <c r="A290" s="46">
        <v>1</v>
      </c>
      <c r="B290" s="44"/>
      <c r="C290" s="44"/>
      <c r="D290" s="47" t="s">
        <v>365</v>
      </c>
      <c r="E290" s="47"/>
      <c r="F290" s="202"/>
      <c r="G290" s="46">
        <v>0</v>
      </c>
      <c r="H290" s="50"/>
      <c r="I290" s="50"/>
      <c r="J290" s="200"/>
      <c r="K290" s="50"/>
      <c r="L290" s="50"/>
      <c r="M290" s="50"/>
      <c r="N290" s="44"/>
      <c r="O290" s="51"/>
      <c r="P290" s="201"/>
      <c r="Q290" s="51"/>
      <c r="R290" s="51"/>
      <c r="S290" s="51"/>
      <c r="T290" s="46">
        <f>G290+N290</f>
        <v>0</v>
      </c>
      <c r="U290" s="51"/>
      <c r="V290" s="44">
        <v>80</v>
      </c>
      <c r="W290" s="44"/>
      <c r="X290"/>
      <c r="Y290"/>
    </row>
    <row r="291" spans="1:25">
      <c r="A291" s="46">
        <v>2</v>
      </c>
      <c r="B291" s="44"/>
      <c r="C291" s="44"/>
      <c r="D291" s="47" t="s">
        <v>366</v>
      </c>
      <c r="E291" s="47"/>
      <c r="F291" s="202"/>
      <c r="G291" s="46">
        <v>0</v>
      </c>
      <c r="H291" s="50"/>
      <c r="I291" s="50"/>
      <c r="J291" s="200"/>
      <c r="K291" s="50"/>
      <c r="L291" s="50"/>
      <c r="M291" s="50"/>
      <c r="N291" s="44"/>
      <c r="O291" s="51"/>
      <c r="P291" s="201"/>
      <c r="Q291" s="51"/>
      <c r="R291" s="51"/>
      <c r="S291" s="51"/>
      <c r="T291" s="46">
        <f>G291+N291</f>
        <v>0</v>
      </c>
      <c r="U291" s="51"/>
      <c r="V291" s="44">
        <v>24.1</v>
      </c>
      <c r="W291" s="44"/>
      <c r="X291"/>
      <c r="Y291"/>
    </row>
    <row r="292" spans="1:25">
      <c r="A292" s="46">
        <v>3</v>
      </c>
      <c r="B292" s="44"/>
      <c r="C292" s="44"/>
      <c r="D292" s="47" t="s">
        <v>367</v>
      </c>
      <c r="E292" s="47"/>
      <c r="F292" s="202"/>
      <c r="G292" s="46">
        <v>0</v>
      </c>
      <c r="H292" s="50"/>
      <c r="I292" s="50"/>
      <c r="J292" s="200"/>
      <c r="K292" s="50"/>
      <c r="L292" s="50"/>
      <c r="M292" s="50"/>
      <c r="N292" s="44"/>
      <c r="O292" s="51"/>
      <c r="P292" s="201"/>
      <c r="Q292" s="51"/>
      <c r="R292" s="51"/>
      <c r="S292" s="51"/>
      <c r="T292" s="46">
        <f>G293+N292</f>
        <v>0</v>
      </c>
      <c r="U292" s="51"/>
      <c r="V292" s="44">
        <v>827.13</v>
      </c>
      <c r="W292" s="44"/>
      <c r="X292"/>
      <c r="Y292"/>
    </row>
    <row r="293" spans="1:25">
      <c r="A293" s="46">
        <v>4</v>
      </c>
      <c r="B293" s="44"/>
      <c r="C293" s="44"/>
      <c r="D293" s="47" t="s">
        <v>371</v>
      </c>
      <c r="E293" s="47"/>
      <c r="F293" s="202"/>
      <c r="G293" s="46">
        <v>0</v>
      </c>
      <c r="H293" s="50"/>
      <c r="I293" s="50"/>
      <c r="J293" s="200"/>
      <c r="K293" s="50"/>
      <c r="L293" s="50"/>
      <c r="M293" s="50"/>
      <c r="N293" s="44"/>
      <c r="O293" s="51"/>
      <c r="P293" s="201"/>
      <c r="Q293" s="51"/>
      <c r="R293" s="51"/>
      <c r="S293" s="51"/>
      <c r="T293" s="46">
        <v>0</v>
      </c>
      <c r="U293" s="51"/>
      <c r="V293" s="46">
        <v>1</v>
      </c>
      <c r="W293" s="44"/>
      <c r="X293"/>
      <c r="Y293"/>
    </row>
    <row r="294" spans="1:25">
      <c r="A294" s="46">
        <v>5</v>
      </c>
      <c r="B294" s="44"/>
      <c r="C294" s="44"/>
      <c r="D294" s="47" t="s">
        <v>372</v>
      </c>
      <c r="E294" s="47"/>
      <c r="F294" s="202"/>
      <c r="G294" s="46">
        <v>0</v>
      </c>
      <c r="H294" s="50"/>
      <c r="I294" s="50"/>
      <c r="J294" s="200"/>
      <c r="K294" s="50"/>
      <c r="L294" s="50"/>
      <c r="M294" s="50"/>
      <c r="N294" s="44"/>
      <c r="O294" s="51"/>
      <c r="P294" s="201"/>
      <c r="Q294" s="51"/>
      <c r="R294" s="51"/>
      <c r="S294" s="51"/>
      <c r="T294" s="46">
        <v>0</v>
      </c>
      <c r="U294" s="51"/>
      <c r="V294" s="46">
        <v>7</v>
      </c>
      <c r="W294" s="44"/>
      <c r="X294"/>
      <c r="Y294"/>
    </row>
    <row r="295" spans="1:25">
      <c r="A295" s="46">
        <v>6</v>
      </c>
      <c r="B295" s="44"/>
      <c r="C295" s="44"/>
      <c r="D295" s="47" t="s">
        <v>373</v>
      </c>
      <c r="E295" s="47"/>
      <c r="F295" s="202"/>
      <c r="G295" s="46">
        <v>0</v>
      </c>
      <c r="H295" s="50"/>
      <c r="I295" s="50"/>
      <c r="J295" s="200"/>
      <c r="K295" s="50"/>
      <c r="L295" s="50"/>
      <c r="M295" s="50"/>
      <c r="N295" s="44"/>
      <c r="O295" s="51"/>
      <c r="P295" s="201"/>
      <c r="Q295" s="51"/>
      <c r="R295" s="51"/>
      <c r="S295" s="51"/>
      <c r="T295" s="46">
        <v>0</v>
      </c>
      <c r="U295" s="51"/>
      <c r="V295" s="46">
        <v>1</v>
      </c>
      <c r="W295" s="44"/>
      <c r="X295"/>
      <c r="Y295"/>
    </row>
    <row r="296" spans="1:25">
      <c r="A296" s="46">
        <v>7</v>
      </c>
      <c r="B296" s="44"/>
      <c r="C296" s="44"/>
      <c r="D296" s="47" t="s">
        <v>374</v>
      </c>
      <c r="E296" s="47"/>
      <c r="F296" s="202"/>
      <c r="G296" s="46">
        <v>0</v>
      </c>
      <c r="H296" s="50"/>
      <c r="I296" s="50"/>
      <c r="J296" s="200"/>
      <c r="K296" s="50"/>
      <c r="L296" s="50"/>
      <c r="M296" s="50"/>
      <c r="N296" s="44"/>
      <c r="O296" s="51"/>
      <c r="P296" s="201"/>
      <c r="Q296" s="51"/>
      <c r="R296" s="51"/>
      <c r="S296" s="51"/>
      <c r="T296" s="46">
        <v>0</v>
      </c>
      <c r="U296" s="51"/>
      <c r="V296" s="46">
        <v>1</v>
      </c>
      <c r="W296" s="44"/>
      <c r="X296"/>
      <c r="Y296"/>
    </row>
    <row r="297" spans="1:25">
      <c r="A297" s="46">
        <v>8</v>
      </c>
      <c r="B297" s="44"/>
      <c r="C297" s="44"/>
      <c r="D297" s="47" t="s">
        <v>375</v>
      </c>
      <c r="E297" s="47"/>
      <c r="F297" s="202"/>
      <c r="G297" s="46">
        <v>0</v>
      </c>
      <c r="H297" s="50"/>
      <c r="I297" s="50"/>
      <c r="J297" s="200"/>
      <c r="K297" s="50"/>
      <c r="L297" s="50"/>
      <c r="M297" s="50"/>
      <c r="N297" s="44"/>
      <c r="O297" s="51"/>
      <c r="P297" s="201"/>
      <c r="Q297" s="51"/>
      <c r="R297" s="51"/>
      <c r="S297" s="51"/>
      <c r="T297" s="46">
        <v>0</v>
      </c>
      <c r="U297" s="51"/>
      <c r="V297" s="46">
        <v>1</v>
      </c>
      <c r="W297" s="44"/>
      <c r="X297"/>
      <c r="Y297"/>
    </row>
    <row r="298" spans="1:25">
      <c r="A298" s="46">
        <v>9</v>
      </c>
      <c r="B298" s="44"/>
      <c r="C298" s="44"/>
      <c r="D298" s="47" t="s">
        <v>376</v>
      </c>
      <c r="E298" s="47"/>
      <c r="F298" s="202"/>
      <c r="G298" s="46">
        <v>0</v>
      </c>
      <c r="H298" s="50"/>
      <c r="I298" s="50"/>
      <c r="J298" s="200"/>
      <c r="K298" s="50"/>
      <c r="L298" s="50"/>
      <c r="M298" s="50"/>
      <c r="N298" s="44"/>
      <c r="O298" s="51"/>
      <c r="P298" s="201"/>
      <c r="Q298" s="51"/>
      <c r="R298" s="51"/>
      <c r="S298" s="51"/>
      <c r="T298" s="46">
        <v>0</v>
      </c>
      <c r="U298" s="51"/>
      <c r="V298" s="46">
        <v>1</v>
      </c>
      <c r="W298" s="44"/>
      <c r="X298"/>
      <c r="Y298"/>
    </row>
    <row r="299" spans="1:25">
      <c r="A299" s="46">
        <v>10</v>
      </c>
      <c r="B299" s="44"/>
      <c r="C299" s="44"/>
      <c r="D299" s="47" t="s">
        <v>377</v>
      </c>
      <c r="E299" s="47"/>
      <c r="F299" s="202"/>
      <c r="G299" s="46">
        <v>0</v>
      </c>
      <c r="H299" s="50"/>
      <c r="I299" s="50"/>
      <c r="J299" s="200"/>
      <c r="K299" s="50"/>
      <c r="L299" s="50"/>
      <c r="M299" s="50"/>
      <c r="N299" s="44"/>
      <c r="O299" s="51"/>
      <c r="P299" s="201"/>
      <c r="Q299" s="51"/>
      <c r="R299" s="51"/>
      <c r="S299" s="51"/>
      <c r="T299" s="46">
        <v>0</v>
      </c>
      <c r="U299" s="51"/>
      <c r="V299" s="46">
        <v>1</v>
      </c>
      <c r="W299" s="44"/>
      <c r="X299"/>
      <c r="Y299"/>
    </row>
    <row r="300" spans="1:25">
      <c r="A300" s="46">
        <v>11</v>
      </c>
      <c r="B300" s="44"/>
      <c r="C300" s="44"/>
      <c r="D300" s="47" t="s">
        <v>378</v>
      </c>
      <c r="E300" s="47"/>
      <c r="F300" s="202"/>
      <c r="G300" s="46">
        <v>0</v>
      </c>
      <c r="H300" s="50"/>
      <c r="I300" s="50"/>
      <c r="J300" s="200"/>
      <c r="K300" s="50"/>
      <c r="L300" s="50"/>
      <c r="M300" s="50"/>
      <c r="N300" s="44"/>
      <c r="O300" s="51"/>
      <c r="P300" s="201"/>
      <c r="Q300" s="51"/>
      <c r="R300" s="51"/>
      <c r="S300" s="51"/>
      <c r="T300" s="46">
        <v>0</v>
      </c>
      <c r="U300" s="51"/>
      <c r="V300" s="46">
        <v>1</v>
      </c>
      <c r="W300" s="44"/>
      <c r="X300"/>
      <c r="Y300"/>
    </row>
    <row r="301" spans="1:25">
      <c r="A301" s="46">
        <v>12</v>
      </c>
      <c r="B301" s="44"/>
      <c r="C301" s="44"/>
      <c r="D301" s="47" t="s">
        <v>379</v>
      </c>
      <c r="E301" s="47"/>
      <c r="F301" s="202"/>
      <c r="G301" s="46">
        <v>0</v>
      </c>
      <c r="H301" s="50"/>
      <c r="I301" s="203"/>
      <c r="J301" s="204"/>
      <c r="K301" s="203"/>
      <c r="L301" s="203"/>
      <c r="M301" s="203"/>
      <c r="N301" s="72"/>
      <c r="O301" s="205"/>
      <c r="P301" s="206"/>
      <c r="Q301" s="205"/>
      <c r="R301" s="205"/>
      <c r="S301" s="205"/>
      <c r="T301" s="207">
        <v>0</v>
      </c>
      <c r="U301" s="205"/>
      <c r="V301" s="207">
        <v>1</v>
      </c>
      <c r="W301" s="72"/>
      <c r="X301"/>
      <c r="Y301"/>
    </row>
    <row r="302" spans="1:25" ht="156">
      <c r="A302" s="46">
        <v>13</v>
      </c>
      <c r="B302" s="44"/>
      <c r="C302" s="44"/>
      <c r="D302" s="7" t="s">
        <v>381</v>
      </c>
      <c r="E302" s="7"/>
      <c r="F302" s="208"/>
      <c r="G302" s="85">
        <v>0</v>
      </c>
      <c r="H302" s="209"/>
      <c r="I302" s="50"/>
      <c r="J302" s="200"/>
      <c r="K302" s="50"/>
      <c r="L302" s="50"/>
      <c r="M302" s="50"/>
      <c r="N302" s="44"/>
      <c r="O302" s="51"/>
      <c r="P302" s="201"/>
      <c r="Q302" s="51"/>
      <c r="R302" s="51"/>
      <c r="S302" s="51"/>
      <c r="T302" s="44">
        <v>0</v>
      </c>
      <c r="U302" s="51"/>
      <c r="V302" s="44"/>
      <c r="W302" s="44"/>
      <c r="X302" s="44"/>
      <c r="Y302" s="44"/>
    </row>
    <row r="303" spans="1:25" ht="28.8">
      <c r="A303" s="46">
        <v>14</v>
      </c>
      <c r="B303" s="44"/>
      <c r="C303" s="44"/>
      <c r="D303" s="47" t="s">
        <v>382</v>
      </c>
      <c r="E303" s="47"/>
      <c r="F303" s="202"/>
      <c r="G303" s="85">
        <v>0</v>
      </c>
      <c r="H303" s="209"/>
      <c r="I303" s="50"/>
      <c r="J303" s="200"/>
      <c r="K303" s="50"/>
      <c r="L303" s="50"/>
      <c r="M303" s="50"/>
      <c r="N303" s="44"/>
      <c r="O303" s="51"/>
      <c r="P303" s="201"/>
      <c r="Q303" s="51"/>
      <c r="R303" s="51"/>
      <c r="S303" s="51"/>
      <c r="T303" s="44" t="s">
        <v>383</v>
      </c>
      <c r="U303" s="51"/>
      <c r="V303" s="44"/>
      <c r="W303" s="44"/>
      <c r="X303" s="44"/>
      <c r="Y303" s="44"/>
    </row>
    <row r="304" spans="1:25">
      <c r="A304" s="46">
        <v>15</v>
      </c>
      <c r="B304" s="44"/>
      <c r="C304" s="44"/>
      <c r="D304" s="47" t="s">
        <v>384</v>
      </c>
      <c r="E304" s="47"/>
      <c r="F304" s="202"/>
      <c r="G304" s="85">
        <v>0</v>
      </c>
      <c r="H304" s="209"/>
      <c r="I304" s="50"/>
      <c r="J304" s="200"/>
      <c r="K304" s="50"/>
      <c r="L304" s="50"/>
      <c r="M304" s="50"/>
      <c r="N304" s="44"/>
      <c r="O304" s="51"/>
      <c r="P304" s="201"/>
      <c r="Q304" s="51"/>
      <c r="R304" s="51"/>
      <c r="S304" s="51"/>
      <c r="T304" s="44"/>
      <c r="U304" s="44"/>
      <c r="V304" s="44"/>
      <c r="W304" s="51"/>
      <c r="X304" s="44"/>
      <c r="Y304" s="44"/>
    </row>
    <row r="305" spans="1:25">
      <c r="A305" s="46">
        <v>16</v>
      </c>
      <c r="B305" s="44"/>
      <c r="C305" s="44"/>
      <c r="D305" s="47" t="s">
        <v>386</v>
      </c>
      <c r="E305" s="47"/>
      <c r="F305" s="202"/>
      <c r="G305" s="85"/>
      <c r="H305" s="209"/>
      <c r="I305" s="50"/>
      <c r="J305" s="200"/>
      <c r="K305" s="50"/>
      <c r="L305" s="50"/>
      <c r="M305" s="50"/>
      <c r="N305" s="44"/>
      <c r="O305" s="51"/>
      <c r="P305" s="201"/>
      <c r="Q305" s="51"/>
      <c r="R305" s="51"/>
      <c r="S305" s="51"/>
      <c r="T305" s="44"/>
      <c r="U305" s="44"/>
      <c r="V305" s="44"/>
      <c r="W305" s="51"/>
      <c r="X305" s="44"/>
      <c r="Y305" s="44"/>
    </row>
    <row r="306" spans="1:25">
      <c r="A306" s="46">
        <v>17</v>
      </c>
      <c r="D306" s="47" t="s">
        <v>390</v>
      </c>
      <c r="E306" s="47"/>
      <c r="F306" s="202"/>
      <c r="G306" s="85"/>
      <c r="H306" s="209"/>
      <c r="I306" s="84"/>
      <c r="J306" s="210"/>
      <c r="K306" s="84"/>
      <c r="L306" s="84"/>
      <c r="M306" s="84"/>
      <c r="N306" s="44"/>
      <c r="O306" s="51"/>
      <c r="P306" s="201"/>
      <c r="Q306" s="51"/>
      <c r="R306" s="51"/>
      <c r="S306" s="51"/>
      <c r="T306" s="86"/>
      <c r="U306" s="44"/>
      <c r="V306" s="85">
        <v>470</v>
      </c>
      <c r="W306" s="44"/>
      <c r="X306" s="44"/>
      <c r="Y306" s="44"/>
    </row>
    <row r="307" spans="1:25">
      <c r="A307" s="46">
        <v>18</v>
      </c>
      <c r="D307" s="47" t="s">
        <v>391</v>
      </c>
      <c r="E307" s="47"/>
      <c r="F307" s="202"/>
      <c r="G307" s="85"/>
      <c r="H307" s="209"/>
      <c r="I307" s="84"/>
      <c r="J307" s="210"/>
      <c r="K307" s="84"/>
      <c r="L307" s="84"/>
      <c r="M307" s="84"/>
      <c r="N307" s="44"/>
      <c r="O307" s="51"/>
      <c r="P307" s="201"/>
      <c r="Q307" s="51"/>
      <c r="R307" s="51"/>
      <c r="S307" s="51"/>
      <c r="T307" s="86"/>
      <c r="U307" s="44"/>
      <c r="V307" s="85">
        <v>88.5</v>
      </c>
      <c r="W307" s="44"/>
      <c r="X307" s="44"/>
      <c r="Y307" s="44"/>
    </row>
    <row r="308" spans="1:25">
      <c r="A308" s="46">
        <v>19</v>
      </c>
      <c r="D308" s="47" t="s">
        <v>392</v>
      </c>
      <c r="E308" s="47"/>
      <c r="F308" s="202"/>
      <c r="G308" s="85"/>
      <c r="H308" s="209"/>
      <c r="I308" s="84"/>
      <c r="J308" s="210"/>
      <c r="K308" s="84"/>
      <c r="L308" s="84"/>
      <c r="M308" s="84"/>
      <c r="N308" s="44"/>
      <c r="O308" s="51"/>
      <c r="P308" s="201"/>
      <c r="Q308" s="51"/>
      <c r="R308" s="51"/>
      <c r="S308" s="51"/>
      <c r="T308" s="86"/>
      <c r="U308" s="44"/>
      <c r="V308" s="85">
        <v>61.5</v>
      </c>
      <c r="W308" s="44"/>
      <c r="X308" s="44"/>
      <c r="Y308" s="44"/>
    </row>
    <row r="309" spans="1:25">
      <c r="A309" s="46">
        <v>20</v>
      </c>
      <c r="D309" s="87" t="s">
        <v>393</v>
      </c>
      <c r="E309" s="87"/>
      <c r="F309" s="211"/>
      <c r="G309" s="46">
        <v>0</v>
      </c>
      <c r="H309" s="212" t="s">
        <v>11</v>
      </c>
      <c r="I309" s="51"/>
      <c r="J309" s="201"/>
      <c r="K309" s="51"/>
      <c r="L309" s="51"/>
      <c r="M309" s="51"/>
      <c r="N309" s="84"/>
      <c r="O309" s="84"/>
      <c r="P309" s="210"/>
      <c r="Q309" s="84"/>
      <c r="R309" s="84"/>
      <c r="S309" s="84"/>
      <c r="T309" s="88">
        <f>IF(O309&gt;N309,O309-N309,0)</f>
        <v>0</v>
      </c>
      <c r="U309" s="44"/>
      <c r="V309" s="85">
        <v>147</v>
      </c>
      <c r="W309" s="44"/>
      <c r="X309" s="44"/>
      <c r="Y309" s="44"/>
    </row>
    <row r="310" spans="1:25">
      <c r="A310" s="46">
        <v>21</v>
      </c>
      <c r="D310" s="87" t="s">
        <v>394</v>
      </c>
      <c r="E310" s="87"/>
      <c r="F310" s="211"/>
      <c r="G310" s="46">
        <v>0</v>
      </c>
      <c r="H310" s="212" t="s">
        <v>11</v>
      </c>
      <c r="I310" s="51"/>
      <c r="J310" s="201"/>
      <c r="K310" s="51"/>
      <c r="L310" s="51"/>
      <c r="M310" s="51"/>
      <c r="N310" s="84"/>
      <c r="O310" s="84"/>
      <c r="P310" s="210"/>
      <c r="Q310" s="84"/>
      <c r="R310" s="84"/>
      <c r="S310" s="84"/>
      <c r="T310" s="51"/>
      <c r="U310" s="44"/>
      <c r="V310" s="85">
        <f>493.1+41.2</f>
        <v>534.30000000000007</v>
      </c>
      <c r="W310" s="44"/>
      <c r="X310" s="44"/>
      <c r="Y310" s="44"/>
    </row>
    <row r="311" spans="1:25">
      <c r="A311" s="44"/>
      <c r="B311" s="44"/>
      <c r="C311" s="44"/>
      <c r="E311" s="47"/>
      <c r="F311" s="202"/>
      <c r="G311" s="85"/>
      <c r="H311" s="209"/>
      <c r="I311" s="45"/>
      <c r="J311" s="200"/>
      <c r="K311" s="45"/>
      <c r="L311" s="45"/>
      <c r="M311" s="45"/>
      <c r="N311" s="44"/>
      <c r="O311" s="51"/>
      <c r="P311" s="201"/>
      <c r="Q311" s="51"/>
      <c r="R311" s="51"/>
      <c r="S311" s="51"/>
      <c r="T311" s="44"/>
      <c r="U311" s="44"/>
      <c r="V311" s="44"/>
      <c r="W311" s="44"/>
      <c r="X311" s="44"/>
      <c r="Y311" s="44"/>
    </row>
    <row r="312" spans="1:25">
      <c r="A312" s="44"/>
      <c r="B312" s="44"/>
      <c r="C312" s="44"/>
      <c r="D312" s="47"/>
      <c r="E312" s="47"/>
      <c r="F312" s="202"/>
      <c r="G312" s="85"/>
      <c r="H312" s="209"/>
      <c r="I312" s="45"/>
      <c r="J312" s="200"/>
      <c r="K312" s="45"/>
      <c r="L312" s="45"/>
      <c r="M312" s="45"/>
      <c r="N312" s="44"/>
      <c r="O312" s="51"/>
      <c r="P312" s="201"/>
      <c r="Q312" s="51"/>
      <c r="R312" s="51"/>
      <c r="S312" s="51"/>
      <c r="T312" s="44"/>
      <c r="U312" s="44"/>
      <c r="V312" s="44"/>
      <c r="W312" s="44"/>
      <c r="X312" s="44"/>
      <c r="Y312" s="44"/>
    </row>
    <row r="313" spans="1:25">
      <c r="A313" s="44"/>
      <c r="B313" s="44"/>
      <c r="C313" s="44"/>
      <c r="D313" s="47"/>
      <c r="E313" s="47"/>
      <c r="F313" s="202"/>
      <c r="G313" s="85"/>
      <c r="H313" s="209"/>
      <c r="I313" s="45"/>
      <c r="J313" s="200"/>
      <c r="K313" s="45"/>
      <c r="L313" s="45"/>
      <c r="M313" s="45"/>
      <c r="N313" s="44"/>
      <c r="O313" s="51"/>
      <c r="P313" s="201"/>
      <c r="Q313" s="51"/>
      <c r="R313" s="51"/>
      <c r="S313" s="51"/>
      <c r="T313" s="44"/>
      <c r="U313" s="44"/>
      <c r="V313" s="44"/>
      <c r="W313" s="44"/>
      <c r="X313" s="44"/>
      <c r="Y313" s="44"/>
    </row>
    <row r="314" spans="1:25">
      <c r="A314" s="44"/>
      <c r="B314" s="44"/>
      <c r="C314" s="44"/>
      <c r="D314" s="47"/>
      <c r="E314" s="47"/>
      <c r="F314" s="202"/>
      <c r="G314" s="85"/>
      <c r="H314" s="209"/>
      <c r="I314" s="45"/>
      <c r="J314" s="200"/>
      <c r="K314" s="45"/>
      <c r="L314" s="45"/>
      <c r="M314" s="45"/>
      <c r="N314" s="44"/>
      <c r="O314" s="44"/>
      <c r="P314" s="201"/>
      <c r="Q314" s="44"/>
      <c r="R314" s="44"/>
      <c r="S314" s="44"/>
      <c r="T314" s="44"/>
      <c r="U314" s="44"/>
      <c r="V314" s="44"/>
      <c r="W314" s="44"/>
      <c r="X314" s="44"/>
      <c r="Y314" s="44"/>
    </row>
    <row r="315" spans="1:25">
      <c r="A315" s="44"/>
      <c r="B315" s="44"/>
      <c r="C315" s="44"/>
      <c r="D315" s="47"/>
      <c r="E315" s="47"/>
      <c r="F315" s="202"/>
      <c r="G315" s="85"/>
      <c r="H315" s="209"/>
      <c r="I315" s="45"/>
      <c r="J315" s="200"/>
      <c r="K315" s="45"/>
      <c r="L315" s="45"/>
      <c r="M315" s="45"/>
      <c r="N315" s="44"/>
      <c r="O315" s="44"/>
      <c r="P315" s="201"/>
      <c r="Q315" s="44"/>
      <c r="R315" s="44"/>
      <c r="S315" s="44"/>
      <c r="T315" s="44"/>
      <c r="U315" s="44"/>
      <c r="V315" s="44"/>
      <c r="W315" s="44"/>
      <c r="X315" s="44"/>
      <c r="Y315" s="44"/>
    </row>
    <row r="316" spans="1:25">
      <c r="A316" s="44"/>
      <c r="B316" s="44"/>
      <c r="C316" s="44"/>
      <c r="D316" s="47"/>
      <c r="E316" s="47"/>
      <c r="F316" s="213"/>
      <c r="G316" s="44"/>
      <c r="H316" s="209"/>
      <c r="I316" s="45"/>
      <c r="J316" s="200"/>
      <c r="K316" s="45"/>
      <c r="L316" s="45"/>
      <c r="M316" s="45"/>
      <c r="N316" s="44"/>
      <c r="O316" s="44"/>
      <c r="P316" s="201"/>
      <c r="Q316" s="44"/>
      <c r="R316" s="44"/>
      <c r="S316" s="44"/>
      <c r="T316" s="44"/>
      <c r="U316" s="44"/>
      <c r="V316" s="44"/>
      <c r="W316" s="44"/>
      <c r="X316" s="44"/>
      <c r="Y316" s="44"/>
    </row>
    <row r="317" spans="1:25">
      <c r="A317" s="44"/>
      <c r="B317" s="44"/>
      <c r="C317" s="44"/>
      <c r="D317" s="47"/>
      <c r="E317" s="47"/>
      <c r="F317" s="213"/>
      <c r="G317" s="44"/>
      <c r="H317" s="214"/>
      <c r="I317" s="45"/>
      <c r="J317" s="200"/>
      <c r="K317" s="45"/>
      <c r="L317" s="45"/>
      <c r="M317" s="45"/>
      <c r="N317" s="44"/>
      <c r="O317" s="44"/>
      <c r="P317" s="201"/>
      <c r="Q317" s="44"/>
      <c r="R317" s="44"/>
      <c r="S317" s="44"/>
      <c r="T317" s="44"/>
      <c r="U317" s="44"/>
      <c r="V317" s="44"/>
      <c r="W317" s="44"/>
      <c r="X317" s="44"/>
      <c r="Y317" s="44"/>
    </row>
    <row r="318" spans="1:25">
      <c r="A318" s="44"/>
      <c r="B318" s="44"/>
      <c r="C318" s="44"/>
      <c r="D318" s="47"/>
      <c r="E318" s="47"/>
      <c r="F318" s="213"/>
      <c r="G318" s="44"/>
      <c r="H318" s="38"/>
      <c r="I318" s="45"/>
      <c r="J318" s="200"/>
      <c r="K318" s="45"/>
      <c r="L318" s="45"/>
      <c r="M318" s="45"/>
      <c r="N318" s="44"/>
      <c r="O318" s="44"/>
      <c r="P318" s="201"/>
      <c r="Q318" s="44"/>
      <c r="R318" s="44"/>
      <c r="S318" s="44"/>
      <c r="T318" s="44"/>
      <c r="U318" s="44"/>
      <c r="V318" s="44"/>
      <c r="W318" s="44"/>
      <c r="X318" s="44"/>
      <c r="Y318" s="44"/>
    </row>
    <row r="319" spans="1:25">
      <c r="A319" s="44"/>
      <c r="B319" s="44"/>
      <c r="C319" s="44"/>
      <c r="D319" s="47"/>
      <c r="E319" s="47"/>
      <c r="F319" s="213"/>
      <c r="G319" s="44"/>
      <c r="H319" s="38"/>
      <c r="I319" s="45"/>
      <c r="J319" s="200"/>
      <c r="K319" s="45"/>
      <c r="L319" s="45"/>
      <c r="M319" s="45"/>
      <c r="N319" s="44"/>
      <c r="O319" s="44"/>
      <c r="P319" s="201"/>
      <c r="Q319" s="44"/>
      <c r="R319" s="44"/>
      <c r="S319" s="44"/>
      <c r="T319" s="44"/>
      <c r="U319" s="44"/>
      <c r="V319" s="44"/>
      <c r="W319" s="44"/>
      <c r="X319" s="44"/>
      <c r="Y319" s="44"/>
    </row>
    <row r="320" spans="1:25">
      <c r="A320" s="44"/>
      <c r="B320" s="44"/>
      <c r="C320" s="44"/>
      <c r="D320" s="47"/>
      <c r="E320" s="47"/>
      <c r="F320" s="213"/>
      <c r="G320" s="44"/>
      <c r="H320" s="38"/>
      <c r="I320" s="45"/>
      <c r="J320" s="200"/>
      <c r="K320" s="45"/>
      <c r="L320" s="45"/>
      <c r="M320" s="45"/>
      <c r="N320" s="44"/>
      <c r="O320" s="44"/>
      <c r="P320" s="201"/>
      <c r="Q320" s="44"/>
      <c r="R320" s="44"/>
      <c r="S320" s="44"/>
      <c r="T320" s="44"/>
      <c r="U320" s="44"/>
      <c r="V320" s="44"/>
      <c r="W320" s="44"/>
      <c r="X320" s="44"/>
      <c r="Y320" s="44"/>
    </row>
    <row r="321" spans="1:25">
      <c r="A321" s="44"/>
      <c r="B321" s="44"/>
      <c r="C321" s="44"/>
      <c r="D321" s="47"/>
      <c r="E321" s="47"/>
      <c r="F321" s="213"/>
      <c r="G321" s="44"/>
      <c r="H321" s="38"/>
      <c r="I321" s="45"/>
      <c r="J321" s="200"/>
      <c r="K321" s="45"/>
      <c r="L321" s="45"/>
      <c r="M321" s="45"/>
      <c r="N321" s="44"/>
      <c r="O321" s="44"/>
      <c r="P321" s="201"/>
      <c r="Q321" s="44"/>
      <c r="R321" s="44"/>
      <c r="S321" s="44"/>
      <c r="T321" s="44"/>
      <c r="U321" s="44"/>
      <c r="V321" s="44"/>
      <c r="W321" s="44"/>
      <c r="X321" s="44"/>
      <c r="Y321" s="44"/>
    </row>
    <row r="322" spans="1:25">
      <c r="A322" s="44"/>
      <c r="B322" s="44"/>
      <c r="C322" s="44"/>
      <c r="D322" s="47"/>
      <c r="E322" s="47"/>
      <c r="F322" s="213"/>
      <c r="G322" s="44"/>
      <c r="H322" s="38"/>
      <c r="I322" s="45"/>
      <c r="J322" s="200"/>
      <c r="K322" s="45"/>
      <c r="L322" s="45"/>
      <c r="M322" s="45"/>
      <c r="N322" s="44"/>
      <c r="O322" s="44"/>
      <c r="P322" s="201"/>
      <c r="Q322" s="44"/>
      <c r="R322" s="44"/>
      <c r="S322" s="44"/>
      <c r="T322" s="44"/>
      <c r="U322" s="44"/>
      <c r="V322" s="44"/>
      <c r="W322" s="44"/>
      <c r="X322" s="44"/>
      <c r="Y322" s="44"/>
    </row>
    <row r="323" spans="1:25">
      <c r="A323" s="44"/>
      <c r="B323" s="44"/>
      <c r="C323" s="44"/>
      <c r="D323" s="47"/>
      <c r="E323" s="47"/>
      <c r="F323" s="213"/>
      <c r="G323" s="44"/>
      <c r="H323" s="38"/>
      <c r="I323" s="45"/>
      <c r="J323" s="200"/>
      <c r="K323" s="45"/>
      <c r="L323" s="45"/>
      <c r="M323" s="45"/>
      <c r="N323" s="44"/>
      <c r="O323" s="44"/>
      <c r="P323" s="201"/>
      <c r="Q323" s="44"/>
      <c r="R323" s="44"/>
      <c r="S323" s="44"/>
      <c r="T323" s="44"/>
      <c r="U323" s="44"/>
      <c r="V323" s="44"/>
      <c r="W323" s="44"/>
      <c r="X323" s="44"/>
      <c r="Y323" s="44"/>
    </row>
    <row r="324" spans="1:25">
      <c r="A324" s="44"/>
      <c r="B324" s="44"/>
      <c r="C324" s="44"/>
      <c r="D324" s="47"/>
      <c r="E324" s="47"/>
      <c r="F324" s="213"/>
      <c r="G324" s="44"/>
      <c r="H324" s="38"/>
      <c r="I324" s="45"/>
      <c r="J324" s="200"/>
      <c r="K324" s="45"/>
      <c r="L324" s="45"/>
      <c r="M324" s="45"/>
      <c r="N324" s="44"/>
      <c r="O324" s="44"/>
      <c r="P324" s="201"/>
      <c r="Q324" s="44"/>
      <c r="R324" s="44"/>
      <c r="S324" s="44"/>
      <c r="T324" s="44"/>
      <c r="U324" s="44"/>
      <c r="V324" s="44"/>
      <c r="W324" s="44"/>
      <c r="X324" s="44"/>
      <c r="Y324" s="44"/>
    </row>
    <row r="325" spans="1:25">
      <c r="A325" s="44"/>
      <c r="B325" s="44"/>
      <c r="C325" s="44"/>
      <c r="D325" s="47"/>
      <c r="E325" s="47"/>
      <c r="F325" s="213"/>
      <c r="G325" s="44"/>
      <c r="H325" s="38"/>
      <c r="I325" s="45"/>
      <c r="J325" s="200"/>
      <c r="K325" s="45"/>
      <c r="L325" s="45"/>
      <c r="M325" s="45"/>
      <c r="N325" s="44"/>
      <c r="O325" s="44"/>
      <c r="P325" s="201"/>
      <c r="Q325" s="44"/>
      <c r="R325" s="44"/>
      <c r="S325" s="44"/>
      <c r="T325" s="44"/>
      <c r="U325" s="44"/>
      <c r="V325" s="44"/>
      <c r="W325" s="44"/>
      <c r="X325" s="44"/>
      <c r="Y325" s="44"/>
    </row>
    <row r="326" spans="1:25">
      <c r="A326" s="44"/>
      <c r="B326" s="44"/>
      <c r="C326" s="44"/>
      <c r="D326" s="47"/>
      <c r="E326" s="47"/>
      <c r="F326" s="213"/>
      <c r="G326" s="44"/>
      <c r="H326" s="38"/>
      <c r="I326" s="45"/>
      <c r="J326" s="200"/>
      <c r="K326" s="45"/>
      <c r="L326" s="45"/>
      <c r="M326" s="45"/>
      <c r="N326" s="44"/>
      <c r="O326" s="44"/>
      <c r="P326" s="201"/>
      <c r="Q326" s="44"/>
      <c r="R326" s="44"/>
      <c r="S326" s="44"/>
      <c r="T326" s="44"/>
      <c r="U326" s="44"/>
      <c r="V326" s="44"/>
      <c r="W326" s="44"/>
      <c r="X326" s="44"/>
      <c r="Y326" s="44"/>
    </row>
    <row r="327" spans="1:25">
      <c r="A327" s="44"/>
      <c r="B327" s="44"/>
      <c r="C327" s="44"/>
      <c r="D327" s="47"/>
      <c r="E327" s="47"/>
      <c r="F327" s="213"/>
      <c r="G327" s="44"/>
      <c r="H327" s="38"/>
      <c r="I327" s="45"/>
      <c r="J327" s="200"/>
      <c r="K327" s="45"/>
      <c r="L327" s="45"/>
      <c r="M327" s="45"/>
      <c r="N327" s="44"/>
      <c r="O327" s="44"/>
      <c r="P327" s="201"/>
      <c r="Q327" s="44"/>
      <c r="R327" s="44"/>
      <c r="S327" s="44"/>
      <c r="T327" s="44"/>
      <c r="U327" s="44"/>
      <c r="V327" s="44"/>
      <c r="W327" s="44"/>
      <c r="X327" s="44"/>
      <c r="Y327" s="44"/>
    </row>
    <row r="328" spans="1:25">
      <c r="A328" s="44"/>
      <c r="B328" s="44"/>
      <c r="C328" s="44"/>
      <c r="D328" s="47"/>
      <c r="E328" s="47"/>
      <c r="F328" s="213"/>
      <c r="G328" s="44"/>
      <c r="H328" s="38"/>
      <c r="I328" s="45"/>
      <c r="J328" s="200"/>
      <c r="K328" s="45"/>
      <c r="L328" s="45"/>
      <c r="M328" s="45"/>
      <c r="N328" s="44"/>
      <c r="O328" s="44"/>
      <c r="P328" s="201"/>
      <c r="Q328" s="44"/>
      <c r="R328" s="44"/>
      <c r="S328" s="44"/>
      <c r="T328" s="44"/>
      <c r="U328" s="44"/>
      <c r="V328" s="44"/>
      <c r="W328" s="44"/>
      <c r="X328" s="44"/>
      <c r="Y328" s="44"/>
    </row>
    <row r="329" spans="1:25">
      <c r="A329" s="44"/>
      <c r="B329" s="44"/>
      <c r="C329" s="44"/>
      <c r="D329" s="47"/>
      <c r="E329" s="47"/>
      <c r="F329" s="213"/>
      <c r="G329" s="44"/>
      <c r="H329" s="38"/>
      <c r="I329" s="45"/>
      <c r="J329" s="200"/>
      <c r="K329" s="45"/>
      <c r="L329" s="45"/>
      <c r="M329" s="45"/>
      <c r="N329" s="44"/>
      <c r="O329" s="44"/>
      <c r="P329" s="201"/>
      <c r="Q329" s="44"/>
      <c r="R329" s="44"/>
      <c r="S329" s="44"/>
      <c r="T329" s="44"/>
      <c r="U329" s="44"/>
      <c r="V329" s="44"/>
      <c r="W329" s="44"/>
      <c r="X329" s="44"/>
      <c r="Y329" s="44"/>
    </row>
    <row r="330" spans="1:25">
      <c r="A330" s="44"/>
      <c r="B330" s="44"/>
      <c r="C330" s="44"/>
      <c r="D330" s="47"/>
      <c r="E330" s="47"/>
      <c r="F330" s="213"/>
      <c r="G330" s="44"/>
      <c r="H330" s="38"/>
      <c r="I330" s="45"/>
      <c r="J330" s="200"/>
      <c r="K330" s="45"/>
      <c r="L330" s="45"/>
      <c r="M330" s="45"/>
      <c r="N330" s="44"/>
      <c r="O330" s="44"/>
      <c r="P330" s="201"/>
      <c r="Q330" s="44"/>
      <c r="R330" s="44"/>
      <c r="S330" s="44"/>
      <c r="T330" s="44"/>
      <c r="U330" s="44"/>
      <c r="V330" s="44"/>
      <c r="W330" s="44"/>
      <c r="X330" s="44"/>
      <c r="Y330" s="44"/>
    </row>
    <row r="331" spans="1:25">
      <c r="A331" s="44"/>
      <c r="B331" s="44"/>
      <c r="C331" s="44"/>
      <c r="D331" s="47"/>
      <c r="E331" s="47"/>
      <c r="F331" s="213"/>
      <c r="G331" s="44"/>
      <c r="H331" s="38"/>
      <c r="I331" s="45"/>
      <c r="J331" s="200"/>
      <c r="K331" s="45"/>
      <c r="L331" s="45"/>
      <c r="M331" s="45"/>
      <c r="N331" s="44"/>
      <c r="O331" s="44"/>
      <c r="P331" s="201"/>
      <c r="Q331" s="44"/>
      <c r="R331" s="44"/>
      <c r="S331" s="44"/>
      <c r="T331" s="44"/>
      <c r="U331" s="44"/>
      <c r="V331" s="44"/>
      <c r="W331" s="44"/>
      <c r="X331" s="44"/>
      <c r="Y331" s="44"/>
    </row>
    <row r="332" spans="1:25">
      <c r="E332" s="35"/>
      <c r="F332" s="215"/>
      <c r="G332"/>
      <c r="H332" s="38"/>
      <c r="I332" s="38"/>
      <c r="J332" s="216"/>
      <c r="K332" s="38"/>
      <c r="L332" s="38"/>
      <c r="M332" s="38"/>
      <c r="N332"/>
      <c r="O332"/>
      <c r="P332" s="217"/>
      <c r="Q332"/>
      <c r="R332"/>
      <c r="S332"/>
      <c r="T332"/>
      <c r="U332"/>
      <c r="V332"/>
      <c r="W332"/>
      <c r="X332"/>
      <c r="Y332"/>
    </row>
    <row r="333" spans="1:25">
      <c r="E333" s="35"/>
      <c r="F333" s="215"/>
      <c r="G333"/>
      <c r="H333" s="38"/>
      <c r="I333" s="38"/>
      <c r="J333" s="216"/>
      <c r="K333" s="38"/>
      <c r="L333" s="38"/>
      <c r="M333" s="38"/>
      <c r="N333"/>
      <c r="O333"/>
      <c r="P333" s="217"/>
      <c r="Q333"/>
      <c r="R333"/>
      <c r="S333"/>
      <c r="T333"/>
      <c r="U333"/>
      <c r="V333"/>
      <c r="W333"/>
      <c r="X333"/>
      <c r="Y333"/>
    </row>
    <row r="334" spans="1:25">
      <c r="E334" s="35"/>
      <c r="F334" s="215"/>
      <c r="G334"/>
      <c r="H334" s="38"/>
      <c r="I334" s="38"/>
      <c r="J334" s="216"/>
      <c r="K334" s="38"/>
      <c r="L334" s="38"/>
      <c r="M334" s="38"/>
      <c r="N334"/>
      <c r="O334"/>
      <c r="P334" s="217"/>
      <c r="Q334"/>
      <c r="R334"/>
      <c r="S334"/>
      <c r="T334"/>
      <c r="U334"/>
      <c r="V334"/>
      <c r="W334"/>
      <c r="X334"/>
      <c r="Y334"/>
    </row>
    <row r="335" spans="1:25">
      <c r="E335" s="35"/>
      <c r="F335" s="215"/>
      <c r="G335"/>
      <c r="H335" s="38"/>
      <c r="I335" s="38"/>
      <c r="J335" s="216"/>
      <c r="K335" s="38"/>
      <c r="L335" s="38"/>
      <c r="M335" s="38"/>
      <c r="N335"/>
      <c r="O335"/>
      <c r="P335" s="217"/>
      <c r="Q335"/>
      <c r="R335"/>
      <c r="S335"/>
      <c r="T335"/>
      <c r="U335"/>
      <c r="V335"/>
      <c r="W335"/>
      <c r="X335"/>
      <c r="Y335"/>
    </row>
    <row r="336" spans="1:25">
      <c r="E336" s="35"/>
      <c r="F336" s="215"/>
      <c r="G336"/>
      <c r="H336" s="38"/>
      <c r="I336" s="38"/>
      <c r="J336" s="216"/>
      <c r="K336" s="38"/>
      <c r="L336" s="38"/>
      <c r="M336" s="38"/>
      <c r="N336"/>
      <c r="O336"/>
      <c r="P336" s="217"/>
      <c r="Q336"/>
      <c r="R336"/>
      <c r="S336"/>
      <c r="T336"/>
      <c r="U336"/>
      <c r="V336"/>
      <c r="W336"/>
      <c r="X336"/>
      <c r="Y336"/>
    </row>
    <row r="337" spans="5:25">
      <c r="E337" s="35"/>
      <c r="F337" s="215"/>
      <c r="G337"/>
      <c r="H337" s="38"/>
      <c r="I337" s="38"/>
      <c r="J337" s="216"/>
      <c r="K337" s="38"/>
      <c r="L337" s="38"/>
      <c r="M337" s="38"/>
      <c r="N337"/>
      <c r="O337"/>
      <c r="P337" s="217"/>
      <c r="Q337"/>
      <c r="R337"/>
      <c r="S337"/>
      <c r="T337"/>
      <c r="U337"/>
      <c r="V337"/>
      <c r="W337"/>
      <c r="X337"/>
      <c r="Y337"/>
    </row>
    <row r="338" spans="5:25">
      <c r="E338" s="35"/>
      <c r="F338" s="215"/>
      <c r="G338"/>
      <c r="H338" s="38"/>
      <c r="I338" s="38"/>
      <c r="J338" s="216"/>
      <c r="K338" s="38"/>
      <c r="L338" s="38"/>
      <c r="M338" s="38"/>
      <c r="N338"/>
      <c r="O338"/>
      <c r="P338" s="217"/>
      <c r="Q338"/>
      <c r="R338"/>
      <c r="S338"/>
      <c r="T338"/>
      <c r="U338"/>
      <c r="V338"/>
      <c r="W338"/>
      <c r="X338"/>
      <c r="Y338"/>
    </row>
    <row r="339" spans="5:25">
      <c r="E339" s="35"/>
      <c r="F339" s="215"/>
      <c r="G339"/>
      <c r="H339" s="38"/>
      <c r="I339" s="38"/>
      <c r="J339" s="216"/>
      <c r="K339" s="38"/>
      <c r="L339" s="38"/>
      <c r="M339" s="38"/>
      <c r="N339"/>
      <c r="O339"/>
      <c r="P339" s="217"/>
      <c r="Q339"/>
      <c r="R339"/>
      <c r="S339"/>
      <c r="T339"/>
      <c r="U339"/>
      <c r="V339"/>
      <c r="W339"/>
      <c r="X339"/>
      <c r="Y339"/>
    </row>
    <row r="340" spans="5:25">
      <c r="E340" s="35"/>
      <c r="F340" s="215"/>
      <c r="G340"/>
      <c r="H340" s="38"/>
      <c r="I340" s="38"/>
      <c r="J340" s="216"/>
      <c r="K340" s="38"/>
      <c r="L340" s="38"/>
      <c r="M340" s="38"/>
      <c r="N340"/>
      <c r="O340"/>
      <c r="P340" s="217"/>
      <c r="Q340"/>
      <c r="R340"/>
      <c r="S340"/>
      <c r="T340"/>
      <c r="U340"/>
      <c r="V340"/>
      <c r="W340"/>
      <c r="X340"/>
      <c r="Y340"/>
    </row>
    <row r="341" spans="5:25">
      <c r="E341" s="35"/>
      <c r="F341" s="215"/>
      <c r="G341"/>
      <c r="H341" s="38"/>
      <c r="I341" s="38"/>
      <c r="J341" s="216"/>
      <c r="K341" s="38"/>
      <c r="L341" s="38"/>
      <c r="M341" s="38"/>
      <c r="N341"/>
      <c r="O341"/>
      <c r="P341" s="217"/>
      <c r="Q341"/>
      <c r="R341"/>
      <c r="S341"/>
      <c r="T341"/>
      <c r="U341"/>
      <c r="V341"/>
      <c r="W341"/>
      <c r="X341"/>
      <c r="Y341"/>
    </row>
    <row r="342" spans="5:25">
      <c r="E342" s="35"/>
      <c r="F342" s="215"/>
      <c r="G342"/>
      <c r="H342" s="38"/>
      <c r="I342" s="38"/>
      <c r="J342" s="216"/>
      <c r="K342" s="38"/>
      <c r="L342" s="38"/>
      <c r="M342" s="38"/>
      <c r="N342"/>
      <c r="O342"/>
      <c r="P342" s="217"/>
      <c r="Q342"/>
      <c r="R342"/>
      <c r="S342"/>
      <c r="T342"/>
      <c r="U342"/>
      <c r="V342"/>
      <c r="W342"/>
      <c r="X342"/>
      <c r="Y342"/>
    </row>
    <row r="343" spans="5:25">
      <c r="E343" s="35"/>
      <c r="F343" s="215"/>
      <c r="G343"/>
      <c r="H343" s="38"/>
      <c r="I343" s="38"/>
      <c r="J343" s="216"/>
      <c r="K343" s="38"/>
      <c r="L343" s="38"/>
      <c r="M343" s="38"/>
      <c r="N343"/>
      <c r="O343"/>
      <c r="P343" s="217"/>
      <c r="Q343"/>
      <c r="R343"/>
      <c r="S343"/>
      <c r="T343"/>
      <c r="U343"/>
      <c r="V343"/>
      <c r="W343"/>
      <c r="X343"/>
      <c r="Y343"/>
    </row>
    <row r="344" spans="5:25">
      <c r="E344" s="35"/>
      <c r="F344" s="215"/>
      <c r="G344"/>
      <c r="H344" s="38"/>
      <c r="I344" s="38"/>
      <c r="J344" s="216"/>
      <c r="K344" s="38"/>
      <c r="L344" s="38"/>
      <c r="M344" s="38"/>
      <c r="N344"/>
      <c r="O344"/>
      <c r="P344" s="217"/>
      <c r="Q344"/>
      <c r="R344"/>
      <c r="S344"/>
      <c r="T344"/>
      <c r="U344"/>
      <c r="V344"/>
      <c r="W344"/>
      <c r="X344"/>
      <c r="Y344"/>
    </row>
    <row r="345" spans="5:25">
      <c r="E345" s="35"/>
      <c r="F345" s="215"/>
      <c r="G345"/>
      <c r="H345" s="38"/>
      <c r="I345" s="38"/>
      <c r="J345" s="216"/>
      <c r="K345" s="38"/>
      <c r="L345" s="38"/>
      <c r="M345" s="38"/>
      <c r="N345"/>
      <c r="O345"/>
      <c r="P345" s="217"/>
      <c r="Q345"/>
      <c r="R345"/>
      <c r="S345"/>
      <c r="T345"/>
      <c r="U345"/>
      <c r="V345"/>
      <c r="W345"/>
      <c r="X345"/>
      <c r="Y345"/>
    </row>
    <row r="346" spans="5:25">
      <c r="E346" s="35"/>
      <c r="F346" s="215"/>
      <c r="G346"/>
      <c r="H346" s="38"/>
      <c r="I346" s="38"/>
      <c r="J346" s="216"/>
      <c r="K346" s="38"/>
      <c r="L346" s="38"/>
      <c r="M346" s="38"/>
      <c r="N346"/>
      <c r="O346"/>
      <c r="P346" s="217"/>
      <c r="Q346"/>
      <c r="R346"/>
      <c r="S346"/>
      <c r="T346"/>
      <c r="U346"/>
      <c r="V346"/>
      <c r="W346"/>
      <c r="X346"/>
      <c r="Y346"/>
    </row>
    <row r="347" spans="5:25">
      <c r="E347" s="35"/>
      <c r="F347" s="215"/>
      <c r="G347"/>
      <c r="H347" s="38"/>
      <c r="I347" s="38"/>
      <c r="J347" s="216"/>
      <c r="K347" s="38"/>
      <c r="L347" s="38"/>
      <c r="M347" s="38"/>
      <c r="N347"/>
      <c r="O347"/>
      <c r="P347" s="217"/>
      <c r="Q347"/>
      <c r="R347"/>
      <c r="S347"/>
      <c r="T347"/>
      <c r="U347"/>
      <c r="V347"/>
      <c r="W347"/>
      <c r="X347"/>
      <c r="Y347"/>
    </row>
    <row r="348" spans="5:25">
      <c r="E348" s="35"/>
      <c r="F348" s="215"/>
      <c r="G348"/>
      <c r="H348" s="38"/>
      <c r="I348" s="38"/>
      <c r="J348" s="216"/>
      <c r="K348" s="38"/>
      <c r="L348" s="38"/>
      <c r="M348" s="38"/>
      <c r="N348"/>
      <c r="O348"/>
      <c r="P348" s="217"/>
      <c r="Q348"/>
      <c r="R348"/>
      <c r="S348"/>
      <c r="T348"/>
      <c r="U348"/>
      <c r="V348"/>
      <c r="W348"/>
      <c r="X348"/>
      <c r="Y348"/>
    </row>
    <row r="349" spans="5:25">
      <c r="E349" s="35"/>
      <c r="F349" s="215"/>
      <c r="G349"/>
      <c r="H349" s="38"/>
      <c r="I349" s="38"/>
      <c r="J349" s="216"/>
      <c r="K349" s="38"/>
      <c r="L349" s="38"/>
      <c r="M349" s="38"/>
      <c r="N349"/>
      <c r="O349"/>
      <c r="P349" s="217"/>
      <c r="Q349"/>
      <c r="R349"/>
      <c r="S349"/>
      <c r="T349"/>
      <c r="U349"/>
      <c r="V349"/>
      <c r="W349"/>
      <c r="X349"/>
      <c r="Y349"/>
    </row>
    <row r="350" spans="5:25">
      <c r="E350" s="35"/>
      <c r="F350" s="215"/>
      <c r="G350"/>
      <c r="H350" s="38"/>
      <c r="I350" s="38"/>
      <c r="J350" s="216"/>
      <c r="K350" s="38"/>
      <c r="L350" s="38"/>
      <c r="M350" s="38"/>
      <c r="N350"/>
      <c r="O350"/>
      <c r="P350" s="217"/>
      <c r="Q350"/>
      <c r="R350"/>
      <c r="S350"/>
      <c r="T350"/>
      <c r="U350"/>
      <c r="V350"/>
      <c r="W350"/>
      <c r="X350"/>
      <c r="Y350"/>
    </row>
    <row r="351" spans="5:25">
      <c r="E351" s="35"/>
      <c r="F351" s="215"/>
      <c r="G351"/>
      <c r="H351" s="38"/>
      <c r="I351" s="38"/>
      <c r="J351" s="216"/>
      <c r="K351" s="38"/>
      <c r="L351" s="38"/>
      <c r="M351" s="38"/>
      <c r="N351"/>
      <c r="O351"/>
      <c r="P351" s="217"/>
      <c r="Q351"/>
      <c r="R351"/>
      <c r="S351"/>
      <c r="T351"/>
      <c r="U351"/>
      <c r="V351"/>
      <c r="W351"/>
      <c r="X351"/>
      <c r="Y351"/>
    </row>
    <row r="352" spans="5:25">
      <c r="E352" s="35"/>
      <c r="F352" s="215"/>
      <c r="G352"/>
      <c r="H352" s="38"/>
      <c r="I352" s="38"/>
      <c r="J352" s="216"/>
      <c r="K352" s="38"/>
      <c r="L352" s="38"/>
      <c r="M352" s="38"/>
      <c r="N352"/>
      <c r="O352"/>
      <c r="P352" s="217"/>
      <c r="Q352"/>
      <c r="R352"/>
      <c r="S352"/>
      <c r="T352"/>
      <c r="U352"/>
      <c r="V352"/>
      <c r="W352"/>
      <c r="X352"/>
      <c r="Y352"/>
    </row>
    <row r="353" spans="5:25">
      <c r="E353" s="35"/>
      <c r="F353" s="215"/>
      <c r="G353"/>
      <c r="H353" s="38"/>
      <c r="I353" s="38"/>
      <c r="J353" s="216"/>
      <c r="K353" s="38"/>
      <c r="L353" s="38"/>
      <c r="M353" s="38"/>
      <c r="N353"/>
      <c r="O353"/>
      <c r="P353" s="217"/>
      <c r="Q353"/>
      <c r="R353"/>
      <c r="S353"/>
      <c r="T353"/>
      <c r="U353"/>
      <c r="V353"/>
      <c r="W353"/>
      <c r="X353"/>
      <c r="Y353"/>
    </row>
    <row r="354" spans="5:25">
      <c r="E354" s="35"/>
      <c r="F354" s="215"/>
      <c r="G354"/>
      <c r="H354" s="38"/>
      <c r="I354" s="38"/>
      <c r="J354" s="216"/>
      <c r="K354" s="38"/>
      <c r="L354" s="38"/>
      <c r="M354" s="38"/>
      <c r="N354"/>
      <c r="O354"/>
      <c r="P354" s="217"/>
      <c r="Q354"/>
      <c r="R354"/>
      <c r="S354"/>
      <c r="T354"/>
      <c r="U354"/>
      <c r="V354"/>
      <c r="W354"/>
      <c r="X354"/>
      <c r="Y354"/>
    </row>
    <row r="355" spans="5:25">
      <c r="E355" s="35"/>
      <c r="F355" s="215"/>
      <c r="G355"/>
      <c r="H355" s="38"/>
      <c r="I355" s="38"/>
      <c r="J355" s="216"/>
      <c r="K355" s="38"/>
      <c r="L355" s="38"/>
      <c r="M355" s="38"/>
      <c r="N355"/>
      <c r="O355"/>
      <c r="P355" s="217"/>
      <c r="Q355"/>
      <c r="R355"/>
      <c r="S355"/>
      <c r="T355"/>
      <c r="U355"/>
      <c r="V355"/>
      <c r="W355"/>
      <c r="X355"/>
      <c r="Y355"/>
    </row>
    <row r="356" spans="5:25">
      <c r="E356" s="35"/>
      <c r="F356" s="215"/>
      <c r="G356"/>
      <c r="H356" s="38"/>
      <c r="I356" s="38"/>
      <c r="J356" s="216"/>
      <c r="K356" s="38"/>
      <c r="L356" s="38"/>
      <c r="M356" s="38"/>
      <c r="N356"/>
      <c r="O356"/>
      <c r="P356" s="217"/>
      <c r="Q356"/>
      <c r="R356"/>
      <c r="S356"/>
      <c r="T356"/>
      <c r="U356"/>
      <c r="V356"/>
      <c r="W356"/>
      <c r="X356"/>
      <c r="Y356"/>
    </row>
    <row r="357" spans="5:25">
      <c r="E357" s="35"/>
      <c r="F357" s="215"/>
      <c r="G357"/>
      <c r="H357" s="38"/>
      <c r="I357" s="38"/>
      <c r="J357" s="216"/>
      <c r="K357" s="38"/>
      <c r="L357" s="38"/>
      <c r="M357" s="38"/>
      <c r="N357"/>
      <c r="O357"/>
      <c r="P357" s="217"/>
      <c r="Q357"/>
      <c r="R357"/>
      <c r="S357"/>
      <c r="T357"/>
      <c r="U357"/>
      <c r="V357"/>
      <c r="W357"/>
      <c r="X357"/>
      <c r="Y357"/>
    </row>
    <row r="358" spans="5:25">
      <c r="E358" s="35"/>
      <c r="F358" s="215"/>
      <c r="G358"/>
      <c r="H358" s="38"/>
      <c r="I358" s="38"/>
      <c r="J358" s="216"/>
      <c r="K358" s="38"/>
      <c r="L358" s="38"/>
      <c r="M358" s="38"/>
      <c r="N358"/>
      <c r="O358"/>
      <c r="P358" s="217"/>
      <c r="Q358"/>
      <c r="R358"/>
      <c r="S358"/>
      <c r="T358"/>
      <c r="U358"/>
      <c r="V358"/>
      <c r="W358"/>
      <c r="X358"/>
      <c r="Y358"/>
    </row>
    <row r="359" spans="5:25">
      <c r="E359" s="35"/>
      <c r="F359" s="215"/>
      <c r="G359"/>
      <c r="H359" s="38"/>
      <c r="I359" s="38"/>
      <c r="J359" s="216"/>
      <c r="K359" s="38"/>
      <c r="L359" s="38"/>
      <c r="M359" s="38"/>
      <c r="N359"/>
      <c r="O359"/>
      <c r="P359" s="217"/>
      <c r="Q359"/>
      <c r="R359"/>
      <c r="S359"/>
      <c r="T359"/>
      <c r="U359"/>
      <c r="V359"/>
      <c r="W359"/>
      <c r="X359"/>
      <c r="Y359"/>
    </row>
    <row r="360" spans="5:25">
      <c r="E360" s="35"/>
      <c r="F360" s="215"/>
      <c r="G360"/>
      <c r="H360" s="38"/>
      <c r="I360" s="38"/>
      <c r="J360" s="216"/>
      <c r="K360" s="38"/>
      <c r="L360" s="38"/>
      <c r="M360" s="38"/>
      <c r="N360"/>
      <c r="O360"/>
      <c r="P360" s="217"/>
      <c r="Q360"/>
      <c r="R360"/>
      <c r="S360"/>
      <c r="T360"/>
      <c r="U360"/>
      <c r="V360"/>
      <c r="W360"/>
      <c r="X360"/>
      <c r="Y360"/>
    </row>
    <row r="361" spans="5:25">
      <c r="E361" s="35"/>
      <c r="F361" s="215"/>
      <c r="G361"/>
      <c r="H361" s="38"/>
      <c r="I361" s="38"/>
      <c r="J361" s="216"/>
      <c r="K361" s="38"/>
      <c r="L361" s="38"/>
      <c r="M361" s="38"/>
      <c r="N361"/>
      <c r="O361"/>
      <c r="P361" s="217"/>
      <c r="Q361"/>
      <c r="R361"/>
      <c r="S361"/>
      <c r="T361"/>
      <c r="U361"/>
      <c r="V361"/>
      <c r="W361"/>
      <c r="X361"/>
      <c r="Y361"/>
    </row>
    <row r="362" spans="5:25">
      <c r="E362" s="35"/>
      <c r="F362" s="215"/>
      <c r="G362"/>
      <c r="H362" s="38"/>
      <c r="I362" s="38"/>
      <c r="J362" s="216"/>
      <c r="K362" s="38"/>
      <c r="L362" s="38"/>
      <c r="M362" s="38"/>
      <c r="N362"/>
      <c r="O362"/>
      <c r="P362" s="217"/>
      <c r="Q362"/>
      <c r="R362"/>
      <c r="S362"/>
      <c r="T362"/>
      <c r="U362"/>
      <c r="V362"/>
      <c r="W362"/>
      <c r="X362"/>
      <c r="Y362"/>
    </row>
    <row r="363" spans="5:25">
      <c r="E363" s="35"/>
      <c r="F363" s="215"/>
      <c r="G363"/>
      <c r="H363" s="38"/>
      <c r="I363" s="38"/>
      <c r="J363" s="216"/>
      <c r="K363" s="38"/>
      <c r="L363" s="38"/>
      <c r="M363" s="38"/>
      <c r="N363"/>
      <c r="O363"/>
      <c r="P363" s="217"/>
      <c r="Q363"/>
      <c r="R363"/>
      <c r="S363"/>
      <c r="T363"/>
      <c r="U363"/>
      <c r="V363"/>
      <c r="W363"/>
      <c r="X363"/>
      <c r="Y363"/>
    </row>
    <row r="364" spans="5:25">
      <c r="E364" s="35"/>
      <c r="F364" s="215"/>
      <c r="G364"/>
      <c r="H364" s="38"/>
      <c r="I364" s="38"/>
      <c r="J364" s="216"/>
      <c r="K364" s="38"/>
      <c r="L364" s="38"/>
      <c r="M364" s="38"/>
      <c r="N364"/>
      <c r="O364"/>
      <c r="P364" s="217"/>
      <c r="Q364"/>
      <c r="R364"/>
      <c r="S364"/>
      <c r="T364"/>
      <c r="U364"/>
      <c r="V364"/>
      <c r="W364"/>
      <c r="X364"/>
      <c r="Y364"/>
    </row>
    <row r="365" spans="5:25">
      <c r="E365" s="35"/>
      <c r="F365" s="215"/>
      <c r="G365"/>
      <c r="H365" s="38"/>
      <c r="I365" s="38"/>
      <c r="J365" s="216"/>
      <c r="K365" s="38"/>
      <c r="L365" s="38"/>
      <c r="M365" s="38"/>
      <c r="N365"/>
      <c r="O365"/>
      <c r="P365" s="217"/>
      <c r="Q365"/>
      <c r="R365"/>
      <c r="S365"/>
      <c r="T365"/>
      <c r="U365"/>
      <c r="V365"/>
      <c r="W365"/>
      <c r="X365"/>
      <c r="Y365"/>
    </row>
    <row r="366" spans="5:25">
      <c r="E366" s="35"/>
      <c r="F366" s="215"/>
      <c r="G366"/>
      <c r="H366" s="38"/>
      <c r="I366" s="38"/>
      <c r="J366" s="216"/>
      <c r="K366" s="38"/>
      <c r="L366" s="38"/>
      <c r="M366" s="38"/>
      <c r="N366"/>
      <c r="O366"/>
      <c r="P366" s="217"/>
      <c r="Q366"/>
      <c r="R366"/>
      <c r="S366"/>
      <c r="T366"/>
      <c r="U366"/>
      <c r="V366"/>
      <c r="W366"/>
      <c r="X366"/>
      <c r="Y366"/>
    </row>
    <row r="367" spans="5:25">
      <c r="E367" s="35"/>
      <c r="F367" s="215"/>
      <c r="G367"/>
      <c r="H367" s="38"/>
      <c r="I367" s="38"/>
      <c r="J367" s="216"/>
      <c r="K367" s="38"/>
      <c r="L367" s="38"/>
      <c r="M367" s="38"/>
      <c r="N367"/>
      <c r="O367"/>
      <c r="P367" s="217"/>
      <c r="Q367"/>
      <c r="R367"/>
      <c r="S367"/>
      <c r="T367"/>
      <c r="U367"/>
      <c r="V367"/>
      <c r="W367"/>
      <c r="X367"/>
      <c r="Y367"/>
    </row>
    <row r="368" spans="5:25">
      <c r="E368" s="35"/>
      <c r="F368" s="215"/>
      <c r="G368"/>
      <c r="H368" s="38"/>
      <c r="I368" s="38"/>
      <c r="J368" s="216"/>
      <c r="K368" s="38"/>
      <c r="L368" s="38"/>
      <c r="M368" s="38"/>
      <c r="N368"/>
      <c r="O368"/>
      <c r="P368" s="217"/>
      <c r="Q368"/>
      <c r="R368"/>
      <c r="S368"/>
      <c r="T368"/>
      <c r="U368"/>
      <c r="V368"/>
      <c r="W368"/>
      <c r="X368"/>
      <c r="Y368"/>
    </row>
    <row r="369" spans="5:25">
      <c r="E369" s="35"/>
      <c r="F369" s="215"/>
      <c r="G369"/>
      <c r="H369" s="38"/>
      <c r="I369" s="38"/>
      <c r="J369" s="216"/>
      <c r="K369" s="38"/>
      <c r="L369" s="38"/>
      <c r="M369" s="38"/>
      <c r="N369"/>
      <c r="O369"/>
      <c r="P369" s="217"/>
      <c r="Q369"/>
      <c r="R369"/>
      <c r="S369"/>
      <c r="T369"/>
      <c r="U369"/>
      <c r="V369"/>
      <c r="W369"/>
      <c r="X369"/>
      <c r="Y369"/>
    </row>
    <row r="370" spans="5:25">
      <c r="E370" s="35"/>
      <c r="F370" s="215"/>
      <c r="G370"/>
      <c r="H370" s="38"/>
      <c r="I370" s="38"/>
      <c r="J370" s="216"/>
      <c r="K370" s="38"/>
      <c r="L370" s="38"/>
      <c r="M370" s="38"/>
      <c r="N370"/>
      <c r="O370"/>
      <c r="P370" s="217"/>
      <c r="Q370"/>
      <c r="R370"/>
      <c r="S370"/>
      <c r="T370"/>
      <c r="U370"/>
      <c r="V370"/>
      <c r="W370"/>
      <c r="X370"/>
      <c r="Y370"/>
    </row>
    <row r="371" spans="5:25">
      <c r="E371" s="35"/>
      <c r="F371" s="215"/>
      <c r="G371"/>
      <c r="H371" s="38"/>
      <c r="I371" s="38"/>
      <c r="J371" s="216"/>
      <c r="K371" s="38"/>
      <c r="L371" s="38"/>
      <c r="M371" s="38"/>
      <c r="N371"/>
      <c r="O371"/>
      <c r="P371" s="217"/>
      <c r="Q371"/>
      <c r="R371"/>
      <c r="S371"/>
      <c r="T371"/>
      <c r="U371"/>
      <c r="V371"/>
      <c r="W371"/>
      <c r="X371"/>
      <c r="Y371"/>
    </row>
    <row r="372" spans="5:25">
      <c r="E372" s="35"/>
      <c r="F372" s="215"/>
      <c r="G372"/>
      <c r="H372" s="38"/>
      <c r="I372" s="38"/>
      <c r="J372" s="216"/>
      <c r="K372" s="38"/>
      <c r="L372" s="38"/>
      <c r="M372" s="38"/>
      <c r="N372"/>
      <c r="O372"/>
      <c r="P372" s="217"/>
      <c r="Q372"/>
      <c r="R372"/>
      <c r="S372"/>
      <c r="T372"/>
      <c r="U372"/>
      <c r="V372"/>
      <c r="W372"/>
      <c r="X372"/>
      <c r="Y372"/>
    </row>
    <row r="373" spans="5:25">
      <c r="E373" s="35"/>
      <c r="F373" s="215"/>
      <c r="G373"/>
      <c r="H373" s="38"/>
      <c r="I373" s="38"/>
      <c r="J373" s="216"/>
      <c r="K373" s="38"/>
      <c r="L373" s="38"/>
      <c r="M373" s="38"/>
      <c r="N373"/>
      <c r="O373"/>
      <c r="P373" s="217"/>
      <c r="Q373"/>
      <c r="R373"/>
      <c r="S373"/>
      <c r="T373"/>
      <c r="U373"/>
      <c r="V373"/>
      <c r="W373"/>
      <c r="X373"/>
      <c r="Y373"/>
    </row>
    <row r="374" spans="5:25">
      <c r="E374" s="35"/>
      <c r="F374" s="215"/>
      <c r="G374"/>
      <c r="H374" s="38"/>
      <c r="I374" s="38"/>
      <c r="J374" s="216"/>
      <c r="K374" s="38"/>
      <c r="L374" s="38"/>
      <c r="M374" s="38"/>
      <c r="N374"/>
      <c r="O374"/>
      <c r="P374" s="217"/>
      <c r="Q374"/>
      <c r="R374"/>
      <c r="S374"/>
      <c r="T374"/>
      <c r="U374"/>
      <c r="V374"/>
      <c r="W374"/>
      <c r="X374"/>
      <c r="Y374"/>
    </row>
    <row r="375" spans="5:25">
      <c r="E375" s="35"/>
      <c r="F375" s="215"/>
      <c r="G375"/>
      <c r="H375" s="38"/>
      <c r="I375" s="38"/>
      <c r="J375" s="216"/>
      <c r="K375" s="38"/>
      <c r="L375" s="38"/>
      <c r="M375" s="38"/>
      <c r="N375"/>
      <c r="O375"/>
      <c r="P375" s="217"/>
      <c r="Q375"/>
      <c r="R375"/>
      <c r="S375"/>
      <c r="T375"/>
      <c r="U375"/>
      <c r="V375"/>
      <c r="W375"/>
      <c r="X375"/>
      <c r="Y375"/>
    </row>
    <row r="376" spans="5:25">
      <c r="E376" s="35"/>
      <c r="F376" s="215"/>
      <c r="G376"/>
      <c r="H376" s="38"/>
      <c r="I376" s="38"/>
      <c r="J376" s="216"/>
      <c r="K376" s="38"/>
      <c r="L376" s="38"/>
      <c r="M376" s="38"/>
      <c r="N376"/>
      <c r="O376"/>
      <c r="P376" s="217"/>
      <c r="Q376"/>
      <c r="R376"/>
      <c r="S376"/>
      <c r="T376"/>
      <c r="U376"/>
      <c r="V376"/>
      <c r="W376"/>
      <c r="X376"/>
      <c r="Y376"/>
    </row>
    <row r="377" spans="5:25">
      <c r="E377" s="35"/>
      <c r="F377" s="215"/>
      <c r="G377"/>
      <c r="H377" s="38"/>
      <c r="I377" s="38"/>
      <c r="J377" s="216"/>
      <c r="K377" s="38"/>
      <c r="L377" s="38"/>
      <c r="M377" s="38"/>
      <c r="N377"/>
      <c r="O377"/>
      <c r="P377" s="217"/>
      <c r="Q377"/>
      <c r="R377"/>
      <c r="S377"/>
      <c r="T377"/>
      <c r="U377"/>
      <c r="V377"/>
      <c r="W377"/>
      <c r="X377"/>
      <c r="Y377"/>
    </row>
    <row r="378" spans="5:25">
      <c r="E378" s="35"/>
      <c r="F378" s="215"/>
      <c r="G378"/>
      <c r="H378" s="38"/>
      <c r="I378" s="38"/>
      <c r="J378" s="216"/>
      <c r="K378" s="38"/>
      <c r="L378" s="38"/>
      <c r="M378" s="38"/>
      <c r="N378"/>
      <c r="O378"/>
      <c r="P378" s="217"/>
      <c r="Q378"/>
      <c r="R378"/>
      <c r="S378"/>
      <c r="T378"/>
      <c r="U378"/>
      <c r="V378"/>
      <c r="W378"/>
      <c r="X378"/>
      <c r="Y378"/>
    </row>
    <row r="379" spans="5:25">
      <c r="E379" s="35"/>
      <c r="F379" s="215"/>
      <c r="G379"/>
      <c r="H379" s="38"/>
      <c r="I379" s="38"/>
      <c r="J379" s="216"/>
      <c r="K379" s="38"/>
      <c r="L379" s="38"/>
      <c r="M379" s="38"/>
      <c r="N379"/>
      <c r="O379"/>
      <c r="P379" s="217"/>
      <c r="Q379"/>
      <c r="R379"/>
      <c r="S379"/>
      <c r="T379"/>
      <c r="U379"/>
      <c r="V379"/>
      <c r="W379"/>
      <c r="X379"/>
      <c r="Y379"/>
    </row>
    <row r="380" spans="5:25">
      <c r="E380" s="35"/>
      <c r="F380" s="215"/>
      <c r="G380"/>
      <c r="H380" s="38"/>
      <c r="I380" s="38"/>
      <c r="J380" s="216"/>
      <c r="K380" s="38"/>
      <c r="L380" s="38"/>
      <c r="M380" s="38"/>
      <c r="N380"/>
      <c r="O380"/>
      <c r="P380" s="217"/>
      <c r="Q380"/>
      <c r="R380"/>
      <c r="S380"/>
      <c r="T380"/>
      <c r="U380"/>
      <c r="V380"/>
      <c r="W380"/>
      <c r="X380"/>
      <c r="Y380"/>
    </row>
    <row r="381" spans="5:25">
      <c r="E381" s="35"/>
      <c r="F381" s="215"/>
      <c r="G381"/>
      <c r="H381" s="38"/>
      <c r="I381" s="38"/>
      <c r="J381" s="216"/>
      <c r="K381" s="38"/>
      <c r="L381" s="38"/>
      <c r="M381" s="38"/>
      <c r="N381"/>
      <c r="O381"/>
      <c r="P381" s="217"/>
      <c r="Q381"/>
      <c r="R381"/>
      <c r="S381"/>
      <c r="T381"/>
      <c r="U381"/>
      <c r="V381"/>
      <c r="W381"/>
      <c r="X381"/>
      <c r="Y381"/>
    </row>
    <row r="382" spans="5:25">
      <c r="E382" s="35"/>
      <c r="F382" s="215"/>
      <c r="G382"/>
      <c r="H382" s="38"/>
      <c r="I382" s="38"/>
      <c r="J382" s="216"/>
      <c r="K382" s="38"/>
      <c r="L382" s="38"/>
      <c r="M382" s="38"/>
      <c r="N382"/>
      <c r="O382"/>
      <c r="P382" s="217"/>
      <c r="Q382"/>
      <c r="R382"/>
      <c r="S382"/>
      <c r="T382"/>
      <c r="U382"/>
      <c r="V382"/>
      <c r="W382"/>
      <c r="X382"/>
      <c r="Y382"/>
    </row>
    <row r="383" spans="5:25">
      <c r="E383" s="35"/>
      <c r="F383" s="215"/>
      <c r="G383"/>
      <c r="H383" s="38"/>
      <c r="I383" s="38"/>
      <c r="J383" s="216"/>
      <c r="K383" s="38"/>
      <c r="L383" s="38"/>
      <c r="M383" s="38"/>
      <c r="N383"/>
      <c r="O383"/>
      <c r="P383" s="217"/>
      <c r="Q383"/>
      <c r="R383"/>
      <c r="S383"/>
      <c r="T383"/>
      <c r="U383"/>
      <c r="V383"/>
      <c r="W383"/>
      <c r="X383"/>
      <c r="Y383"/>
    </row>
    <row r="384" spans="5:25">
      <c r="E384" s="35"/>
      <c r="F384" s="215"/>
      <c r="G384"/>
      <c r="H384" s="38"/>
      <c r="I384" s="38"/>
      <c r="J384" s="216"/>
      <c r="K384" s="38"/>
      <c r="L384" s="38"/>
      <c r="M384" s="38"/>
      <c r="N384"/>
      <c r="O384"/>
      <c r="P384" s="217"/>
      <c r="Q384"/>
      <c r="R384"/>
      <c r="S384"/>
      <c r="T384"/>
      <c r="U384"/>
      <c r="V384"/>
      <c r="W384"/>
      <c r="X384"/>
      <c r="Y384"/>
    </row>
    <row r="385" spans="5:25">
      <c r="E385" s="35"/>
      <c r="F385" s="215"/>
      <c r="G385"/>
      <c r="H385" s="38"/>
      <c r="I385" s="38"/>
      <c r="J385" s="216"/>
      <c r="K385" s="38"/>
      <c r="L385" s="38"/>
      <c r="M385" s="38"/>
      <c r="N385"/>
      <c r="O385"/>
      <c r="P385" s="217"/>
      <c r="Q385"/>
      <c r="R385"/>
      <c r="S385"/>
      <c r="T385"/>
      <c r="U385"/>
      <c r="V385"/>
      <c r="W385"/>
      <c r="X385"/>
      <c r="Y385"/>
    </row>
    <row r="386" spans="5:25">
      <c r="E386" s="35"/>
      <c r="F386" s="215"/>
      <c r="G386"/>
      <c r="H386" s="38"/>
      <c r="I386" s="38"/>
      <c r="J386" s="216"/>
      <c r="K386" s="38"/>
      <c r="L386" s="38"/>
      <c r="M386" s="38"/>
      <c r="N386"/>
      <c r="O386"/>
      <c r="P386" s="217"/>
      <c r="Q386"/>
      <c r="R386"/>
      <c r="S386"/>
      <c r="T386"/>
      <c r="U386"/>
      <c r="V386"/>
      <c r="W386"/>
      <c r="X386"/>
      <c r="Y386"/>
    </row>
    <row r="387" spans="5:25">
      <c r="E387" s="35"/>
      <c r="F387" s="215"/>
      <c r="G387"/>
      <c r="H387" s="38"/>
      <c r="I387" s="38"/>
      <c r="J387" s="216"/>
      <c r="K387" s="38"/>
      <c r="L387" s="38"/>
      <c r="M387" s="38"/>
      <c r="N387"/>
      <c r="O387"/>
      <c r="P387" s="217"/>
      <c r="Q387"/>
      <c r="R387"/>
      <c r="S387"/>
      <c r="T387"/>
      <c r="U387"/>
      <c r="V387"/>
      <c r="W387"/>
      <c r="X387"/>
      <c r="Y387"/>
    </row>
    <row r="388" spans="5:25">
      <c r="E388" s="35"/>
      <c r="F388" s="215"/>
      <c r="G388"/>
      <c r="H388" s="38"/>
      <c r="I388" s="38"/>
      <c r="J388" s="216"/>
      <c r="K388" s="38"/>
      <c r="L388" s="38"/>
      <c r="M388" s="38"/>
      <c r="N388"/>
      <c r="O388"/>
      <c r="P388" s="217"/>
      <c r="Q388"/>
      <c r="R388"/>
      <c r="S388"/>
      <c r="T388"/>
      <c r="U388"/>
      <c r="V388"/>
      <c r="W388"/>
      <c r="X388"/>
      <c r="Y388"/>
    </row>
    <row r="389" spans="5:25">
      <c r="E389" s="35"/>
      <c r="F389" s="215"/>
      <c r="G389"/>
      <c r="H389" s="38"/>
      <c r="I389" s="38"/>
      <c r="J389" s="216"/>
      <c r="K389" s="38"/>
      <c r="L389" s="38"/>
      <c r="M389" s="38"/>
      <c r="N389"/>
      <c r="O389"/>
      <c r="P389" s="217"/>
      <c r="Q389"/>
      <c r="R389"/>
      <c r="S389"/>
      <c r="T389"/>
      <c r="U389"/>
      <c r="V389"/>
      <c r="W389"/>
      <c r="X389"/>
      <c r="Y389"/>
    </row>
    <row r="390" spans="5:25">
      <c r="E390" s="35"/>
      <c r="F390" s="215"/>
      <c r="G390"/>
      <c r="H390" s="38"/>
      <c r="I390" s="38"/>
      <c r="J390" s="216"/>
      <c r="K390" s="38"/>
      <c r="L390" s="38"/>
      <c r="M390" s="38"/>
      <c r="N390"/>
      <c r="O390"/>
      <c r="P390" s="217"/>
      <c r="Q390"/>
      <c r="R390"/>
      <c r="S390"/>
      <c r="T390"/>
      <c r="U390"/>
      <c r="V390"/>
      <c r="W390"/>
      <c r="X390"/>
      <c r="Y390"/>
    </row>
    <row r="391" spans="5:25">
      <c r="E391" s="35"/>
      <c r="F391" s="215"/>
      <c r="G391"/>
      <c r="H391" s="38"/>
      <c r="I391" s="38"/>
      <c r="J391" s="216"/>
      <c r="K391" s="38"/>
      <c r="L391" s="38"/>
      <c r="M391" s="38"/>
      <c r="N391"/>
      <c r="O391"/>
      <c r="P391" s="217"/>
      <c r="Q391"/>
      <c r="R391"/>
      <c r="S391"/>
      <c r="T391"/>
      <c r="U391"/>
      <c r="V391"/>
      <c r="W391"/>
      <c r="X391"/>
      <c r="Y391"/>
    </row>
    <row r="392" spans="5:25">
      <c r="E392" s="35"/>
      <c r="F392" s="215"/>
      <c r="G392"/>
      <c r="H392" s="38"/>
      <c r="I392" s="38"/>
      <c r="J392" s="216"/>
      <c r="K392" s="38"/>
      <c r="L392" s="38"/>
      <c r="M392" s="38"/>
      <c r="N392"/>
      <c r="O392"/>
      <c r="P392" s="217"/>
      <c r="Q392"/>
      <c r="R392"/>
      <c r="S392"/>
      <c r="T392"/>
      <c r="U392"/>
      <c r="V392"/>
      <c r="W392"/>
      <c r="X392"/>
      <c r="Y392"/>
    </row>
    <row r="393" spans="5:25">
      <c r="E393" s="35"/>
      <c r="F393" s="215"/>
      <c r="G393"/>
      <c r="H393" s="38"/>
      <c r="I393" s="38"/>
      <c r="J393" s="216"/>
      <c r="K393" s="38"/>
      <c r="L393" s="38"/>
      <c r="M393" s="38"/>
      <c r="N393"/>
      <c r="O393"/>
      <c r="P393" s="217"/>
      <c r="Q393"/>
      <c r="R393"/>
      <c r="S393"/>
      <c r="T393"/>
      <c r="U393"/>
      <c r="V393"/>
      <c r="W393"/>
      <c r="X393"/>
      <c r="Y393"/>
    </row>
    <row r="394" spans="5:25">
      <c r="E394" s="35"/>
      <c r="F394" s="215"/>
      <c r="G394"/>
      <c r="H394" s="38"/>
      <c r="I394" s="38"/>
      <c r="J394" s="216"/>
      <c r="K394" s="38"/>
      <c r="L394" s="38"/>
      <c r="M394" s="38"/>
      <c r="N394"/>
      <c r="O394"/>
      <c r="P394" s="217"/>
      <c r="Q394"/>
      <c r="R394"/>
      <c r="S394"/>
      <c r="T394"/>
      <c r="U394"/>
      <c r="V394"/>
      <c r="W394"/>
      <c r="X394"/>
      <c r="Y394"/>
    </row>
    <row r="395" spans="5:25">
      <c r="E395" s="35"/>
      <c r="F395" s="215"/>
      <c r="G395"/>
      <c r="H395" s="38"/>
      <c r="I395" s="38"/>
      <c r="J395" s="216"/>
      <c r="K395" s="38"/>
      <c r="L395" s="38"/>
      <c r="M395" s="38"/>
      <c r="N395"/>
      <c r="O395"/>
      <c r="P395" s="217"/>
      <c r="Q395"/>
      <c r="R395"/>
      <c r="S395"/>
      <c r="T395"/>
      <c r="U395"/>
      <c r="V395"/>
      <c r="W395"/>
      <c r="X395"/>
      <c r="Y395"/>
    </row>
    <row r="396" spans="5:25">
      <c r="E396" s="35"/>
      <c r="F396" s="215"/>
      <c r="G396"/>
      <c r="H396" s="38"/>
      <c r="I396" s="38"/>
      <c r="J396" s="216"/>
      <c r="K396" s="38"/>
      <c r="L396" s="38"/>
      <c r="M396" s="38"/>
      <c r="N396"/>
      <c r="O396"/>
      <c r="P396" s="217"/>
      <c r="Q396"/>
      <c r="R396"/>
      <c r="S396"/>
      <c r="T396"/>
      <c r="U396"/>
      <c r="V396"/>
      <c r="W396"/>
      <c r="X396"/>
      <c r="Y396"/>
    </row>
    <row r="397" spans="5:25">
      <c r="E397" s="35"/>
      <c r="F397" s="215"/>
      <c r="G397"/>
      <c r="H397" s="38"/>
      <c r="I397" s="38"/>
      <c r="J397" s="216"/>
      <c r="K397" s="38"/>
      <c r="L397" s="38"/>
      <c r="M397" s="38"/>
      <c r="N397"/>
      <c r="O397"/>
      <c r="P397" s="217"/>
      <c r="Q397"/>
      <c r="R397"/>
      <c r="S397"/>
      <c r="T397"/>
      <c r="U397"/>
      <c r="V397"/>
      <c r="W397"/>
      <c r="X397"/>
      <c r="Y397"/>
    </row>
    <row r="398" spans="5:25">
      <c r="E398" s="35"/>
      <c r="F398" s="215"/>
      <c r="G398"/>
      <c r="H398" s="38"/>
      <c r="I398" s="38"/>
      <c r="J398" s="216"/>
      <c r="K398" s="38"/>
      <c r="L398" s="38"/>
      <c r="M398" s="38"/>
      <c r="N398"/>
      <c r="O398"/>
      <c r="P398" s="217"/>
      <c r="Q398"/>
      <c r="R398"/>
      <c r="S398"/>
      <c r="T398"/>
      <c r="U398"/>
      <c r="V398"/>
      <c r="W398"/>
      <c r="X398"/>
      <c r="Y398"/>
    </row>
    <row r="399" spans="5:25">
      <c r="E399" s="35"/>
      <c r="F399" s="215"/>
      <c r="G399"/>
      <c r="H399" s="38"/>
      <c r="I399" s="38"/>
      <c r="J399" s="216"/>
      <c r="K399" s="38"/>
      <c r="L399" s="38"/>
      <c r="M399" s="38"/>
      <c r="N399"/>
      <c r="O399"/>
      <c r="P399" s="217"/>
      <c r="Q399"/>
      <c r="R399"/>
      <c r="S399"/>
      <c r="T399"/>
      <c r="U399"/>
      <c r="V399"/>
      <c r="W399"/>
      <c r="X399"/>
      <c r="Y399"/>
    </row>
    <row r="400" spans="5:25">
      <c r="E400" s="35"/>
      <c r="F400" s="215"/>
      <c r="G400"/>
      <c r="H400" s="38"/>
      <c r="I400" s="38"/>
      <c r="J400" s="216"/>
      <c r="K400" s="38"/>
      <c r="L400" s="38"/>
      <c r="M400" s="38"/>
      <c r="N400"/>
      <c r="O400"/>
      <c r="P400" s="217"/>
      <c r="Q400"/>
      <c r="R400"/>
      <c r="S400"/>
      <c r="T400"/>
      <c r="U400"/>
      <c r="V400"/>
      <c r="W400"/>
      <c r="X400"/>
      <c r="Y400"/>
    </row>
    <row r="401" spans="5:25">
      <c r="E401" s="35"/>
      <c r="F401" s="215"/>
      <c r="G401"/>
      <c r="H401" s="38"/>
      <c r="I401" s="38"/>
      <c r="J401" s="216"/>
      <c r="K401" s="38"/>
      <c r="L401" s="38"/>
      <c r="M401" s="38"/>
      <c r="N401"/>
      <c r="O401"/>
      <c r="P401" s="217"/>
      <c r="Q401"/>
      <c r="R401"/>
      <c r="S401"/>
      <c r="T401"/>
      <c r="U401"/>
      <c r="V401"/>
      <c r="W401"/>
      <c r="X401"/>
      <c r="Y401"/>
    </row>
    <row r="402" spans="5:25">
      <c r="E402" s="35"/>
      <c r="F402" s="215"/>
      <c r="G402"/>
      <c r="H402" s="38"/>
      <c r="I402" s="38"/>
      <c r="J402" s="216"/>
      <c r="K402" s="38"/>
      <c r="L402" s="38"/>
      <c r="M402" s="38"/>
      <c r="N402"/>
      <c r="O402"/>
      <c r="P402" s="217"/>
      <c r="Q402"/>
      <c r="R402"/>
      <c r="S402"/>
      <c r="T402"/>
      <c r="U402"/>
      <c r="V402"/>
      <c r="W402"/>
      <c r="X402"/>
      <c r="Y402"/>
    </row>
    <row r="403" spans="5:25">
      <c r="E403" s="35"/>
      <c r="F403" s="215"/>
      <c r="G403"/>
      <c r="H403" s="38"/>
      <c r="I403" s="38"/>
      <c r="J403" s="216"/>
      <c r="K403" s="38"/>
      <c r="L403" s="38"/>
      <c r="M403" s="38"/>
      <c r="N403"/>
      <c r="O403"/>
      <c r="P403" s="217"/>
      <c r="Q403"/>
      <c r="R403"/>
      <c r="S403"/>
      <c r="T403"/>
      <c r="U403"/>
      <c r="V403"/>
      <c r="W403"/>
      <c r="X403"/>
      <c r="Y403"/>
    </row>
    <row r="404" spans="5:25">
      <c r="E404" s="35"/>
      <c r="F404" s="215"/>
      <c r="G404"/>
      <c r="H404" s="38"/>
      <c r="I404" s="38"/>
      <c r="J404" s="216"/>
      <c r="K404" s="38"/>
      <c r="L404" s="38"/>
      <c r="M404" s="38"/>
      <c r="N404"/>
      <c r="O404"/>
      <c r="P404" s="217"/>
      <c r="Q404"/>
      <c r="R404"/>
      <c r="S404"/>
      <c r="T404"/>
      <c r="U404"/>
      <c r="V404"/>
      <c r="W404"/>
      <c r="X404"/>
      <c r="Y404"/>
    </row>
    <row r="405" spans="5:25">
      <c r="E405" s="35"/>
      <c r="F405" s="215"/>
      <c r="G405"/>
      <c r="H405" s="38"/>
      <c r="I405" s="38"/>
      <c r="J405" s="216"/>
      <c r="K405" s="38"/>
      <c r="L405" s="38"/>
      <c r="M405" s="38"/>
      <c r="N405"/>
      <c r="O405"/>
      <c r="P405" s="217"/>
      <c r="Q405"/>
      <c r="R405"/>
      <c r="S405"/>
      <c r="T405"/>
      <c r="U405"/>
      <c r="V405"/>
      <c r="W405"/>
      <c r="X405"/>
      <c r="Y405"/>
    </row>
    <row r="406" spans="5:25">
      <c r="E406" s="35"/>
      <c r="F406" s="215"/>
      <c r="G406"/>
      <c r="H406" s="38"/>
      <c r="I406" s="38"/>
      <c r="J406" s="216"/>
      <c r="K406" s="38"/>
      <c r="L406" s="38"/>
      <c r="M406" s="38"/>
      <c r="N406"/>
      <c r="O406"/>
      <c r="P406" s="217"/>
      <c r="Q406"/>
      <c r="R406"/>
      <c r="S406"/>
      <c r="T406"/>
      <c r="U406"/>
      <c r="V406"/>
      <c r="W406"/>
      <c r="X406"/>
      <c r="Y406"/>
    </row>
    <row r="407" spans="5:25">
      <c r="E407" s="35"/>
      <c r="F407" s="215"/>
      <c r="G407"/>
      <c r="H407" s="38"/>
      <c r="I407" s="38"/>
      <c r="J407" s="216"/>
      <c r="K407" s="38"/>
      <c r="L407" s="38"/>
      <c r="M407" s="38"/>
      <c r="N407"/>
      <c r="O407"/>
      <c r="P407" s="217"/>
      <c r="Q407"/>
      <c r="R407"/>
      <c r="S407"/>
      <c r="T407"/>
      <c r="U407"/>
      <c r="V407"/>
      <c r="W407"/>
      <c r="X407"/>
      <c r="Y407"/>
    </row>
    <row r="408" spans="5:25">
      <c r="E408" s="35"/>
      <c r="F408" s="215"/>
      <c r="G408"/>
      <c r="H408" s="38"/>
      <c r="I408" s="38"/>
      <c r="J408" s="216"/>
      <c r="K408" s="38"/>
      <c r="L408" s="38"/>
      <c r="M408" s="38"/>
      <c r="N408"/>
      <c r="O408"/>
      <c r="P408" s="217"/>
      <c r="Q408"/>
      <c r="R408"/>
      <c r="S408"/>
      <c r="T408"/>
      <c r="U408"/>
      <c r="V408"/>
      <c r="W408"/>
      <c r="X408"/>
      <c r="Y408"/>
    </row>
    <row r="409" spans="5:25">
      <c r="E409" s="35"/>
      <c r="F409" s="215"/>
      <c r="G409"/>
      <c r="H409" s="38"/>
      <c r="I409" s="38"/>
      <c r="J409" s="216"/>
      <c r="K409" s="38"/>
      <c r="L409" s="38"/>
      <c r="M409" s="38"/>
      <c r="N409"/>
      <c r="O409"/>
      <c r="P409" s="217"/>
      <c r="Q409"/>
      <c r="R409"/>
      <c r="S409"/>
      <c r="T409"/>
      <c r="U409"/>
      <c r="V409"/>
      <c r="W409"/>
      <c r="X409"/>
      <c r="Y409"/>
    </row>
    <row r="410" spans="5:25">
      <c r="E410" s="35"/>
      <c r="F410" s="215"/>
      <c r="G410"/>
      <c r="H410" s="38"/>
      <c r="I410" s="38"/>
      <c r="J410" s="216"/>
      <c r="K410" s="38"/>
      <c r="L410" s="38"/>
      <c r="M410" s="38"/>
      <c r="N410"/>
      <c r="O410"/>
      <c r="P410" s="217"/>
      <c r="Q410"/>
      <c r="R410"/>
      <c r="S410"/>
      <c r="T410"/>
      <c r="U410"/>
      <c r="V410"/>
      <c r="W410"/>
      <c r="X410"/>
      <c r="Y410"/>
    </row>
    <row r="411" spans="5:25">
      <c r="E411" s="35"/>
      <c r="F411" s="215"/>
      <c r="G411"/>
      <c r="H411" s="38"/>
      <c r="I411" s="38"/>
      <c r="J411" s="216"/>
      <c r="K411" s="38"/>
      <c r="L411" s="38"/>
      <c r="M411" s="38"/>
      <c r="N411"/>
      <c r="O411"/>
      <c r="P411" s="217"/>
      <c r="Q411"/>
      <c r="R411"/>
      <c r="S411"/>
      <c r="T411"/>
      <c r="U411"/>
      <c r="V411"/>
      <c r="W411"/>
      <c r="X411"/>
      <c r="Y411"/>
    </row>
    <row r="412" spans="5:25">
      <c r="E412" s="35"/>
      <c r="F412" s="215"/>
      <c r="G412"/>
      <c r="H412" s="38"/>
      <c r="I412" s="38"/>
      <c r="J412" s="216"/>
      <c r="K412" s="38"/>
      <c r="L412" s="38"/>
      <c r="M412" s="38"/>
      <c r="N412"/>
      <c r="O412"/>
      <c r="P412" s="217"/>
      <c r="Q412"/>
      <c r="R412"/>
      <c r="S412"/>
      <c r="T412"/>
      <c r="U412"/>
      <c r="V412"/>
      <c r="W412"/>
      <c r="X412"/>
      <c r="Y412"/>
    </row>
    <row r="413" spans="5:25">
      <c r="E413" s="35"/>
      <c r="F413" s="215"/>
      <c r="G413"/>
      <c r="H413" s="38"/>
      <c r="I413" s="38"/>
      <c r="J413" s="216"/>
      <c r="K413" s="38"/>
      <c r="L413" s="38"/>
      <c r="M413" s="38"/>
      <c r="N413"/>
      <c r="O413"/>
      <c r="P413" s="217"/>
      <c r="Q413"/>
      <c r="R413"/>
      <c r="S413"/>
      <c r="T413"/>
      <c r="U413"/>
      <c r="V413"/>
      <c r="W413"/>
      <c r="X413"/>
      <c r="Y413"/>
    </row>
    <row r="414" spans="5:25">
      <c r="E414" s="35"/>
      <c r="F414" s="215"/>
      <c r="G414"/>
      <c r="H414" s="38"/>
      <c r="I414" s="38"/>
      <c r="J414" s="216"/>
      <c r="K414" s="38"/>
      <c r="L414" s="38"/>
      <c r="M414" s="38"/>
      <c r="N414"/>
      <c r="O414"/>
      <c r="P414" s="217"/>
      <c r="Q414"/>
      <c r="R414"/>
      <c r="S414"/>
      <c r="T414"/>
      <c r="U414"/>
      <c r="V414"/>
      <c r="W414"/>
      <c r="X414"/>
      <c r="Y414"/>
    </row>
    <row r="415" spans="5:25">
      <c r="E415" s="35"/>
      <c r="F415" s="215"/>
      <c r="G415"/>
      <c r="H415" s="38"/>
      <c r="I415" s="38"/>
      <c r="J415" s="216"/>
      <c r="K415" s="38"/>
      <c r="L415" s="38"/>
      <c r="M415" s="38"/>
      <c r="N415"/>
      <c r="O415"/>
      <c r="P415" s="217"/>
      <c r="Q415"/>
      <c r="R415"/>
      <c r="S415"/>
      <c r="T415"/>
      <c r="U415"/>
      <c r="V415"/>
      <c r="W415"/>
      <c r="X415"/>
      <c r="Y415"/>
    </row>
    <row r="416" spans="5:25">
      <c r="E416" s="35"/>
      <c r="F416" s="215"/>
      <c r="G416"/>
      <c r="H416" s="38"/>
      <c r="I416" s="38"/>
      <c r="J416" s="216"/>
      <c r="K416" s="38"/>
      <c r="L416" s="38"/>
      <c r="M416" s="38"/>
      <c r="N416"/>
      <c r="O416"/>
      <c r="P416" s="217"/>
      <c r="Q416"/>
      <c r="R416"/>
      <c r="S416"/>
      <c r="T416"/>
      <c r="U416"/>
      <c r="V416"/>
      <c r="W416"/>
      <c r="X416"/>
      <c r="Y416"/>
    </row>
    <row r="417" spans="5:25">
      <c r="E417" s="35"/>
      <c r="F417" s="215"/>
      <c r="G417"/>
      <c r="H417" s="38"/>
      <c r="I417" s="38"/>
      <c r="J417" s="216"/>
      <c r="K417" s="38"/>
      <c r="L417" s="38"/>
      <c r="M417" s="38"/>
      <c r="N417"/>
      <c r="O417"/>
      <c r="P417" s="217"/>
      <c r="Q417"/>
      <c r="R417"/>
      <c r="S417"/>
      <c r="T417"/>
      <c r="U417"/>
      <c r="V417"/>
      <c r="W417"/>
      <c r="X417"/>
      <c r="Y417"/>
    </row>
    <row r="418" spans="5:25">
      <c r="E418" s="35"/>
      <c r="F418" s="215"/>
      <c r="G418"/>
      <c r="H418" s="38"/>
      <c r="I418" s="38"/>
      <c r="J418" s="216"/>
      <c r="K418" s="38"/>
      <c r="L418" s="38"/>
      <c r="M418" s="38"/>
      <c r="N418"/>
      <c r="O418"/>
      <c r="P418" s="217"/>
      <c r="Q418"/>
      <c r="R418"/>
      <c r="S418"/>
      <c r="T418"/>
      <c r="U418"/>
      <c r="V418"/>
      <c r="W418"/>
      <c r="X418"/>
      <c r="Y418"/>
    </row>
    <row r="419" spans="5:25">
      <c r="E419" s="35"/>
      <c r="F419" s="215"/>
      <c r="G419"/>
      <c r="H419" s="38"/>
      <c r="I419" s="38"/>
      <c r="J419" s="216"/>
      <c r="K419" s="38"/>
      <c r="L419" s="38"/>
      <c r="M419" s="38"/>
      <c r="N419"/>
      <c r="O419"/>
      <c r="P419" s="217"/>
      <c r="Q419"/>
      <c r="R419"/>
      <c r="S419"/>
      <c r="T419"/>
      <c r="U419"/>
      <c r="V419"/>
      <c r="W419"/>
      <c r="X419"/>
      <c r="Y419"/>
    </row>
    <row r="420" spans="5:25">
      <c r="E420" s="35"/>
      <c r="F420" s="215"/>
      <c r="G420"/>
      <c r="H420" s="38"/>
      <c r="I420" s="38"/>
      <c r="J420" s="216"/>
      <c r="K420" s="38"/>
      <c r="L420" s="38"/>
      <c r="M420" s="38"/>
      <c r="N420"/>
      <c r="O420"/>
      <c r="P420" s="217"/>
      <c r="Q420"/>
      <c r="R420"/>
      <c r="S420"/>
      <c r="T420"/>
      <c r="U420"/>
      <c r="V420"/>
      <c r="W420"/>
      <c r="X420"/>
      <c r="Y420"/>
    </row>
    <row r="421" spans="5:25">
      <c r="E421" s="35"/>
      <c r="F421" s="215"/>
      <c r="G421"/>
      <c r="H421" s="38"/>
      <c r="I421" s="38"/>
      <c r="J421" s="216"/>
      <c r="K421" s="38"/>
      <c r="L421" s="38"/>
      <c r="M421" s="38"/>
      <c r="N421"/>
      <c r="O421"/>
      <c r="P421" s="217"/>
      <c r="Q421"/>
      <c r="R421"/>
      <c r="S421"/>
      <c r="T421"/>
      <c r="U421"/>
      <c r="V421"/>
      <c r="W421"/>
      <c r="X421"/>
      <c r="Y421"/>
    </row>
    <row r="422" spans="5:25">
      <c r="E422" s="35"/>
      <c r="F422" s="215"/>
      <c r="G422"/>
      <c r="H422" s="38"/>
      <c r="I422" s="38"/>
      <c r="J422" s="216"/>
      <c r="K422" s="38"/>
      <c r="L422" s="38"/>
      <c r="M422" s="38"/>
      <c r="N422"/>
      <c r="O422"/>
      <c r="P422" s="217"/>
      <c r="Q422"/>
      <c r="R422"/>
      <c r="S422"/>
      <c r="T422"/>
      <c r="U422"/>
      <c r="V422"/>
      <c r="W422"/>
      <c r="X422"/>
      <c r="Y422"/>
    </row>
    <row r="423" spans="5:25">
      <c r="E423" s="35"/>
      <c r="F423" s="215"/>
      <c r="G423"/>
      <c r="H423" s="38"/>
      <c r="I423" s="38"/>
      <c r="J423" s="216"/>
      <c r="K423" s="38"/>
      <c r="L423" s="38"/>
      <c r="M423" s="38"/>
      <c r="N423"/>
      <c r="O423"/>
      <c r="P423" s="217"/>
      <c r="Q423"/>
      <c r="R423"/>
      <c r="S423"/>
      <c r="T423"/>
      <c r="U423"/>
      <c r="V423"/>
      <c r="W423"/>
      <c r="X423"/>
      <c r="Y423"/>
    </row>
    <row r="424" spans="5:25">
      <c r="E424" s="35"/>
      <c r="F424" s="215"/>
      <c r="G424"/>
      <c r="H424" s="38"/>
      <c r="I424" s="38"/>
      <c r="J424" s="216"/>
      <c r="K424" s="38"/>
      <c r="L424" s="38"/>
      <c r="M424" s="38"/>
      <c r="N424"/>
      <c r="O424"/>
      <c r="P424" s="217"/>
      <c r="Q424"/>
      <c r="R424"/>
      <c r="S424"/>
      <c r="T424"/>
      <c r="U424"/>
      <c r="V424"/>
      <c r="W424"/>
      <c r="X424"/>
      <c r="Y424"/>
    </row>
    <row r="425" spans="5:25">
      <c r="E425" s="35"/>
      <c r="F425" s="215"/>
      <c r="G425"/>
      <c r="H425" s="38"/>
      <c r="I425" s="38"/>
      <c r="J425" s="216"/>
      <c r="K425" s="38"/>
      <c r="L425" s="38"/>
      <c r="M425" s="38"/>
      <c r="N425"/>
      <c r="O425"/>
      <c r="P425" s="217"/>
      <c r="Q425"/>
      <c r="R425"/>
      <c r="S425"/>
      <c r="T425"/>
      <c r="U425"/>
      <c r="V425"/>
      <c r="W425"/>
      <c r="X425"/>
      <c r="Y425"/>
    </row>
    <row r="426" spans="5:25">
      <c r="E426" s="35"/>
      <c r="F426" s="215"/>
      <c r="G426"/>
      <c r="H426" s="38"/>
      <c r="I426" s="38"/>
      <c r="J426" s="216"/>
      <c r="K426" s="38"/>
      <c r="L426" s="38"/>
      <c r="M426" s="38"/>
      <c r="N426"/>
      <c r="O426"/>
      <c r="P426" s="217"/>
      <c r="Q426"/>
      <c r="R426"/>
      <c r="S426"/>
      <c r="T426"/>
      <c r="U426"/>
      <c r="V426"/>
      <c r="W426"/>
      <c r="X426"/>
      <c r="Y426"/>
    </row>
    <row r="427" spans="5:25">
      <c r="E427" s="35"/>
      <c r="F427" s="215"/>
      <c r="G427"/>
      <c r="H427" s="38"/>
      <c r="I427" s="38"/>
      <c r="J427" s="216"/>
      <c r="K427" s="38"/>
      <c r="L427" s="38"/>
      <c r="M427" s="38"/>
      <c r="N427"/>
      <c r="O427"/>
      <c r="P427" s="217"/>
      <c r="Q427"/>
      <c r="R427"/>
      <c r="S427"/>
      <c r="T427"/>
      <c r="U427"/>
      <c r="V427"/>
      <c r="W427"/>
      <c r="X427"/>
      <c r="Y427"/>
    </row>
    <row r="428" spans="5:25">
      <c r="E428" s="35"/>
      <c r="F428" s="215"/>
      <c r="G428"/>
      <c r="H428" s="38"/>
      <c r="I428" s="38"/>
      <c r="J428" s="216"/>
      <c r="K428" s="38"/>
      <c r="L428" s="38"/>
      <c r="M428" s="38"/>
      <c r="N428"/>
      <c r="O428"/>
      <c r="P428" s="217"/>
      <c r="Q428"/>
      <c r="R428"/>
      <c r="S428"/>
      <c r="T428"/>
      <c r="U428"/>
      <c r="V428"/>
      <c r="W428"/>
      <c r="X428"/>
      <c r="Y428"/>
    </row>
    <row r="429" spans="5:25">
      <c r="E429" s="35"/>
      <c r="F429" s="215"/>
      <c r="G429"/>
      <c r="H429" s="38"/>
      <c r="I429" s="38"/>
      <c r="J429" s="216"/>
      <c r="K429" s="38"/>
      <c r="L429" s="38"/>
      <c r="M429" s="38"/>
      <c r="N429"/>
      <c r="O429"/>
      <c r="P429" s="217"/>
      <c r="Q429"/>
      <c r="R429"/>
      <c r="S429"/>
      <c r="T429"/>
      <c r="U429"/>
      <c r="V429"/>
      <c r="W429"/>
      <c r="X429"/>
      <c r="Y429"/>
    </row>
    <row r="430" spans="5:25">
      <c r="E430" s="35"/>
      <c r="F430" s="215"/>
      <c r="G430"/>
      <c r="H430" s="38"/>
      <c r="I430" s="38"/>
      <c r="J430" s="216"/>
      <c r="K430" s="38"/>
      <c r="L430" s="38"/>
      <c r="M430" s="38"/>
      <c r="N430"/>
      <c r="O430"/>
      <c r="P430" s="217"/>
      <c r="Q430"/>
      <c r="R430"/>
      <c r="S430"/>
      <c r="T430"/>
      <c r="U430"/>
      <c r="V430"/>
      <c r="W430"/>
      <c r="X430"/>
      <c r="Y430"/>
    </row>
    <row r="431" spans="5:25">
      <c r="E431" s="35"/>
      <c r="F431" s="215"/>
      <c r="G431"/>
      <c r="H431" s="38"/>
      <c r="I431" s="38"/>
      <c r="J431" s="216"/>
      <c r="K431" s="38"/>
      <c r="L431" s="38"/>
      <c r="M431" s="38"/>
      <c r="N431"/>
      <c r="O431"/>
      <c r="P431" s="217"/>
      <c r="Q431"/>
      <c r="R431"/>
      <c r="S431"/>
      <c r="T431"/>
      <c r="U431"/>
      <c r="V431"/>
      <c r="W431"/>
      <c r="X431"/>
      <c r="Y431"/>
    </row>
    <row r="432" spans="5:25">
      <c r="E432" s="35"/>
      <c r="F432" s="215"/>
      <c r="G432"/>
      <c r="H432" s="38"/>
      <c r="I432" s="38"/>
      <c r="J432" s="216"/>
      <c r="K432" s="38"/>
      <c r="L432" s="38"/>
      <c r="M432" s="38"/>
      <c r="N432"/>
      <c r="O432"/>
      <c r="P432" s="217"/>
      <c r="Q432"/>
      <c r="R432"/>
      <c r="S432"/>
      <c r="T432"/>
      <c r="U432"/>
      <c r="V432"/>
      <c r="W432"/>
      <c r="X432"/>
      <c r="Y432"/>
    </row>
    <row r="433" spans="5:25">
      <c r="E433" s="35"/>
      <c r="F433" s="215"/>
      <c r="G433"/>
      <c r="H433" s="38"/>
      <c r="I433" s="38"/>
      <c r="J433" s="216"/>
      <c r="K433" s="38"/>
      <c r="L433" s="38"/>
      <c r="M433" s="38"/>
      <c r="N433"/>
      <c r="O433"/>
      <c r="P433" s="217"/>
      <c r="Q433"/>
      <c r="R433"/>
      <c r="S433"/>
      <c r="T433"/>
      <c r="U433"/>
      <c r="V433"/>
      <c r="W433"/>
      <c r="X433"/>
      <c r="Y433"/>
    </row>
    <row r="434" spans="5:25">
      <c r="E434" s="35"/>
      <c r="F434" s="215"/>
      <c r="G434"/>
      <c r="H434" s="38"/>
      <c r="I434" s="38"/>
      <c r="J434" s="216"/>
      <c r="K434" s="38"/>
      <c r="L434" s="38"/>
      <c r="M434" s="38"/>
      <c r="N434"/>
      <c r="O434"/>
      <c r="P434" s="217"/>
      <c r="Q434"/>
      <c r="R434"/>
      <c r="S434"/>
      <c r="T434"/>
      <c r="U434"/>
      <c r="V434"/>
      <c r="W434"/>
      <c r="X434"/>
      <c r="Y434"/>
    </row>
    <row r="435" spans="5:25">
      <c r="E435" s="35"/>
      <c r="F435" s="215"/>
      <c r="G435"/>
      <c r="H435" s="38"/>
      <c r="I435" s="38"/>
      <c r="J435" s="216"/>
      <c r="K435" s="38"/>
      <c r="L435" s="38"/>
      <c r="M435" s="38"/>
      <c r="N435"/>
      <c r="O435"/>
      <c r="P435" s="217"/>
      <c r="Q435"/>
      <c r="R435"/>
      <c r="S435"/>
      <c r="T435"/>
      <c r="U435"/>
      <c r="V435"/>
      <c r="W435"/>
      <c r="X435"/>
      <c r="Y435"/>
    </row>
    <row r="436" spans="5:25">
      <c r="E436" s="35"/>
      <c r="F436" s="215"/>
      <c r="G436"/>
      <c r="H436" s="38"/>
      <c r="I436" s="38"/>
      <c r="J436" s="216"/>
      <c r="K436" s="38"/>
      <c r="L436" s="38"/>
      <c r="M436" s="38"/>
      <c r="N436"/>
      <c r="O436"/>
      <c r="P436" s="217"/>
      <c r="Q436"/>
      <c r="R436"/>
      <c r="S436"/>
      <c r="T436"/>
      <c r="U436"/>
      <c r="V436"/>
      <c r="W436"/>
      <c r="X436"/>
      <c r="Y436"/>
    </row>
    <row r="437" spans="5:25">
      <c r="E437" s="35"/>
      <c r="F437" s="215"/>
      <c r="G437"/>
      <c r="H437" s="38"/>
      <c r="I437" s="38"/>
      <c r="J437" s="216"/>
      <c r="K437" s="38"/>
      <c r="L437" s="38"/>
      <c r="M437" s="38"/>
      <c r="N437"/>
      <c r="O437"/>
      <c r="P437" s="217"/>
      <c r="Q437"/>
      <c r="R437"/>
      <c r="S437"/>
      <c r="T437"/>
      <c r="U437"/>
      <c r="V437"/>
      <c r="W437"/>
      <c r="X437"/>
      <c r="Y437"/>
    </row>
    <row r="438" spans="5:25">
      <c r="E438" s="35"/>
      <c r="F438" s="215"/>
      <c r="G438"/>
      <c r="H438" s="38"/>
      <c r="I438" s="38"/>
      <c r="J438" s="216"/>
      <c r="K438" s="38"/>
      <c r="L438" s="38"/>
      <c r="M438" s="38"/>
      <c r="N438"/>
      <c r="O438"/>
      <c r="P438" s="217"/>
      <c r="Q438"/>
      <c r="R438"/>
      <c r="S438"/>
      <c r="T438"/>
      <c r="U438"/>
      <c r="V438"/>
      <c r="W438"/>
      <c r="X438"/>
      <c r="Y438"/>
    </row>
    <row r="439" spans="5:25">
      <c r="E439" s="35"/>
      <c r="F439" s="215"/>
      <c r="G439"/>
      <c r="H439" s="38"/>
      <c r="I439" s="38"/>
      <c r="J439" s="216"/>
      <c r="K439" s="38"/>
      <c r="L439" s="38"/>
      <c r="M439" s="38"/>
      <c r="N439"/>
      <c r="O439"/>
      <c r="P439" s="217"/>
      <c r="Q439"/>
      <c r="R439"/>
      <c r="S439"/>
      <c r="T439"/>
      <c r="U439"/>
      <c r="V439"/>
      <c r="W439"/>
      <c r="X439"/>
      <c r="Y439"/>
    </row>
    <row r="440" spans="5:25">
      <c r="E440" s="35"/>
      <c r="F440" s="215"/>
      <c r="G440"/>
      <c r="H440" s="38"/>
      <c r="I440" s="38"/>
      <c r="J440" s="216"/>
      <c r="K440" s="38"/>
      <c r="L440" s="38"/>
      <c r="M440" s="38"/>
      <c r="N440"/>
      <c r="O440"/>
      <c r="P440" s="217"/>
      <c r="Q440"/>
      <c r="R440"/>
      <c r="S440"/>
      <c r="T440"/>
      <c r="U440"/>
      <c r="V440"/>
      <c r="W440"/>
      <c r="X440"/>
      <c r="Y440"/>
    </row>
    <row r="441" spans="5:25">
      <c r="E441" s="35"/>
      <c r="F441" s="215"/>
      <c r="G441"/>
      <c r="H441" s="38"/>
      <c r="I441" s="38"/>
      <c r="J441" s="216"/>
      <c r="K441" s="38"/>
      <c r="L441" s="38"/>
      <c r="M441" s="38"/>
      <c r="N441"/>
      <c r="O441"/>
      <c r="P441" s="217"/>
      <c r="Q441"/>
      <c r="R441"/>
      <c r="S441"/>
      <c r="T441"/>
      <c r="U441"/>
      <c r="V441"/>
      <c r="W441"/>
      <c r="X441"/>
      <c r="Y441"/>
    </row>
    <row r="442" spans="5:25">
      <c r="E442" s="35"/>
      <c r="F442" s="215"/>
      <c r="G442"/>
      <c r="H442" s="38"/>
      <c r="I442" s="38"/>
      <c r="J442" s="216"/>
      <c r="K442" s="38"/>
      <c r="L442" s="38"/>
      <c r="M442" s="38"/>
      <c r="N442"/>
      <c r="O442"/>
      <c r="P442" s="217"/>
      <c r="Q442"/>
      <c r="R442"/>
      <c r="S442"/>
      <c r="T442"/>
      <c r="U442"/>
      <c r="V442"/>
      <c r="W442"/>
      <c r="X442"/>
      <c r="Y442"/>
    </row>
    <row r="443" spans="5:25">
      <c r="E443" s="35"/>
      <c r="F443" s="215"/>
      <c r="G443"/>
      <c r="H443" s="38"/>
      <c r="I443" s="38"/>
      <c r="J443" s="216"/>
      <c r="K443" s="38"/>
      <c r="L443" s="38"/>
      <c r="M443" s="38"/>
      <c r="N443"/>
      <c r="O443"/>
      <c r="P443" s="217"/>
      <c r="Q443"/>
      <c r="R443"/>
      <c r="S443"/>
      <c r="T443"/>
      <c r="U443"/>
      <c r="V443"/>
      <c r="W443"/>
      <c r="X443"/>
      <c r="Y443"/>
    </row>
    <row r="444" spans="5:25">
      <c r="E444" s="35"/>
      <c r="F444" s="215"/>
      <c r="G444"/>
      <c r="H444" s="38"/>
      <c r="I444" s="38"/>
      <c r="J444" s="216"/>
      <c r="K444" s="38"/>
      <c r="L444" s="38"/>
      <c r="M444" s="38"/>
      <c r="N444"/>
      <c r="O444"/>
      <c r="P444" s="217"/>
      <c r="Q444"/>
      <c r="R444"/>
      <c r="S444"/>
      <c r="T444"/>
      <c r="U444"/>
      <c r="V444"/>
      <c r="W444"/>
      <c r="X444"/>
      <c r="Y444"/>
    </row>
    <row r="445" spans="5:25">
      <c r="E445" s="35"/>
      <c r="F445" s="215"/>
      <c r="G445"/>
      <c r="H445" s="38"/>
      <c r="I445" s="38"/>
      <c r="J445" s="216"/>
      <c r="K445" s="38"/>
      <c r="L445" s="38"/>
      <c r="M445" s="38"/>
      <c r="N445"/>
      <c r="O445"/>
      <c r="P445" s="217"/>
      <c r="Q445"/>
      <c r="R445"/>
      <c r="S445"/>
      <c r="T445"/>
      <c r="U445"/>
      <c r="V445"/>
      <c r="W445"/>
      <c r="X445"/>
      <c r="Y445"/>
    </row>
    <row r="446" spans="5:25">
      <c r="E446" s="35"/>
      <c r="F446" s="215"/>
      <c r="G446"/>
      <c r="H446" s="38"/>
      <c r="I446" s="38"/>
      <c r="J446" s="216"/>
      <c r="K446" s="38"/>
      <c r="L446" s="38"/>
      <c r="M446" s="38"/>
      <c r="N446"/>
      <c r="O446"/>
      <c r="P446" s="217"/>
      <c r="Q446"/>
      <c r="R446"/>
      <c r="S446"/>
      <c r="T446"/>
      <c r="U446"/>
      <c r="V446"/>
      <c r="W446"/>
      <c r="X446"/>
      <c r="Y446"/>
    </row>
    <row r="447" spans="5:25">
      <c r="E447" s="35"/>
      <c r="F447" s="215"/>
      <c r="G447"/>
      <c r="H447" s="38"/>
      <c r="I447" s="38"/>
      <c r="J447" s="216"/>
      <c r="K447" s="38"/>
      <c r="L447" s="38"/>
      <c r="M447" s="38"/>
      <c r="N447"/>
      <c r="O447"/>
      <c r="P447" s="217"/>
      <c r="Q447"/>
      <c r="R447"/>
      <c r="S447"/>
      <c r="T447"/>
      <c r="U447"/>
      <c r="V447"/>
      <c r="W447"/>
      <c r="X447"/>
      <c r="Y447"/>
    </row>
    <row r="448" spans="5:25">
      <c r="E448" s="35"/>
      <c r="F448" s="215"/>
      <c r="G448"/>
      <c r="H448" s="38"/>
      <c r="I448" s="38"/>
      <c r="J448" s="216"/>
      <c r="K448" s="38"/>
      <c r="L448" s="38"/>
      <c r="M448" s="38"/>
      <c r="N448"/>
      <c r="O448"/>
      <c r="P448" s="217"/>
      <c r="Q448"/>
      <c r="R448"/>
      <c r="S448"/>
      <c r="T448"/>
      <c r="U448"/>
      <c r="V448"/>
      <c r="W448"/>
      <c r="X448"/>
      <c r="Y448"/>
    </row>
    <row r="449" spans="5:25">
      <c r="E449" s="35"/>
      <c r="F449" s="215"/>
      <c r="G449"/>
      <c r="H449" s="38"/>
      <c r="I449" s="38"/>
      <c r="J449" s="216"/>
      <c r="K449" s="38"/>
      <c r="L449" s="38"/>
      <c r="M449" s="38"/>
      <c r="N449"/>
      <c r="O449"/>
      <c r="P449" s="217"/>
      <c r="Q449"/>
      <c r="R449"/>
      <c r="S449"/>
      <c r="T449"/>
      <c r="U449"/>
      <c r="V449"/>
      <c r="W449"/>
      <c r="X449"/>
      <c r="Y449"/>
    </row>
    <row r="450" spans="5:25">
      <c r="E450" s="35"/>
      <c r="F450" s="215"/>
      <c r="G450"/>
      <c r="H450" s="38"/>
      <c r="I450" s="38"/>
      <c r="J450" s="216"/>
      <c r="K450" s="38"/>
      <c r="L450" s="38"/>
      <c r="M450" s="38"/>
      <c r="N450"/>
      <c r="O450"/>
      <c r="P450" s="217"/>
      <c r="Q450"/>
      <c r="R450"/>
      <c r="S450"/>
      <c r="T450"/>
      <c r="U450"/>
      <c r="V450"/>
      <c r="W450"/>
      <c r="X450"/>
      <c r="Y450"/>
    </row>
    <row r="451" spans="5:25">
      <c r="E451" s="35"/>
      <c r="F451" s="215"/>
      <c r="G451"/>
      <c r="H451" s="38"/>
      <c r="I451" s="38"/>
      <c r="J451" s="216"/>
      <c r="K451" s="38"/>
      <c r="L451" s="38"/>
      <c r="M451" s="38"/>
      <c r="N451"/>
      <c r="O451"/>
      <c r="P451" s="217"/>
      <c r="Q451"/>
      <c r="R451"/>
      <c r="S451"/>
      <c r="T451"/>
      <c r="U451"/>
      <c r="V451"/>
      <c r="W451"/>
      <c r="X451"/>
      <c r="Y451"/>
    </row>
    <row r="452" spans="5:25">
      <c r="E452" s="35"/>
      <c r="F452" s="215"/>
      <c r="G452"/>
      <c r="H452" s="38"/>
      <c r="I452" s="38"/>
      <c r="J452" s="216"/>
      <c r="K452" s="38"/>
      <c r="L452" s="38"/>
      <c r="M452" s="38"/>
      <c r="N452"/>
      <c r="O452"/>
      <c r="P452" s="217"/>
      <c r="Q452"/>
      <c r="R452"/>
      <c r="S452"/>
      <c r="T452"/>
      <c r="U452"/>
      <c r="V452"/>
      <c r="W452"/>
      <c r="X452"/>
      <c r="Y452"/>
    </row>
    <row r="453" spans="5:25">
      <c r="E453" s="35"/>
      <c r="F453" s="215"/>
      <c r="G453"/>
      <c r="H453" s="38"/>
      <c r="I453" s="38"/>
      <c r="J453" s="216"/>
      <c r="K453" s="38"/>
      <c r="L453" s="38"/>
      <c r="M453" s="38"/>
      <c r="N453"/>
      <c r="O453"/>
      <c r="P453" s="217"/>
      <c r="Q453"/>
      <c r="R453"/>
      <c r="S453"/>
      <c r="T453"/>
      <c r="U453"/>
      <c r="V453"/>
      <c r="W453"/>
      <c r="X453"/>
      <c r="Y453"/>
    </row>
    <row r="454" spans="5:25">
      <c r="E454" s="35"/>
      <c r="F454" s="215"/>
      <c r="G454"/>
      <c r="H454" s="38"/>
      <c r="I454" s="38"/>
      <c r="J454" s="216"/>
      <c r="K454" s="38"/>
      <c r="L454" s="38"/>
      <c r="M454" s="38"/>
      <c r="N454"/>
      <c r="O454"/>
      <c r="P454" s="217"/>
      <c r="Q454"/>
      <c r="R454"/>
      <c r="S454"/>
      <c r="T454"/>
      <c r="U454"/>
      <c r="V454"/>
      <c r="W454"/>
      <c r="X454"/>
      <c r="Y454"/>
    </row>
    <row r="455" spans="5:25">
      <c r="E455" s="35"/>
      <c r="F455" s="215"/>
      <c r="G455"/>
      <c r="H455" s="38"/>
      <c r="I455" s="38"/>
      <c r="J455" s="216"/>
      <c r="K455" s="38"/>
      <c r="L455" s="38"/>
      <c r="M455" s="38"/>
      <c r="N455"/>
      <c r="O455"/>
      <c r="P455" s="217"/>
      <c r="Q455"/>
      <c r="R455"/>
      <c r="S455"/>
      <c r="T455"/>
      <c r="U455"/>
      <c r="V455"/>
      <c r="W455"/>
      <c r="X455"/>
      <c r="Y455"/>
    </row>
    <row r="456" spans="5:25">
      <c r="E456" s="35"/>
      <c r="F456" s="215"/>
      <c r="G456"/>
      <c r="H456" s="38"/>
      <c r="I456" s="38"/>
      <c r="J456" s="216"/>
      <c r="K456" s="38"/>
      <c r="L456" s="38"/>
      <c r="M456" s="38"/>
      <c r="N456"/>
      <c r="O456"/>
      <c r="P456" s="217"/>
      <c r="Q456"/>
      <c r="R456"/>
      <c r="S456"/>
      <c r="T456"/>
      <c r="U456"/>
      <c r="V456"/>
      <c r="W456"/>
      <c r="X456"/>
      <c r="Y456"/>
    </row>
    <row r="457" spans="5:25">
      <c r="E457" s="35"/>
      <c r="F457" s="215"/>
      <c r="G457"/>
      <c r="H457" s="38"/>
      <c r="I457" s="38"/>
      <c r="J457" s="216"/>
      <c r="K457" s="38"/>
      <c r="L457" s="38"/>
      <c r="M457" s="38"/>
      <c r="N457"/>
      <c r="O457"/>
      <c r="P457" s="217"/>
      <c r="Q457"/>
      <c r="R457"/>
      <c r="S457"/>
      <c r="T457"/>
      <c r="U457"/>
      <c r="V457"/>
      <c r="W457"/>
      <c r="X457"/>
      <c r="Y457"/>
    </row>
    <row r="458" spans="5:25">
      <c r="E458" s="35"/>
      <c r="F458" s="215"/>
      <c r="G458"/>
      <c r="H458" s="38"/>
      <c r="I458" s="38"/>
      <c r="J458" s="216"/>
      <c r="K458" s="38"/>
      <c r="L458" s="38"/>
      <c r="M458" s="38"/>
      <c r="N458"/>
      <c r="O458"/>
      <c r="P458" s="217"/>
      <c r="Q458"/>
      <c r="R458"/>
      <c r="S458"/>
      <c r="T458"/>
      <c r="U458"/>
      <c r="V458"/>
      <c r="W458"/>
      <c r="X458"/>
      <c r="Y458"/>
    </row>
    <row r="459" spans="5:25">
      <c r="E459" s="35"/>
      <c r="F459" s="215"/>
      <c r="G459"/>
      <c r="H459" s="38"/>
      <c r="I459" s="38"/>
      <c r="J459" s="216"/>
      <c r="K459" s="38"/>
      <c r="L459" s="38"/>
      <c r="M459" s="38"/>
      <c r="N459"/>
      <c r="O459"/>
      <c r="P459" s="217"/>
      <c r="Q459"/>
      <c r="R459"/>
      <c r="S459"/>
      <c r="T459"/>
      <c r="U459"/>
      <c r="V459"/>
      <c r="W459"/>
      <c r="X459"/>
      <c r="Y459"/>
    </row>
    <row r="460" spans="5:25">
      <c r="E460" s="35"/>
      <c r="F460" s="215"/>
      <c r="G460"/>
      <c r="H460" s="38"/>
      <c r="I460" s="38"/>
      <c r="J460" s="216"/>
      <c r="K460" s="38"/>
      <c r="L460" s="38"/>
      <c r="M460" s="38"/>
      <c r="N460"/>
      <c r="O460"/>
      <c r="P460" s="217"/>
      <c r="Q460"/>
      <c r="R460"/>
      <c r="S460"/>
      <c r="T460"/>
      <c r="U460"/>
      <c r="V460"/>
      <c r="W460"/>
      <c r="X460"/>
      <c r="Y460"/>
    </row>
    <row r="461" spans="5:25">
      <c r="E461" s="35"/>
      <c r="F461" s="215"/>
      <c r="G461"/>
      <c r="H461" s="38"/>
      <c r="I461" s="38"/>
      <c r="J461" s="216"/>
      <c r="K461" s="38"/>
      <c r="L461" s="38"/>
      <c r="M461" s="38"/>
      <c r="N461"/>
      <c r="O461"/>
      <c r="P461" s="217"/>
      <c r="Q461"/>
      <c r="R461"/>
      <c r="S461"/>
      <c r="T461"/>
      <c r="U461"/>
      <c r="V461"/>
      <c r="W461"/>
      <c r="X461"/>
      <c r="Y461"/>
    </row>
    <row r="462" spans="5:25">
      <c r="E462" s="35"/>
      <c r="F462" s="215"/>
      <c r="G462"/>
      <c r="H462" s="38"/>
      <c r="I462" s="38"/>
      <c r="J462" s="216"/>
      <c r="K462" s="38"/>
      <c r="L462" s="38"/>
      <c r="M462" s="38"/>
      <c r="N462"/>
      <c r="O462"/>
      <c r="P462" s="217"/>
      <c r="Q462"/>
      <c r="R462"/>
      <c r="S462"/>
      <c r="T462"/>
      <c r="U462"/>
      <c r="V462"/>
      <c r="W462"/>
      <c r="X462"/>
      <c r="Y462"/>
    </row>
    <row r="463" spans="5:25">
      <c r="E463" s="35"/>
      <c r="F463" s="215"/>
      <c r="G463"/>
      <c r="H463" s="38"/>
      <c r="I463" s="38"/>
      <c r="J463" s="216"/>
      <c r="K463" s="38"/>
      <c r="L463" s="38"/>
      <c r="M463" s="38"/>
      <c r="N463"/>
      <c r="O463"/>
      <c r="P463" s="217"/>
      <c r="Q463"/>
      <c r="R463"/>
      <c r="S463"/>
      <c r="T463"/>
      <c r="U463"/>
      <c r="V463"/>
      <c r="W463"/>
      <c r="X463"/>
      <c r="Y463"/>
    </row>
    <row r="464" spans="5:25">
      <c r="E464" s="35"/>
      <c r="F464" s="215"/>
      <c r="G464"/>
      <c r="H464" s="38"/>
      <c r="I464" s="38"/>
      <c r="J464" s="216"/>
      <c r="K464" s="38"/>
      <c r="L464" s="38"/>
      <c r="M464" s="38"/>
      <c r="N464"/>
      <c r="O464"/>
      <c r="P464" s="217"/>
      <c r="Q464"/>
      <c r="R464"/>
      <c r="S464"/>
      <c r="T464"/>
      <c r="U464"/>
      <c r="V464"/>
      <c r="W464"/>
      <c r="X464"/>
      <c r="Y464"/>
    </row>
    <row r="465" spans="5:25">
      <c r="E465" s="35"/>
      <c r="F465" s="215"/>
      <c r="G465"/>
      <c r="H465" s="38"/>
      <c r="I465" s="38"/>
      <c r="J465" s="216"/>
      <c r="K465" s="38"/>
      <c r="L465" s="38"/>
      <c r="M465" s="38"/>
      <c r="N465"/>
      <c r="O465"/>
      <c r="P465" s="217"/>
      <c r="Q465"/>
      <c r="R465"/>
      <c r="S465"/>
      <c r="T465"/>
      <c r="U465"/>
      <c r="V465"/>
      <c r="W465"/>
      <c r="X465"/>
      <c r="Y465"/>
    </row>
    <row r="466" spans="5:25">
      <c r="E466" s="35"/>
      <c r="F466" s="215"/>
      <c r="G466"/>
      <c r="H466" s="38"/>
      <c r="I466" s="38"/>
      <c r="J466" s="216"/>
      <c r="K466" s="38"/>
      <c r="L466" s="38"/>
      <c r="M466" s="38"/>
      <c r="N466"/>
      <c r="O466"/>
      <c r="P466" s="217"/>
      <c r="Q466"/>
      <c r="R466"/>
      <c r="S466"/>
      <c r="T466"/>
      <c r="U466"/>
      <c r="V466"/>
      <c r="W466"/>
      <c r="X466"/>
      <c r="Y466"/>
    </row>
    <row r="467" spans="5:25">
      <c r="E467" s="35"/>
      <c r="F467" s="215"/>
      <c r="G467"/>
      <c r="H467" s="38"/>
      <c r="I467" s="38"/>
      <c r="J467" s="216"/>
      <c r="K467" s="38"/>
      <c r="L467" s="38"/>
      <c r="M467" s="38"/>
      <c r="N467"/>
      <c r="O467"/>
      <c r="P467" s="217"/>
      <c r="Q467"/>
      <c r="R467"/>
      <c r="S467"/>
      <c r="T467"/>
      <c r="U467"/>
      <c r="V467"/>
      <c r="W467"/>
      <c r="X467"/>
      <c r="Y467"/>
    </row>
    <row r="468" spans="5:25">
      <c r="E468" s="35"/>
      <c r="F468" s="215"/>
      <c r="G468"/>
      <c r="H468" s="38"/>
      <c r="I468" s="38"/>
      <c r="J468" s="216"/>
      <c r="K468" s="38"/>
      <c r="L468" s="38"/>
      <c r="M468" s="38"/>
      <c r="N468"/>
      <c r="O468"/>
      <c r="P468" s="217"/>
      <c r="Q468"/>
      <c r="R468"/>
      <c r="S468"/>
      <c r="T468"/>
      <c r="U468"/>
      <c r="V468"/>
      <c r="W468"/>
      <c r="X468"/>
      <c r="Y468"/>
    </row>
    <row r="469" spans="5:25">
      <c r="E469" s="35"/>
      <c r="F469" s="215"/>
      <c r="G469"/>
      <c r="H469" s="38"/>
      <c r="I469" s="38"/>
      <c r="J469" s="216"/>
      <c r="K469" s="38"/>
      <c r="L469" s="38"/>
      <c r="M469" s="38"/>
      <c r="N469"/>
      <c r="O469"/>
      <c r="P469" s="217"/>
      <c r="Q469"/>
      <c r="R469"/>
      <c r="S469"/>
      <c r="T469"/>
      <c r="U469"/>
      <c r="V469"/>
      <c r="W469"/>
      <c r="X469"/>
      <c r="Y469"/>
    </row>
    <row r="470" spans="5:25">
      <c r="E470" s="35"/>
      <c r="F470" s="215"/>
      <c r="G470"/>
      <c r="H470" s="38"/>
      <c r="I470" s="38"/>
      <c r="J470" s="216"/>
      <c r="K470" s="38"/>
      <c r="L470" s="38"/>
      <c r="M470" s="38"/>
      <c r="N470"/>
      <c r="O470"/>
      <c r="P470" s="217"/>
      <c r="Q470"/>
      <c r="R470"/>
      <c r="S470"/>
      <c r="T470"/>
      <c r="U470"/>
      <c r="V470"/>
      <c r="W470"/>
      <c r="X470"/>
      <c r="Y470"/>
    </row>
    <row r="471" spans="5:25">
      <c r="E471" s="35"/>
      <c r="F471" s="215"/>
      <c r="G471"/>
      <c r="H471" s="38"/>
      <c r="I471" s="38"/>
      <c r="J471" s="216"/>
      <c r="K471" s="38"/>
      <c r="L471" s="38"/>
      <c r="M471" s="38"/>
      <c r="N471"/>
      <c r="O471"/>
      <c r="P471" s="217"/>
      <c r="Q471"/>
      <c r="R471"/>
      <c r="S471"/>
      <c r="T471"/>
      <c r="U471"/>
      <c r="V471"/>
      <c r="W471"/>
      <c r="X471"/>
      <c r="Y471"/>
    </row>
    <row r="472" spans="5:25">
      <c r="E472" s="35"/>
      <c r="F472" s="215"/>
      <c r="G472"/>
      <c r="H472" s="38"/>
      <c r="I472" s="38"/>
      <c r="J472" s="216"/>
      <c r="K472" s="38"/>
      <c r="L472" s="38"/>
      <c r="M472" s="38"/>
      <c r="N472"/>
      <c r="O472"/>
      <c r="P472" s="217"/>
      <c r="Q472"/>
      <c r="R472"/>
      <c r="S472"/>
      <c r="T472"/>
      <c r="U472"/>
      <c r="V472"/>
      <c r="W472"/>
      <c r="X472"/>
      <c r="Y472"/>
    </row>
    <row r="473" spans="5:25">
      <c r="E473" s="35"/>
      <c r="F473" s="215"/>
      <c r="G473"/>
      <c r="H473" s="38"/>
      <c r="I473" s="38"/>
      <c r="J473" s="216"/>
      <c r="K473" s="38"/>
      <c r="L473" s="38"/>
      <c r="M473" s="38"/>
      <c r="N473"/>
      <c r="O473"/>
      <c r="P473" s="217"/>
      <c r="Q473"/>
      <c r="R473"/>
      <c r="S473"/>
      <c r="T473"/>
      <c r="U473"/>
      <c r="V473"/>
      <c r="W473"/>
      <c r="X473"/>
      <c r="Y473"/>
    </row>
    <row r="474" spans="5:25">
      <c r="E474" s="35"/>
      <c r="F474" s="215"/>
      <c r="G474"/>
      <c r="H474" s="38"/>
      <c r="I474" s="38"/>
      <c r="J474" s="216"/>
      <c r="K474" s="38"/>
      <c r="L474" s="38"/>
      <c r="M474" s="38"/>
      <c r="N474"/>
      <c r="O474"/>
      <c r="P474" s="217"/>
      <c r="Q474"/>
      <c r="R474"/>
      <c r="S474"/>
      <c r="T474"/>
      <c r="U474"/>
      <c r="V474"/>
      <c r="W474"/>
      <c r="X474"/>
      <c r="Y474"/>
    </row>
    <row r="475" spans="5:25">
      <c r="E475" s="35"/>
      <c r="F475" s="215"/>
      <c r="G475"/>
      <c r="H475" s="38"/>
      <c r="I475" s="38"/>
      <c r="J475" s="216"/>
      <c r="K475" s="38"/>
      <c r="L475" s="38"/>
      <c r="M475" s="38"/>
      <c r="N475"/>
      <c r="O475"/>
      <c r="P475" s="217"/>
      <c r="Q475"/>
      <c r="R475"/>
      <c r="S475"/>
      <c r="T475"/>
      <c r="U475"/>
      <c r="V475"/>
      <c r="W475"/>
      <c r="X475"/>
      <c r="Y475"/>
    </row>
    <row r="476" spans="5:25">
      <c r="E476" s="35"/>
      <c r="F476" s="215"/>
      <c r="G476"/>
      <c r="H476" s="38"/>
      <c r="I476" s="38"/>
      <c r="J476" s="216"/>
      <c r="K476" s="38"/>
      <c r="L476" s="38"/>
      <c r="M476" s="38"/>
      <c r="N476"/>
      <c r="O476"/>
      <c r="P476" s="217"/>
      <c r="Q476"/>
      <c r="R476"/>
      <c r="S476"/>
      <c r="T476"/>
      <c r="U476"/>
      <c r="V476"/>
      <c r="W476"/>
      <c r="X476"/>
      <c r="Y476"/>
    </row>
    <row r="477" spans="5:25">
      <c r="E477" s="35"/>
      <c r="F477" s="215"/>
      <c r="G477"/>
      <c r="H477" s="38"/>
      <c r="I477" s="38"/>
      <c r="J477" s="216"/>
      <c r="K477" s="38"/>
      <c r="L477" s="38"/>
      <c r="M477" s="38"/>
      <c r="N477"/>
      <c r="O477"/>
      <c r="P477" s="217"/>
      <c r="Q477"/>
      <c r="R477"/>
      <c r="S477"/>
      <c r="T477"/>
      <c r="U477"/>
      <c r="V477"/>
      <c r="W477"/>
      <c r="X477"/>
      <c r="Y477"/>
    </row>
    <row r="478" spans="5:25">
      <c r="E478" s="35"/>
      <c r="F478" s="215"/>
      <c r="G478"/>
      <c r="H478" s="38"/>
      <c r="I478" s="38"/>
      <c r="J478" s="216"/>
      <c r="K478" s="38"/>
      <c r="L478" s="38"/>
      <c r="M478" s="38"/>
      <c r="N478"/>
      <c r="O478"/>
      <c r="P478" s="217"/>
      <c r="Q478"/>
      <c r="R478"/>
      <c r="S478"/>
      <c r="T478"/>
      <c r="U478"/>
      <c r="V478"/>
      <c r="W478"/>
      <c r="X478"/>
      <c r="Y478"/>
    </row>
    <row r="479" spans="5:25">
      <c r="E479" s="35"/>
      <c r="F479" s="215"/>
      <c r="G479"/>
      <c r="H479" s="38"/>
      <c r="I479" s="38"/>
      <c r="J479" s="216"/>
      <c r="K479" s="38"/>
      <c r="L479" s="38"/>
      <c r="M479" s="38"/>
      <c r="N479"/>
      <c r="O479"/>
      <c r="P479" s="217"/>
      <c r="Q479"/>
      <c r="R479"/>
      <c r="S479"/>
      <c r="T479"/>
      <c r="U479"/>
      <c r="V479"/>
      <c r="W479"/>
      <c r="X479"/>
      <c r="Y479"/>
    </row>
    <row r="480" spans="5:25">
      <c r="E480" s="35"/>
      <c r="F480" s="215"/>
      <c r="G480"/>
      <c r="H480" s="38"/>
      <c r="I480" s="38"/>
      <c r="J480" s="216"/>
      <c r="K480" s="38"/>
      <c r="L480" s="38"/>
      <c r="M480" s="38"/>
      <c r="N480"/>
      <c r="O480"/>
      <c r="P480" s="217"/>
      <c r="Q480"/>
      <c r="R480"/>
      <c r="S480"/>
      <c r="T480"/>
      <c r="U480"/>
      <c r="V480"/>
      <c r="W480"/>
      <c r="X480"/>
      <c r="Y480"/>
    </row>
    <row r="481" spans="5:25">
      <c r="E481" s="35"/>
      <c r="F481" s="215"/>
      <c r="G481"/>
      <c r="H481" s="38"/>
      <c r="I481" s="38"/>
      <c r="J481" s="216"/>
      <c r="K481" s="38"/>
      <c r="L481" s="38"/>
      <c r="M481" s="38"/>
      <c r="N481"/>
      <c r="O481"/>
      <c r="P481" s="217"/>
      <c r="Q481"/>
      <c r="R481"/>
      <c r="S481"/>
      <c r="T481"/>
      <c r="U481"/>
      <c r="V481"/>
      <c r="W481"/>
      <c r="X481"/>
      <c r="Y481"/>
    </row>
    <row r="482" spans="5:25">
      <c r="E482" s="35"/>
      <c r="F482" s="215"/>
      <c r="G482"/>
      <c r="H482" s="38"/>
      <c r="I482" s="38"/>
      <c r="J482" s="216"/>
      <c r="K482" s="38"/>
      <c r="L482" s="38"/>
      <c r="M482" s="38"/>
      <c r="N482"/>
      <c r="O482"/>
      <c r="P482" s="217"/>
      <c r="Q482"/>
      <c r="R482"/>
      <c r="S482"/>
      <c r="T482"/>
      <c r="U482"/>
      <c r="V482"/>
      <c r="W482"/>
      <c r="X482"/>
      <c r="Y482"/>
    </row>
    <row r="483" spans="5:25">
      <c r="E483" s="35"/>
      <c r="F483" s="215"/>
      <c r="G483"/>
      <c r="H483" s="38"/>
      <c r="I483" s="38"/>
      <c r="J483" s="216"/>
      <c r="K483" s="38"/>
      <c r="L483" s="38"/>
      <c r="M483" s="38"/>
      <c r="N483"/>
      <c r="O483"/>
      <c r="P483" s="217"/>
      <c r="Q483"/>
      <c r="R483"/>
      <c r="S483"/>
      <c r="T483"/>
      <c r="U483"/>
      <c r="V483"/>
      <c r="W483"/>
      <c r="X483"/>
      <c r="Y483"/>
    </row>
    <row r="484" spans="5:25">
      <c r="E484" s="35"/>
      <c r="F484" s="215"/>
      <c r="G484"/>
      <c r="H484" s="38"/>
      <c r="I484" s="38"/>
      <c r="J484" s="216"/>
      <c r="K484" s="38"/>
      <c r="L484" s="38"/>
      <c r="M484" s="38"/>
      <c r="N484"/>
      <c r="O484"/>
      <c r="P484" s="217"/>
      <c r="Q484"/>
      <c r="R484"/>
      <c r="S484"/>
      <c r="T484"/>
      <c r="U484"/>
      <c r="V484"/>
      <c r="W484"/>
      <c r="X484"/>
      <c r="Y484"/>
    </row>
    <row r="485" spans="5:25">
      <c r="E485" s="35"/>
      <c r="F485" s="215"/>
      <c r="G485"/>
      <c r="H485" s="38"/>
      <c r="I485" s="38"/>
      <c r="J485" s="216"/>
      <c r="K485" s="38"/>
      <c r="L485" s="38"/>
      <c r="M485" s="38"/>
      <c r="N485"/>
      <c r="O485"/>
      <c r="P485" s="217"/>
      <c r="Q485"/>
      <c r="R485"/>
      <c r="S485"/>
      <c r="T485"/>
      <c r="U485"/>
      <c r="V485"/>
      <c r="W485"/>
      <c r="X485"/>
      <c r="Y485"/>
    </row>
    <row r="486" spans="5:25">
      <c r="E486" s="35"/>
      <c r="F486" s="215"/>
      <c r="G486"/>
      <c r="H486" s="38"/>
      <c r="I486" s="38"/>
      <c r="J486" s="216"/>
      <c r="K486" s="38"/>
      <c r="L486" s="38"/>
      <c r="M486" s="38"/>
      <c r="N486"/>
      <c r="O486"/>
      <c r="P486" s="217"/>
      <c r="Q486"/>
      <c r="R486"/>
      <c r="S486"/>
      <c r="T486"/>
      <c r="U486"/>
      <c r="V486"/>
      <c r="W486"/>
      <c r="X486"/>
      <c r="Y486"/>
    </row>
    <row r="487" spans="5:25">
      <c r="E487" s="35"/>
      <c r="F487" s="215"/>
      <c r="G487"/>
      <c r="H487" s="38"/>
      <c r="I487" s="38"/>
      <c r="J487" s="216"/>
      <c r="K487" s="38"/>
      <c r="L487" s="38"/>
      <c r="M487" s="38"/>
      <c r="N487"/>
      <c r="O487"/>
      <c r="P487" s="217"/>
      <c r="Q487"/>
      <c r="R487"/>
      <c r="S487"/>
      <c r="T487"/>
      <c r="U487"/>
      <c r="V487"/>
      <c r="W487"/>
      <c r="X487"/>
      <c r="Y487"/>
    </row>
    <row r="488" spans="5:25">
      <c r="E488" s="35"/>
      <c r="F488" s="215"/>
      <c r="G488"/>
      <c r="H488" s="38"/>
      <c r="I488" s="38"/>
      <c r="J488" s="216"/>
      <c r="K488" s="38"/>
      <c r="L488" s="38"/>
      <c r="M488" s="38"/>
      <c r="N488"/>
      <c r="O488"/>
      <c r="P488" s="217"/>
      <c r="Q488"/>
      <c r="R488"/>
      <c r="S488"/>
      <c r="T488"/>
      <c r="U488"/>
      <c r="V488"/>
      <c r="W488"/>
      <c r="X488"/>
      <c r="Y488"/>
    </row>
    <row r="489" spans="5:25">
      <c r="E489" s="35"/>
      <c r="F489" s="215"/>
      <c r="G489"/>
      <c r="H489" s="38"/>
      <c r="I489" s="38"/>
      <c r="J489" s="216"/>
      <c r="K489" s="38"/>
      <c r="L489" s="38"/>
      <c r="M489" s="38"/>
      <c r="N489"/>
      <c r="O489"/>
      <c r="P489" s="217"/>
      <c r="Q489"/>
      <c r="R489"/>
      <c r="S489"/>
      <c r="T489"/>
      <c r="U489"/>
      <c r="V489"/>
      <c r="W489"/>
      <c r="X489"/>
      <c r="Y489"/>
    </row>
    <row r="490" spans="5:25">
      <c r="E490" s="35"/>
      <c r="F490" s="215"/>
      <c r="G490"/>
      <c r="H490" s="38"/>
      <c r="I490" s="38"/>
      <c r="J490" s="216"/>
      <c r="K490" s="38"/>
      <c r="L490" s="38"/>
      <c r="M490" s="38"/>
      <c r="N490"/>
      <c r="O490"/>
      <c r="P490" s="217"/>
      <c r="Q490"/>
      <c r="R490"/>
      <c r="S490"/>
      <c r="T490"/>
      <c r="U490"/>
      <c r="V490"/>
      <c r="W490"/>
      <c r="X490"/>
      <c r="Y490"/>
    </row>
    <row r="491" spans="5:25">
      <c r="E491" s="35"/>
      <c r="F491" s="215"/>
      <c r="G491"/>
      <c r="H491" s="38"/>
      <c r="I491" s="38"/>
      <c r="J491" s="216"/>
      <c r="K491" s="38"/>
      <c r="L491" s="38"/>
      <c r="M491" s="38"/>
      <c r="N491"/>
      <c r="O491"/>
      <c r="P491" s="217"/>
      <c r="Q491"/>
      <c r="R491"/>
      <c r="S491"/>
      <c r="T491"/>
      <c r="U491"/>
      <c r="V491"/>
      <c r="W491"/>
      <c r="X491"/>
      <c r="Y491"/>
    </row>
    <row r="492" spans="5:25">
      <c r="E492" s="35"/>
      <c r="F492" s="215"/>
      <c r="G492"/>
      <c r="H492" s="38"/>
      <c r="I492" s="38"/>
      <c r="J492" s="216"/>
      <c r="K492" s="38"/>
      <c r="L492" s="38"/>
      <c r="M492" s="38"/>
      <c r="N492"/>
      <c r="O492"/>
      <c r="P492" s="217"/>
      <c r="Q492"/>
      <c r="R492"/>
      <c r="S492"/>
      <c r="T492"/>
      <c r="U492"/>
      <c r="V492"/>
      <c r="W492"/>
      <c r="X492"/>
      <c r="Y492"/>
    </row>
    <row r="493" spans="5:25">
      <c r="E493" s="35"/>
      <c r="F493" s="215"/>
      <c r="G493"/>
      <c r="H493" s="38"/>
      <c r="I493" s="38"/>
      <c r="J493" s="216"/>
      <c r="K493" s="38"/>
      <c r="L493" s="38"/>
      <c r="M493" s="38"/>
      <c r="N493"/>
      <c r="O493"/>
      <c r="P493" s="217"/>
      <c r="Q493"/>
      <c r="R493"/>
      <c r="S493"/>
      <c r="T493"/>
      <c r="U493"/>
      <c r="V493"/>
      <c r="W493"/>
      <c r="X493"/>
      <c r="Y493"/>
    </row>
    <row r="494" spans="5:25">
      <c r="E494" s="35"/>
      <c r="F494" s="215"/>
      <c r="G494"/>
      <c r="H494" s="38"/>
      <c r="I494" s="38"/>
      <c r="J494" s="216"/>
      <c r="K494" s="38"/>
      <c r="L494" s="38"/>
      <c r="M494" s="38"/>
      <c r="N494"/>
      <c r="O494"/>
      <c r="P494" s="217"/>
      <c r="Q494"/>
      <c r="R494"/>
      <c r="S494"/>
      <c r="T494"/>
      <c r="U494"/>
      <c r="V494"/>
      <c r="W494"/>
      <c r="X494"/>
      <c r="Y494"/>
    </row>
    <row r="495" spans="5:25">
      <c r="E495" s="35"/>
      <c r="F495" s="215"/>
      <c r="G495"/>
      <c r="H495" s="38"/>
      <c r="I495" s="38"/>
      <c r="J495" s="216"/>
      <c r="K495" s="38"/>
      <c r="L495" s="38"/>
      <c r="M495" s="38"/>
      <c r="N495"/>
      <c r="O495"/>
      <c r="P495" s="217"/>
      <c r="Q495"/>
      <c r="R495"/>
      <c r="S495"/>
      <c r="T495"/>
      <c r="U495"/>
      <c r="V495"/>
      <c r="W495"/>
      <c r="X495"/>
      <c r="Y495"/>
    </row>
    <row r="496" spans="5:25">
      <c r="E496" s="35"/>
      <c r="F496" s="215"/>
      <c r="G496"/>
      <c r="H496" s="38"/>
      <c r="I496" s="38"/>
      <c r="J496" s="216"/>
      <c r="K496" s="38"/>
      <c r="L496" s="38"/>
      <c r="M496" s="38"/>
      <c r="N496"/>
      <c r="O496"/>
      <c r="P496" s="217"/>
      <c r="Q496"/>
      <c r="R496"/>
      <c r="S496"/>
      <c r="T496"/>
      <c r="U496"/>
      <c r="V496"/>
      <c r="W496"/>
      <c r="X496"/>
      <c r="Y496"/>
    </row>
    <row r="497" spans="5:25">
      <c r="E497" s="35"/>
      <c r="F497" s="215"/>
      <c r="G497"/>
      <c r="H497" s="38"/>
      <c r="I497" s="38"/>
      <c r="J497" s="216"/>
      <c r="K497" s="38"/>
      <c r="L497" s="38"/>
      <c r="M497" s="38"/>
      <c r="N497"/>
      <c r="O497"/>
      <c r="P497" s="217"/>
      <c r="Q497"/>
      <c r="R497"/>
      <c r="S497"/>
      <c r="T497"/>
      <c r="U497"/>
      <c r="V497"/>
      <c r="W497"/>
      <c r="X497"/>
      <c r="Y497"/>
    </row>
    <row r="498" spans="5:25">
      <c r="E498" s="35"/>
      <c r="F498" s="215"/>
      <c r="G498"/>
      <c r="H498" s="38"/>
      <c r="I498" s="38"/>
      <c r="J498" s="216"/>
      <c r="K498" s="38"/>
      <c r="L498" s="38"/>
      <c r="M498" s="38"/>
      <c r="N498"/>
      <c r="O498"/>
      <c r="P498" s="217"/>
      <c r="Q498"/>
      <c r="R498"/>
      <c r="S498"/>
      <c r="T498"/>
      <c r="U498"/>
      <c r="V498"/>
      <c r="W498"/>
      <c r="X498"/>
      <c r="Y498"/>
    </row>
    <row r="499" spans="5:25">
      <c r="E499" s="35"/>
      <c r="F499" s="215"/>
      <c r="G499"/>
      <c r="H499" s="38"/>
      <c r="I499" s="38"/>
      <c r="J499" s="216"/>
      <c r="K499" s="38"/>
      <c r="L499" s="38"/>
      <c r="M499" s="38"/>
      <c r="N499"/>
      <c r="O499"/>
      <c r="P499" s="217"/>
      <c r="Q499"/>
      <c r="R499"/>
      <c r="S499"/>
      <c r="T499"/>
      <c r="U499"/>
      <c r="V499"/>
      <c r="W499"/>
      <c r="X499"/>
      <c r="Y499"/>
    </row>
    <row r="500" spans="5:25">
      <c r="E500" s="35"/>
      <c r="F500" s="215"/>
      <c r="G500"/>
      <c r="H500" s="38"/>
      <c r="I500" s="38"/>
      <c r="J500" s="216"/>
      <c r="K500" s="38"/>
      <c r="L500" s="38"/>
      <c r="M500" s="38"/>
      <c r="N500"/>
      <c r="O500"/>
      <c r="P500" s="217"/>
      <c r="Q500"/>
      <c r="R500"/>
      <c r="S500"/>
      <c r="T500"/>
      <c r="U500"/>
      <c r="V500"/>
      <c r="W500"/>
      <c r="X500"/>
      <c r="Y500"/>
    </row>
    <row r="501" spans="5:25">
      <c r="E501" s="35"/>
      <c r="F501" s="215"/>
      <c r="G501"/>
      <c r="H501" s="38"/>
      <c r="I501" s="38"/>
      <c r="J501" s="216"/>
      <c r="K501" s="38"/>
      <c r="L501" s="38"/>
      <c r="M501" s="38"/>
      <c r="N501"/>
      <c r="O501"/>
      <c r="P501" s="217"/>
      <c r="Q501"/>
      <c r="R501"/>
      <c r="S501"/>
      <c r="T501"/>
      <c r="U501"/>
      <c r="V501"/>
      <c r="W501"/>
      <c r="X501"/>
      <c r="Y501"/>
    </row>
    <row r="502" spans="5:25">
      <c r="E502" s="35"/>
      <c r="F502" s="215"/>
      <c r="G502"/>
      <c r="H502" s="38"/>
      <c r="I502" s="38"/>
      <c r="J502" s="216"/>
      <c r="K502" s="38"/>
      <c r="L502" s="38"/>
      <c r="M502" s="38"/>
      <c r="N502"/>
      <c r="O502"/>
      <c r="P502" s="217"/>
      <c r="Q502"/>
      <c r="R502"/>
      <c r="S502"/>
      <c r="T502"/>
      <c r="U502"/>
      <c r="V502"/>
      <c r="W502"/>
      <c r="X502"/>
      <c r="Y502"/>
    </row>
    <row r="503" spans="5:25">
      <c r="E503" s="35"/>
      <c r="F503" s="215"/>
      <c r="G503"/>
      <c r="H503" s="38"/>
      <c r="I503" s="38"/>
      <c r="J503" s="216"/>
      <c r="K503" s="38"/>
      <c r="L503" s="38"/>
      <c r="M503" s="38"/>
      <c r="N503"/>
      <c r="O503"/>
      <c r="P503" s="217"/>
      <c r="Q503"/>
      <c r="R503"/>
      <c r="S503"/>
      <c r="T503"/>
      <c r="U503"/>
      <c r="V503"/>
      <c r="W503"/>
      <c r="X503"/>
      <c r="Y503"/>
    </row>
    <row r="504" spans="5:25">
      <c r="E504" s="35"/>
      <c r="F504" s="215"/>
      <c r="G504"/>
      <c r="H504" s="38"/>
      <c r="I504" s="38"/>
      <c r="J504" s="216"/>
      <c r="K504" s="38"/>
      <c r="L504" s="38"/>
      <c r="M504" s="38"/>
      <c r="N504"/>
      <c r="O504"/>
      <c r="P504" s="217"/>
      <c r="Q504"/>
      <c r="R504"/>
      <c r="S504"/>
      <c r="T504"/>
      <c r="U504"/>
      <c r="V504"/>
      <c r="W504"/>
      <c r="X504"/>
      <c r="Y504"/>
    </row>
    <row r="505" spans="5:25">
      <c r="E505" s="35"/>
      <c r="F505" s="215"/>
      <c r="G505"/>
      <c r="H505" s="38"/>
      <c r="I505" s="38"/>
      <c r="J505" s="216"/>
      <c r="K505" s="38"/>
      <c r="L505" s="38"/>
      <c r="M505" s="38"/>
      <c r="N505"/>
      <c r="O505"/>
      <c r="P505" s="217"/>
      <c r="Q505"/>
      <c r="R505"/>
      <c r="S505"/>
      <c r="T505"/>
      <c r="U505"/>
      <c r="V505"/>
      <c r="W505"/>
      <c r="X505"/>
      <c r="Y505"/>
    </row>
    <row r="506" spans="5:25">
      <c r="E506" s="35"/>
      <c r="F506" s="215"/>
      <c r="G506"/>
      <c r="H506" s="38"/>
      <c r="I506" s="38"/>
      <c r="J506" s="216"/>
      <c r="K506" s="38"/>
      <c r="L506" s="38"/>
      <c r="M506" s="38"/>
      <c r="N506"/>
      <c r="O506"/>
      <c r="P506" s="217"/>
      <c r="Q506"/>
      <c r="R506"/>
      <c r="S506"/>
      <c r="T506"/>
      <c r="U506"/>
      <c r="V506"/>
      <c r="W506"/>
      <c r="X506"/>
      <c r="Y506"/>
    </row>
    <row r="507" spans="5:25">
      <c r="E507" s="35"/>
      <c r="F507" s="215"/>
      <c r="G507"/>
      <c r="H507" s="38"/>
      <c r="I507" s="38"/>
      <c r="J507" s="216"/>
      <c r="K507" s="38"/>
      <c r="L507" s="38"/>
      <c r="M507" s="38"/>
      <c r="N507"/>
      <c r="O507"/>
      <c r="P507" s="217"/>
      <c r="Q507"/>
      <c r="R507"/>
      <c r="S507"/>
      <c r="T507"/>
      <c r="U507"/>
      <c r="V507"/>
      <c r="W507"/>
      <c r="X507"/>
      <c r="Y507"/>
    </row>
    <row r="508" spans="5:25">
      <c r="E508" s="35"/>
      <c r="F508" s="215"/>
      <c r="G508"/>
      <c r="H508" s="38"/>
      <c r="I508" s="38"/>
      <c r="J508" s="216"/>
      <c r="K508" s="38"/>
      <c r="L508" s="38"/>
      <c r="M508" s="38"/>
      <c r="N508"/>
      <c r="O508"/>
      <c r="P508" s="217"/>
      <c r="Q508"/>
      <c r="R508"/>
      <c r="S508"/>
      <c r="T508"/>
      <c r="U508"/>
      <c r="V508"/>
      <c r="W508"/>
      <c r="X508"/>
      <c r="Y508"/>
    </row>
    <row r="509" spans="5:25">
      <c r="E509" s="35"/>
      <c r="F509" s="215"/>
      <c r="G509"/>
      <c r="H509" s="38"/>
      <c r="I509" s="38"/>
      <c r="J509" s="216"/>
      <c r="K509" s="38"/>
      <c r="L509" s="38"/>
      <c r="M509" s="38"/>
      <c r="N509"/>
      <c r="O509"/>
      <c r="P509" s="217"/>
      <c r="Q509"/>
      <c r="R509"/>
      <c r="S509"/>
      <c r="T509"/>
      <c r="U509"/>
      <c r="V509"/>
      <c r="W509"/>
      <c r="X509"/>
      <c r="Y509"/>
    </row>
    <row r="510" spans="5:25">
      <c r="E510" s="35"/>
      <c r="F510" s="215"/>
      <c r="G510"/>
      <c r="H510" s="38"/>
      <c r="I510" s="38"/>
      <c r="J510" s="216"/>
      <c r="K510" s="38"/>
      <c r="L510" s="38"/>
      <c r="M510" s="38"/>
      <c r="N510"/>
      <c r="O510"/>
      <c r="P510" s="217"/>
      <c r="Q510"/>
      <c r="R510"/>
      <c r="S510"/>
      <c r="T510"/>
      <c r="U510"/>
      <c r="V510"/>
      <c r="W510"/>
      <c r="X510"/>
      <c r="Y510"/>
    </row>
    <row r="511" spans="5:25">
      <c r="E511" s="35"/>
      <c r="F511" s="215"/>
      <c r="G511"/>
      <c r="H511" s="38"/>
      <c r="I511" s="38"/>
      <c r="J511" s="216"/>
      <c r="K511" s="38"/>
      <c r="L511" s="38"/>
      <c r="M511" s="38"/>
      <c r="N511"/>
      <c r="O511"/>
      <c r="P511" s="217"/>
      <c r="Q511"/>
      <c r="R511"/>
      <c r="S511"/>
      <c r="T511"/>
      <c r="U511"/>
      <c r="V511"/>
      <c r="W511"/>
      <c r="X511"/>
      <c r="Y511"/>
    </row>
    <row r="512" spans="5:25">
      <c r="E512" s="35"/>
      <c r="F512" s="215"/>
      <c r="G512"/>
      <c r="H512" s="38"/>
      <c r="I512" s="38"/>
      <c r="J512" s="216"/>
      <c r="K512" s="38"/>
      <c r="L512" s="38"/>
      <c r="M512" s="38"/>
      <c r="N512"/>
      <c r="O512"/>
      <c r="P512" s="217"/>
      <c r="Q512"/>
      <c r="R512"/>
      <c r="S512"/>
      <c r="T512"/>
      <c r="U512"/>
      <c r="V512"/>
      <c r="W512"/>
      <c r="X512"/>
      <c r="Y512"/>
    </row>
    <row r="513" spans="5:25">
      <c r="E513" s="35"/>
      <c r="F513" s="215"/>
      <c r="G513"/>
      <c r="H513" s="38"/>
      <c r="I513" s="38"/>
      <c r="J513" s="216"/>
      <c r="K513" s="38"/>
      <c r="L513" s="38"/>
      <c r="M513" s="38"/>
      <c r="N513"/>
      <c r="O513"/>
      <c r="P513" s="217"/>
      <c r="Q513"/>
      <c r="R513"/>
      <c r="S513"/>
      <c r="T513"/>
      <c r="U513"/>
      <c r="V513"/>
      <c r="W513"/>
      <c r="X513"/>
      <c r="Y513"/>
    </row>
    <row r="514" spans="5:25">
      <c r="E514" s="35"/>
      <c r="F514" s="215"/>
      <c r="G514"/>
      <c r="H514" s="38"/>
      <c r="I514" s="38"/>
      <c r="J514" s="216"/>
      <c r="K514" s="38"/>
      <c r="L514" s="38"/>
      <c r="M514" s="38"/>
      <c r="N514"/>
      <c r="O514"/>
      <c r="P514" s="217"/>
      <c r="Q514"/>
      <c r="R514"/>
      <c r="S514"/>
      <c r="T514"/>
      <c r="U514"/>
      <c r="V514"/>
      <c r="W514"/>
      <c r="X514"/>
      <c r="Y514"/>
    </row>
  </sheetData>
  <mergeCells count="15">
    <mergeCell ref="A1:Y1"/>
    <mergeCell ref="A2:A3"/>
    <mergeCell ref="B2:B3"/>
    <mergeCell ref="C2:C3"/>
    <mergeCell ref="D2:D3"/>
    <mergeCell ref="G2:I2"/>
    <mergeCell ref="N2:O2"/>
    <mergeCell ref="T2:U2"/>
    <mergeCell ref="V2:W2"/>
    <mergeCell ref="X2:Y2"/>
    <mergeCell ref="A250:Y250"/>
    <mergeCell ref="J2:K2"/>
    <mergeCell ref="L2:M2"/>
    <mergeCell ref="R2:S2"/>
    <mergeCell ref="P2:Q2"/>
  </mergeCells>
  <pageMargins left="0" right="0" top="0" bottom="0" header="0" footer="0"/>
  <pageSetup paperSize="8" scale="5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C1A70-2D95-4A62-AA96-56C269388218}">
  <sheetPr>
    <pageSetUpPr fitToPage="1"/>
  </sheetPr>
  <dimension ref="A1:X295"/>
  <sheetViews>
    <sheetView zoomScale="90" zoomScaleNormal="90" workbookViewId="0">
      <pane ySplit="3" topLeftCell="A4" activePane="bottomLeft" state="frozen"/>
      <selection pane="bottomLeft" activeCell="D4" sqref="D4"/>
    </sheetView>
  </sheetViews>
  <sheetFormatPr defaultRowHeight="14.4"/>
  <cols>
    <col min="1" max="1" width="4.88671875" bestFit="1" customWidth="1"/>
    <col min="2" max="2" width="5.33203125" customWidth="1"/>
    <col min="3" max="3" width="10.21875" bestFit="1" customWidth="1"/>
    <col min="4" max="4" width="57.44140625" style="35" customWidth="1"/>
    <col min="5" max="5" width="8.77734375" style="35" customWidth="1"/>
    <col min="6" max="6" width="14.77734375" style="35" bestFit="1" customWidth="1"/>
    <col min="7" max="7" width="8.77734375" customWidth="1"/>
    <col min="8" max="8" width="11.6640625" style="38" hidden="1" customWidth="1"/>
    <col min="9" max="9" width="15.44140625" style="38" bestFit="1" customWidth="1"/>
    <col min="10" max="10" width="8.77734375" customWidth="1"/>
    <col min="11" max="11" width="16.44140625" bestFit="1" customWidth="1"/>
    <col min="12" max="12" width="9.44140625" customWidth="1"/>
    <col min="13" max="13" width="11.6640625" hidden="1" customWidth="1"/>
    <col min="14" max="14" width="16.5546875" bestFit="1" customWidth="1"/>
    <col min="15" max="15" width="8.77734375" customWidth="1"/>
    <col min="16" max="16" width="12.33203125" hidden="1" customWidth="1"/>
    <col min="17" max="17" width="16.44140625" bestFit="1" customWidth="1"/>
    <col min="18" max="18" width="9" hidden="1" customWidth="1"/>
    <col min="19" max="19" width="5.33203125" hidden="1" customWidth="1"/>
    <col min="20" max="20" width="15" hidden="1" customWidth="1"/>
    <col min="21" max="21" width="15.33203125" style="38" hidden="1" customWidth="1"/>
    <col min="22" max="24" width="15.33203125" bestFit="1" customWidth="1"/>
  </cols>
  <sheetData>
    <row r="1" spans="1:24" ht="38.4" customHeight="1">
      <c r="A1" s="245" t="s">
        <v>403</v>
      </c>
      <c r="B1" s="245"/>
      <c r="C1" s="245"/>
      <c r="D1" s="245"/>
      <c r="E1" s="245"/>
      <c r="F1" s="245"/>
      <c r="G1" s="245"/>
      <c r="H1" s="245"/>
      <c r="I1" s="245"/>
      <c r="J1" s="245"/>
      <c r="K1" s="245"/>
      <c r="L1" s="245"/>
      <c r="M1" s="245"/>
      <c r="N1" s="245"/>
      <c r="O1" s="245"/>
      <c r="P1" s="245"/>
      <c r="Q1" s="245"/>
      <c r="R1" s="245"/>
      <c r="S1" s="245"/>
      <c r="T1" s="245"/>
      <c r="U1" s="245"/>
      <c r="V1" s="245"/>
      <c r="W1" s="245"/>
    </row>
    <row r="2" spans="1:24" s="44" customFormat="1" ht="34.200000000000003" customHeight="1">
      <c r="A2" s="231" t="s">
        <v>353</v>
      </c>
      <c r="B2" s="235" t="s">
        <v>405</v>
      </c>
      <c r="C2" s="231" t="s">
        <v>404</v>
      </c>
      <c r="D2" s="235" t="s">
        <v>354</v>
      </c>
      <c r="E2" s="89"/>
      <c r="F2" s="89"/>
      <c r="G2" s="251" t="s">
        <v>396</v>
      </c>
      <c r="H2" s="251"/>
      <c r="I2" s="251"/>
      <c r="J2" s="251" t="s">
        <v>397</v>
      </c>
      <c r="K2" s="251"/>
      <c r="L2" s="230" t="s">
        <v>398</v>
      </c>
      <c r="M2" s="230"/>
      <c r="N2" s="230"/>
      <c r="O2" s="251" t="s">
        <v>358</v>
      </c>
      <c r="P2" s="251"/>
      <c r="Q2" s="251"/>
      <c r="R2" s="230" t="s">
        <v>358</v>
      </c>
      <c r="S2" s="230"/>
      <c r="T2" s="230"/>
      <c r="U2" s="230"/>
      <c r="V2" s="231" t="s">
        <v>399</v>
      </c>
      <c r="W2" s="231"/>
      <c r="X2" s="95"/>
    </row>
    <row r="3" spans="1:24" s="44" customFormat="1" ht="24" customHeight="1">
      <c r="A3" s="231"/>
      <c r="B3" s="235"/>
      <c r="C3" s="231"/>
      <c r="D3" s="235"/>
      <c r="E3" s="89" t="s">
        <v>400</v>
      </c>
      <c r="F3" s="89" t="s">
        <v>402</v>
      </c>
      <c r="G3" s="42" t="s">
        <v>401</v>
      </c>
      <c r="I3" s="42" t="s">
        <v>357</v>
      </c>
      <c r="J3" s="42" t="s">
        <v>401</v>
      </c>
      <c r="K3" s="42" t="s">
        <v>357</v>
      </c>
      <c r="L3" s="42" t="s">
        <v>401</v>
      </c>
      <c r="M3" s="42" t="s">
        <v>356</v>
      </c>
      <c r="N3" s="42" t="s">
        <v>357</v>
      </c>
      <c r="O3" s="42" t="s">
        <v>401</v>
      </c>
      <c r="P3" s="42" t="s">
        <v>356</v>
      </c>
      <c r="Q3" s="42" t="s">
        <v>357</v>
      </c>
      <c r="R3" s="231" t="s">
        <v>401</v>
      </c>
      <c r="S3" s="231"/>
      <c r="T3" s="43" t="s">
        <v>356</v>
      </c>
      <c r="U3" s="55" t="s">
        <v>357</v>
      </c>
      <c r="V3" s="42" t="s">
        <v>359</v>
      </c>
      <c r="W3" s="42" t="s">
        <v>360</v>
      </c>
      <c r="X3" s="95"/>
    </row>
    <row r="4" spans="1:24" s="44" customFormat="1" ht="113.4" customHeight="1">
      <c r="A4" s="6">
        <v>1</v>
      </c>
      <c r="B4" s="6"/>
      <c r="C4" s="6" t="s">
        <v>408</v>
      </c>
      <c r="D4" s="79" t="s">
        <v>388</v>
      </c>
      <c r="E4" s="6" t="s">
        <v>11</v>
      </c>
      <c r="F4" s="39">
        <f t="shared" ref="F4:F67" si="0">H4*1.18</f>
        <v>15010</v>
      </c>
      <c r="G4" s="6">
        <v>400</v>
      </c>
      <c r="H4" s="39">
        <v>12720.338983050848</v>
      </c>
      <c r="I4" s="39">
        <f t="shared" ref="I4:I67" si="1">G4*F4</f>
        <v>6004000</v>
      </c>
      <c r="J4" s="46">
        <v>200</v>
      </c>
      <c r="K4" s="58">
        <f>J4*F4</f>
        <v>3002000</v>
      </c>
      <c r="L4" s="56">
        <f>G4+J4</f>
        <v>600</v>
      </c>
      <c r="M4" s="53" t="e">
        <f>#REF!</f>
        <v>#REF!</v>
      </c>
      <c r="N4" s="53">
        <f>L4*F4</f>
        <v>9006000</v>
      </c>
      <c r="O4" s="46">
        <v>580</v>
      </c>
      <c r="P4" s="81" t="e">
        <f t="shared" ref="P4:P41" si="2">M4</f>
        <v>#REF!</v>
      </c>
      <c r="Q4" s="58">
        <f>O4*F4</f>
        <v>8705800</v>
      </c>
      <c r="R4" s="6">
        <v>354</v>
      </c>
      <c r="S4" s="46" t="s">
        <v>11</v>
      </c>
      <c r="T4" s="53">
        <f t="shared" ref="T4:T67" si="3">F4</f>
        <v>15010</v>
      </c>
      <c r="U4" s="59">
        <f t="shared" ref="U4:U67" si="4">R4*T4</f>
        <v>5313540</v>
      </c>
      <c r="V4" s="91">
        <f>IF(Q4&gt;N4,Q4-N4,0)</f>
        <v>0</v>
      </c>
      <c r="W4" s="44">
        <f>IF(N4&gt;Q4,N4-Q4,0)</f>
        <v>300200</v>
      </c>
      <c r="X4" s="95"/>
    </row>
    <row r="5" spans="1:24" s="44" customFormat="1" ht="31.2">
      <c r="A5" s="6">
        <v>2</v>
      </c>
      <c r="B5" s="6"/>
      <c r="C5" s="6" t="s">
        <v>409</v>
      </c>
      <c r="D5" s="7" t="s">
        <v>12</v>
      </c>
      <c r="E5" s="6" t="s">
        <v>11</v>
      </c>
      <c r="F5" s="39">
        <f t="shared" si="0"/>
        <v>15010</v>
      </c>
      <c r="G5" s="6">
        <f>200+185</f>
        <v>385</v>
      </c>
      <c r="H5" s="39">
        <v>12720.338983050848</v>
      </c>
      <c r="I5" s="39">
        <f t="shared" si="1"/>
        <v>5778850</v>
      </c>
      <c r="J5" s="46">
        <v>70</v>
      </c>
      <c r="K5" s="58">
        <f t="shared" ref="K5:K68" si="5">J5*F5</f>
        <v>1050700</v>
      </c>
      <c r="L5" s="56">
        <f t="shared" ref="L5:L68" si="6">G5+J5</f>
        <v>455</v>
      </c>
      <c r="M5" s="53" t="e">
        <f>#REF!</f>
        <v>#REF!</v>
      </c>
      <c r="N5" s="53">
        <f t="shared" ref="N5:N68" si="7">L5*F5</f>
        <v>6829550</v>
      </c>
      <c r="O5" s="46">
        <v>270</v>
      </c>
      <c r="P5" s="81" t="e">
        <f t="shared" si="2"/>
        <v>#REF!</v>
      </c>
      <c r="Q5" s="58">
        <f t="shared" ref="Q5:Q68" si="8">O5*F5</f>
        <v>4052700</v>
      </c>
      <c r="R5" s="6">
        <f>200+185</f>
        <v>385</v>
      </c>
      <c r="S5" s="46" t="s">
        <v>11</v>
      </c>
      <c r="T5" s="53">
        <f t="shared" si="3"/>
        <v>15010</v>
      </c>
      <c r="U5" s="59">
        <f t="shared" si="4"/>
        <v>5778850</v>
      </c>
      <c r="V5" s="91">
        <f t="shared" ref="V5:V68" si="9">IF(Q5&gt;N5,Q5-N5,0)</f>
        <v>0</v>
      </c>
      <c r="W5" s="44">
        <f t="shared" ref="W5:W68" si="10">IF(N5&gt;Q5,N5-Q5,0)</f>
        <v>2776850</v>
      </c>
      <c r="X5" s="95"/>
    </row>
    <row r="6" spans="1:24" s="44" customFormat="1" ht="19.95" customHeight="1">
      <c r="A6" s="6">
        <v>3</v>
      </c>
      <c r="B6" s="6"/>
      <c r="C6" s="6" t="s">
        <v>410</v>
      </c>
      <c r="D6" s="7" t="s">
        <v>13</v>
      </c>
      <c r="E6" s="6" t="s">
        <v>14</v>
      </c>
      <c r="F6" s="39">
        <f t="shared" si="0"/>
        <v>295000</v>
      </c>
      <c r="G6" s="6">
        <v>2</v>
      </c>
      <c r="H6" s="39">
        <v>250000</v>
      </c>
      <c r="I6" s="39">
        <f t="shared" si="1"/>
        <v>590000</v>
      </c>
      <c r="J6" s="46">
        <v>1</v>
      </c>
      <c r="K6" s="58">
        <f t="shared" si="5"/>
        <v>295000</v>
      </c>
      <c r="L6" s="56">
        <f t="shared" si="6"/>
        <v>3</v>
      </c>
      <c r="M6" s="39">
        <v>250000</v>
      </c>
      <c r="N6" s="53">
        <f t="shared" si="7"/>
        <v>885000</v>
      </c>
      <c r="O6" s="46">
        <v>3</v>
      </c>
      <c r="P6" s="81">
        <f t="shared" si="2"/>
        <v>250000</v>
      </c>
      <c r="Q6" s="58">
        <f t="shared" si="8"/>
        <v>885000</v>
      </c>
      <c r="R6" s="6">
        <v>2</v>
      </c>
      <c r="S6" s="6" t="s">
        <v>14</v>
      </c>
      <c r="T6" s="53">
        <f t="shared" si="3"/>
        <v>295000</v>
      </c>
      <c r="U6" s="59">
        <f t="shared" si="4"/>
        <v>590000</v>
      </c>
      <c r="V6" s="91">
        <f t="shared" si="9"/>
        <v>0</v>
      </c>
      <c r="W6" s="44">
        <f t="shared" si="10"/>
        <v>0</v>
      </c>
      <c r="X6" s="95"/>
    </row>
    <row r="7" spans="1:24" s="44" customFormat="1" ht="31.2">
      <c r="A7" s="6">
        <v>4</v>
      </c>
      <c r="B7" s="6"/>
      <c r="C7" s="6" t="s">
        <v>411</v>
      </c>
      <c r="D7" s="7" t="s">
        <v>15</v>
      </c>
      <c r="E7" s="6" t="s">
        <v>11</v>
      </c>
      <c r="F7" s="39">
        <f t="shared" si="0"/>
        <v>4035</v>
      </c>
      <c r="G7" s="6">
        <v>160</v>
      </c>
      <c r="H7" s="39">
        <v>3419.4915254237289</v>
      </c>
      <c r="I7" s="39">
        <f t="shared" si="1"/>
        <v>645600</v>
      </c>
      <c r="J7" s="46">
        <v>80</v>
      </c>
      <c r="K7" s="58">
        <f t="shared" si="5"/>
        <v>322800</v>
      </c>
      <c r="L7" s="56">
        <f t="shared" si="6"/>
        <v>240</v>
      </c>
      <c r="M7" s="53" t="e">
        <f>#REF!</f>
        <v>#REF!</v>
      </c>
      <c r="N7" s="53">
        <f t="shared" si="7"/>
        <v>968400</v>
      </c>
      <c r="O7" s="46">
        <v>264</v>
      </c>
      <c r="P7" s="81" t="e">
        <f t="shared" si="2"/>
        <v>#REF!</v>
      </c>
      <c r="Q7" s="58">
        <f t="shared" si="8"/>
        <v>1065240</v>
      </c>
      <c r="R7" s="6">
        <v>160</v>
      </c>
      <c r="S7" s="92" t="s">
        <v>11</v>
      </c>
      <c r="T7" s="53">
        <f t="shared" si="3"/>
        <v>4035</v>
      </c>
      <c r="U7" s="59">
        <f t="shared" si="4"/>
        <v>645600</v>
      </c>
      <c r="V7" s="91">
        <f t="shared" si="9"/>
        <v>96840</v>
      </c>
      <c r="W7" s="44">
        <f t="shared" si="10"/>
        <v>0</v>
      </c>
      <c r="X7" s="95"/>
    </row>
    <row r="8" spans="1:24" s="44" customFormat="1" ht="31.2">
      <c r="A8" s="6">
        <v>5</v>
      </c>
      <c r="B8" s="6"/>
      <c r="C8" s="6" t="s">
        <v>412</v>
      </c>
      <c r="D8" s="7" t="s">
        <v>16</v>
      </c>
      <c r="E8" s="6" t="s">
        <v>11</v>
      </c>
      <c r="F8" s="39">
        <f t="shared" si="0"/>
        <v>3750</v>
      </c>
      <c r="G8" s="6">
        <v>175</v>
      </c>
      <c r="H8" s="39">
        <v>3177.9661016949153</v>
      </c>
      <c r="I8" s="39">
        <f t="shared" si="1"/>
        <v>656250</v>
      </c>
      <c r="J8" s="46">
        <v>50</v>
      </c>
      <c r="K8" s="58">
        <f t="shared" si="5"/>
        <v>187500</v>
      </c>
      <c r="L8" s="56">
        <f t="shared" si="6"/>
        <v>225</v>
      </c>
      <c r="M8" s="53" t="e">
        <f>#REF!</f>
        <v>#REF!</v>
      </c>
      <c r="N8" s="53">
        <f t="shared" si="7"/>
        <v>843750</v>
      </c>
      <c r="O8" s="46">
        <v>61</v>
      </c>
      <c r="P8" s="81" t="e">
        <f t="shared" si="2"/>
        <v>#REF!</v>
      </c>
      <c r="Q8" s="58">
        <f t="shared" si="8"/>
        <v>228750</v>
      </c>
      <c r="R8" s="6">
        <v>175</v>
      </c>
      <c r="S8" s="92" t="s">
        <v>11</v>
      </c>
      <c r="T8" s="53">
        <f t="shared" si="3"/>
        <v>3750</v>
      </c>
      <c r="U8" s="59">
        <f t="shared" si="4"/>
        <v>656250</v>
      </c>
      <c r="V8" s="91">
        <f t="shared" si="9"/>
        <v>0</v>
      </c>
      <c r="W8" s="44">
        <f t="shared" si="10"/>
        <v>615000</v>
      </c>
      <c r="X8" s="95"/>
    </row>
    <row r="9" spans="1:24" s="44" customFormat="1" ht="15.6">
      <c r="A9" s="6">
        <v>6</v>
      </c>
      <c r="B9" s="6"/>
      <c r="C9" s="6" t="s">
        <v>413</v>
      </c>
      <c r="D9" s="7" t="s">
        <v>17</v>
      </c>
      <c r="E9" s="6" t="s">
        <v>14</v>
      </c>
      <c r="F9" s="39">
        <f t="shared" si="0"/>
        <v>465000</v>
      </c>
      <c r="G9" s="6">
        <v>4</v>
      </c>
      <c r="H9" s="39">
        <v>394067.79661016952</v>
      </c>
      <c r="I9" s="39">
        <f t="shared" si="1"/>
        <v>1860000</v>
      </c>
      <c r="J9" s="46">
        <v>2</v>
      </c>
      <c r="K9" s="58">
        <f t="shared" si="5"/>
        <v>930000</v>
      </c>
      <c r="L9" s="56">
        <f t="shared" si="6"/>
        <v>6</v>
      </c>
      <c r="M9" s="39">
        <v>394067.79661016952</v>
      </c>
      <c r="N9" s="53">
        <f t="shared" si="7"/>
        <v>2790000</v>
      </c>
      <c r="O9" s="46">
        <v>6</v>
      </c>
      <c r="P9" s="81">
        <f t="shared" si="2"/>
        <v>394067.79661016952</v>
      </c>
      <c r="Q9" s="58">
        <f t="shared" si="8"/>
        <v>2790000</v>
      </c>
      <c r="R9" s="6">
        <v>4</v>
      </c>
      <c r="S9" s="6" t="s">
        <v>14</v>
      </c>
      <c r="T9" s="53">
        <f t="shared" si="3"/>
        <v>465000</v>
      </c>
      <c r="U9" s="59">
        <f t="shared" si="4"/>
        <v>1860000</v>
      </c>
      <c r="V9" s="91">
        <f t="shared" si="9"/>
        <v>0</v>
      </c>
      <c r="W9" s="44">
        <f t="shared" si="10"/>
        <v>0</v>
      </c>
      <c r="X9" s="95"/>
    </row>
    <row r="10" spans="1:24" s="44" customFormat="1" ht="15.6">
      <c r="A10" s="6">
        <v>7</v>
      </c>
      <c r="B10" s="6"/>
      <c r="C10" s="6" t="s">
        <v>414</v>
      </c>
      <c r="D10" s="7" t="s">
        <v>18</v>
      </c>
      <c r="E10" s="6" t="s">
        <v>14</v>
      </c>
      <c r="F10" s="39">
        <f t="shared" si="0"/>
        <v>1495000</v>
      </c>
      <c r="G10" s="6">
        <v>4</v>
      </c>
      <c r="H10" s="40">
        <v>1266949.1525423729</v>
      </c>
      <c r="I10" s="39">
        <f t="shared" si="1"/>
        <v>5980000</v>
      </c>
      <c r="J10" s="46">
        <v>2</v>
      </c>
      <c r="K10" s="58">
        <f t="shared" si="5"/>
        <v>2990000</v>
      </c>
      <c r="L10" s="56">
        <f t="shared" si="6"/>
        <v>6</v>
      </c>
      <c r="M10" s="40">
        <v>1266949.1525423729</v>
      </c>
      <c r="N10" s="53">
        <f t="shared" si="7"/>
        <v>8970000</v>
      </c>
      <c r="O10" s="46">
        <v>6</v>
      </c>
      <c r="P10" s="81">
        <f t="shared" si="2"/>
        <v>1266949.1525423729</v>
      </c>
      <c r="Q10" s="58">
        <f t="shared" si="8"/>
        <v>8970000</v>
      </c>
      <c r="R10" s="6">
        <v>4</v>
      </c>
      <c r="S10" s="6" t="s">
        <v>14</v>
      </c>
      <c r="T10" s="53">
        <f t="shared" si="3"/>
        <v>1495000</v>
      </c>
      <c r="U10" s="59">
        <f t="shared" si="4"/>
        <v>5980000</v>
      </c>
      <c r="V10" s="91">
        <f t="shared" si="9"/>
        <v>0</v>
      </c>
      <c r="W10" s="44">
        <f t="shared" si="10"/>
        <v>0</v>
      </c>
      <c r="X10" s="95"/>
    </row>
    <row r="11" spans="1:24" s="44" customFormat="1" ht="15.6">
      <c r="A11" s="6">
        <v>8</v>
      </c>
      <c r="B11" s="6"/>
      <c r="C11" s="6" t="s">
        <v>415</v>
      </c>
      <c r="D11" s="7" t="s">
        <v>19</v>
      </c>
      <c r="E11" s="6" t="s">
        <v>14</v>
      </c>
      <c r="F11" s="39">
        <f t="shared" si="0"/>
        <v>345000</v>
      </c>
      <c r="G11" s="6">
        <v>4</v>
      </c>
      <c r="H11" s="40">
        <v>292372.88135593222</v>
      </c>
      <c r="I11" s="39">
        <f t="shared" si="1"/>
        <v>1380000</v>
      </c>
      <c r="J11" s="46">
        <v>2</v>
      </c>
      <c r="K11" s="58">
        <f t="shared" si="5"/>
        <v>690000</v>
      </c>
      <c r="L11" s="56">
        <f t="shared" si="6"/>
        <v>6</v>
      </c>
      <c r="M11" s="40">
        <v>292372.88135593222</v>
      </c>
      <c r="N11" s="53">
        <f t="shared" si="7"/>
        <v>2070000</v>
      </c>
      <c r="O11" s="46">
        <v>6</v>
      </c>
      <c r="P11" s="81">
        <f t="shared" si="2"/>
        <v>292372.88135593222</v>
      </c>
      <c r="Q11" s="58">
        <f t="shared" si="8"/>
        <v>2070000</v>
      </c>
      <c r="R11" s="6">
        <v>4</v>
      </c>
      <c r="S11" s="6" t="s">
        <v>14</v>
      </c>
      <c r="T11" s="53">
        <f t="shared" si="3"/>
        <v>345000</v>
      </c>
      <c r="U11" s="59">
        <f t="shared" si="4"/>
        <v>1380000</v>
      </c>
      <c r="V11" s="91">
        <f t="shared" si="9"/>
        <v>0</v>
      </c>
      <c r="W11" s="44">
        <f t="shared" si="10"/>
        <v>0</v>
      </c>
      <c r="X11" s="95"/>
    </row>
    <row r="12" spans="1:24" s="44" customFormat="1" ht="15.6">
      <c r="A12" s="6">
        <v>9</v>
      </c>
      <c r="B12" s="6"/>
      <c r="C12" s="6" t="s">
        <v>416</v>
      </c>
      <c r="D12" s="7" t="s">
        <v>20</v>
      </c>
      <c r="E12" s="6" t="s">
        <v>14</v>
      </c>
      <c r="F12" s="39">
        <f t="shared" si="0"/>
        <v>22500</v>
      </c>
      <c r="G12" s="6">
        <v>4</v>
      </c>
      <c r="H12" s="40">
        <v>19067.796610169491</v>
      </c>
      <c r="I12" s="39">
        <f t="shared" si="1"/>
        <v>90000</v>
      </c>
      <c r="J12" s="46">
        <v>2</v>
      </c>
      <c r="K12" s="58">
        <f t="shared" si="5"/>
        <v>45000</v>
      </c>
      <c r="L12" s="56">
        <f t="shared" si="6"/>
        <v>6</v>
      </c>
      <c r="M12" s="40">
        <v>19067.796610169491</v>
      </c>
      <c r="N12" s="53">
        <f t="shared" si="7"/>
        <v>135000</v>
      </c>
      <c r="O12" s="46">
        <v>6</v>
      </c>
      <c r="P12" s="81">
        <f t="shared" si="2"/>
        <v>19067.796610169491</v>
      </c>
      <c r="Q12" s="58">
        <f t="shared" si="8"/>
        <v>135000</v>
      </c>
      <c r="R12" s="6">
        <v>4</v>
      </c>
      <c r="S12" s="6" t="s">
        <v>14</v>
      </c>
      <c r="T12" s="53">
        <f t="shared" si="3"/>
        <v>22500</v>
      </c>
      <c r="U12" s="59">
        <f t="shared" si="4"/>
        <v>90000</v>
      </c>
      <c r="V12" s="91">
        <f t="shared" si="9"/>
        <v>0</v>
      </c>
      <c r="W12" s="44">
        <f t="shared" si="10"/>
        <v>0</v>
      </c>
      <c r="X12" s="95"/>
    </row>
    <row r="13" spans="1:24" s="44" customFormat="1" ht="15.6">
      <c r="A13" s="6">
        <v>10</v>
      </c>
      <c r="B13" s="6"/>
      <c r="C13" s="6" t="s">
        <v>417</v>
      </c>
      <c r="D13" s="7" t="s">
        <v>21</v>
      </c>
      <c r="E13" s="6" t="s">
        <v>14</v>
      </c>
      <c r="F13" s="39">
        <f t="shared" si="0"/>
        <v>1195000</v>
      </c>
      <c r="G13" s="6">
        <v>4</v>
      </c>
      <c r="H13" s="40">
        <v>1012711.8644067798</v>
      </c>
      <c r="I13" s="39">
        <f t="shared" si="1"/>
        <v>4780000</v>
      </c>
      <c r="J13" s="46">
        <v>2</v>
      </c>
      <c r="K13" s="58">
        <f t="shared" si="5"/>
        <v>2390000</v>
      </c>
      <c r="L13" s="56">
        <f t="shared" si="6"/>
        <v>6</v>
      </c>
      <c r="M13" s="40">
        <v>1012711.8644067798</v>
      </c>
      <c r="N13" s="53">
        <f t="shared" si="7"/>
        <v>7170000</v>
      </c>
      <c r="O13" s="46">
        <v>6</v>
      </c>
      <c r="P13" s="81">
        <f t="shared" si="2"/>
        <v>1012711.8644067798</v>
      </c>
      <c r="Q13" s="58">
        <f t="shared" si="8"/>
        <v>7170000</v>
      </c>
      <c r="R13" s="6">
        <v>4</v>
      </c>
      <c r="S13" s="6" t="s">
        <v>14</v>
      </c>
      <c r="T13" s="53">
        <f t="shared" si="3"/>
        <v>1195000</v>
      </c>
      <c r="U13" s="59">
        <f t="shared" si="4"/>
        <v>4780000</v>
      </c>
      <c r="V13" s="91">
        <f t="shared" si="9"/>
        <v>0</v>
      </c>
      <c r="W13" s="44">
        <f t="shared" si="10"/>
        <v>0</v>
      </c>
      <c r="X13" s="95"/>
    </row>
    <row r="14" spans="1:24" s="44" customFormat="1" ht="15.6">
      <c r="A14" s="6">
        <v>11</v>
      </c>
      <c r="B14" s="6"/>
      <c r="C14" s="6" t="s">
        <v>418</v>
      </c>
      <c r="D14" s="82" t="s">
        <v>22</v>
      </c>
      <c r="E14" s="6" t="s">
        <v>14</v>
      </c>
      <c r="F14" s="39">
        <f t="shared" si="0"/>
        <v>4750000</v>
      </c>
      <c r="G14" s="6">
        <v>2</v>
      </c>
      <c r="H14" s="40">
        <v>4025423.7288135597</v>
      </c>
      <c r="I14" s="39">
        <f t="shared" si="1"/>
        <v>9500000</v>
      </c>
      <c r="J14" s="46"/>
      <c r="K14" s="58">
        <f t="shared" si="5"/>
        <v>0</v>
      </c>
      <c r="L14" s="56">
        <f t="shared" si="6"/>
        <v>2</v>
      </c>
      <c r="M14" s="40">
        <v>4025423.7288135597</v>
      </c>
      <c r="N14" s="53">
        <f t="shared" si="7"/>
        <v>9500000</v>
      </c>
      <c r="O14" s="46">
        <v>2</v>
      </c>
      <c r="P14" s="81">
        <f t="shared" si="2"/>
        <v>4025423.7288135597</v>
      </c>
      <c r="Q14" s="58">
        <f t="shared" si="8"/>
        <v>9500000</v>
      </c>
      <c r="R14" s="6">
        <v>2</v>
      </c>
      <c r="S14" s="6" t="s">
        <v>14</v>
      </c>
      <c r="T14" s="53">
        <f t="shared" si="3"/>
        <v>4750000</v>
      </c>
      <c r="U14" s="59">
        <f t="shared" si="4"/>
        <v>9500000</v>
      </c>
      <c r="V14" s="91">
        <f t="shared" si="9"/>
        <v>0</v>
      </c>
      <c r="W14" s="44">
        <f t="shared" si="10"/>
        <v>0</v>
      </c>
      <c r="X14" s="95"/>
    </row>
    <row r="15" spans="1:24" s="44" customFormat="1" ht="15.6">
      <c r="A15" s="6">
        <v>12</v>
      </c>
      <c r="B15" s="6"/>
      <c r="C15" s="6" t="s">
        <v>419</v>
      </c>
      <c r="D15" s="7" t="s">
        <v>23</v>
      </c>
      <c r="E15" s="6" t="s">
        <v>14</v>
      </c>
      <c r="F15" s="39">
        <f t="shared" si="0"/>
        <v>3550000</v>
      </c>
      <c r="G15" s="6">
        <v>2</v>
      </c>
      <c r="H15" s="40">
        <v>3008474.5762711866</v>
      </c>
      <c r="I15" s="39">
        <f t="shared" si="1"/>
        <v>7100000</v>
      </c>
      <c r="J15" s="46">
        <v>2</v>
      </c>
      <c r="K15" s="58">
        <f t="shared" si="5"/>
        <v>7100000</v>
      </c>
      <c r="L15" s="56">
        <f t="shared" si="6"/>
        <v>4</v>
      </c>
      <c r="M15" s="40">
        <v>3008474.5762711866</v>
      </c>
      <c r="N15" s="53">
        <f t="shared" si="7"/>
        <v>14200000</v>
      </c>
      <c r="O15" s="46">
        <v>4</v>
      </c>
      <c r="P15" s="81">
        <f t="shared" si="2"/>
        <v>3008474.5762711866</v>
      </c>
      <c r="Q15" s="58">
        <f t="shared" si="8"/>
        <v>14200000</v>
      </c>
      <c r="R15" s="6">
        <v>2</v>
      </c>
      <c r="S15" s="6" t="s">
        <v>14</v>
      </c>
      <c r="T15" s="53">
        <f t="shared" si="3"/>
        <v>3550000</v>
      </c>
      <c r="U15" s="59">
        <f t="shared" si="4"/>
        <v>7100000</v>
      </c>
      <c r="V15" s="91">
        <f t="shared" si="9"/>
        <v>0</v>
      </c>
      <c r="W15" s="44">
        <f t="shared" si="10"/>
        <v>0</v>
      </c>
      <c r="X15" s="95"/>
    </row>
    <row r="16" spans="1:24" s="44" customFormat="1" ht="31.2">
      <c r="A16" s="6">
        <v>13</v>
      </c>
      <c r="B16" s="6"/>
      <c r="C16" s="6" t="s">
        <v>420</v>
      </c>
      <c r="D16" s="7" t="s">
        <v>24</v>
      </c>
      <c r="E16" s="6" t="s">
        <v>14</v>
      </c>
      <c r="F16" s="39">
        <f t="shared" si="0"/>
        <v>995000</v>
      </c>
      <c r="G16" s="6">
        <v>2</v>
      </c>
      <c r="H16" s="39">
        <v>843220.3389830509</v>
      </c>
      <c r="I16" s="39">
        <f t="shared" si="1"/>
        <v>1990000</v>
      </c>
      <c r="J16" s="46">
        <v>1</v>
      </c>
      <c r="K16" s="58">
        <f t="shared" si="5"/>
        <v>995000</v>
      </c>
      <c r="L16" s="56">
        <f t="shared" si="6"/>
        <v>3</v>
      </c>
      <c r="M16" s="39">
        <v>843220.3389830509</v>
      </c>
      <c r="N16" s="53">
        <f t="shared" si="7"/>
        <v>2985000</v>
      </c>
      <c r="O16" s="46">
        <v>3</v>
      </c>
      <c r="P16" s="81">
        <f t="shared" si="2"/>
        <v>843220.3389830509</v>
      </c>
      <c r="Q16" s="58">
        <f t="shared" si="8"/>
        <v>2985000</v>
      </c>
      <c r="R16" s="6">
        <v>2</v>
      </c>
      <c r="S16" s="6" t="s">
        <v>14</v>
      </c>
      <c r="T16" s="53">
        <f t="shared" si="3"/>
        <v>995000</v>
      </c>
      <c r="U16" s="59">
        <f t="shared" si="4"/>
        <v>1990000</v>
      </c>
      <c r="V16" s="91">
        <f t="shared" si="9"/>
        <v>0</v>
      </c>
      <c r="W16" s="44">
        <f t="shared" si="10"/>
        <v>0</v>
      </c>
      <c r="X16" s="95"/>
    </row>
    <row r="17" spans="1:24" s="44" customFormat="1" ht="15.6">
      <c r="A17" s="6">
        <v>14</v>
      </c>
      <c r="B17" s="6"/>
      <c r="C17" s="6" t="s">
        <v>421</v>
      </c>
      <c r="D17" s="7" t="s">
        <v>25</v>
      </c>
      <c r="E17" s="6" t="s">
        <v>14</v>
      </c>
      <c r="F17" s="39">
        <f t="shared" si="0"/>
        <v>22500</v>
      </c>
      <c r="G17" s="6">
        <v>4</v>
      </c>
      <c r="H17" s="39">
        <v>19067.796610169491</v>
      </c>
      <c r="I17" s="39">
        <f t="shared" si="1"/>
        <v>90000</v>
      </c>
      <c r="J17" s="46">
        <v>2</v>
      </c>
      <c r="K17" s="58">
        <f t="shared" si="5"/>
        <v>45000</v>
      </c>
      <c r="L17" s="56">
        <f t="shared" si="6"/>
        <v>6</v>
      </c>
      <c r="M17" s="39">
        <v>19067.796610169491</v>
      </c>
      <c r="N17" s="53">
        <f t="shared" si="7"/>
        <v>135000</v>
      </c>
      <c r="O17" s="46">
        <v>6</v>
      </c>
      <c r="P17" s="81">
        <f t="shared" si="2"/>
        <v>19067.796610169491</v>
      </c>
      <c r="Q17" s="58">
        <f t="shared" si="8"/>
        <v>135000</v>
      </c>
      <c r="R17" s="6">
        <v>4</v>
      </c>
      <c r="S17" s="6" t="s">
        <v>14</v>
      </c>
      <c r="T17" s="53">
        <f t="shared" si="3"/>
        <v>22500</v>
      </c>
      <c r="U17" s="59">
        <f t="shared" si="4"/>
        <v>90000</v>
      </c>
      <c r="V17" s="91">
        <f t="shared" si="9"/>
        <v>0</v>
      </c>
      <c r="W17" s="44">
        <f t="shared" si="10"/>
        <v>0</v>
      </c>
      <c r="X17" s="95"/>
    </row>
    <row r="18" spans="1:24" s="44" customFormat="1" ht="15.6">
      <c r="A18" s="6">
        <v>15</v>
      </c>
      <c r="B18" s="6"/>
      <c r="C18" s="6" t="s">
        <v>422</v>
      </c>
      <c r="D18" s="7" t="s">
        <v>26</v>
      </c>
      <c r="E18" s="6" t="s">
        <v>14</v>
      </c>
      <c r="F18" s="39">
        <f t="shared" si="0"/>
        <v>18750</v>
      </c>
      <c r="G18" s="6">
        <v>62</v>
      </c>
      <c r="H18" s="39">
        <v>15889.830508474577</v>
      </c>
      <c r="I18" s="39">
        <f t="shared" si="1"/>
        <v>1162500</v>
      </c>
      <c r="J18" s="46">
        <v>40</v>
      </c>
      <c r="K18" s="58">
        <f t="shared" si="5"/>
        <v>750000</v>
      </c>
      <c r="L18" s="56">
        <f t="shared" si="6"/>
        <v>102</v>
      </c>
      <c r="M18" s="39">
        <v>15889.830508474577</v>
      </c>
      <c r="N18" s="53">
        <f t="shared" si="7"/>
        <v>1912500</v>
      </c>
      <c r="O18" s="46">
        <v>102</v>
      </c>
      <c r="P18" s="81">
        <f t="shared" si="2"/>
        <v>15889.830508474577</v>
      </c>
      <c r="Q18" s="58">
        <f t="shared" si="8"/>
        <v>1912500</v>
      </c>
      <c r="R18" s="6">
        <v>62</v>
      </c>
      <c r="S18" s="6" t="s">
        <v>14</v>
      </c>
      <c r="T18" s="53">
        <f t="shared" si="3"/>
        <v>18750</v>
      </c>
      <c r="U18" s="59">
        <f t="shared" si="4"/>
        <v>1162500</v>
      </c>
      <c r="V18" s="91">
        <f t="shared" si="9"/>
        <v>0</v>
      </c>
      <c r="W18" s="44">
        <f t="shared" si="10"/>
        <v>0</v>
      </c>
      <c r="X18" s="95"/>
    </row>
    <row r="19" spans="1:24" s="44" customFormat="1" ht="31.2">
      <c r="A19" s="6">
        <v>16</v>
      </c>
      <c r="B19" s="6"/>
      <c r="C19" s="6" t="s">
        <v>423</v>
      </c>
      <c r="D19" s="7" t="s">
        <v>27</v>
      </c>
      <c r="E19" s="6" t="s">
        <v>14</v>
      </c>
      <c r="F19" s="39">
        <f t="shared" si="0"/>
        <v>115000</v>
      </c>
      <c r="G19" s="6">
        <v>7</v>
      </c>
      <c r="H19" s="39">
        <v>97457.627118644072</v>
      </c>
      <c r="I19" s="39">
        <f t="shared" si="1"/>
        <v>805000</v>
      </c>
      <c r="J19" s="46">
        <v>2</v>
      </c>
      <c r="K19" s="58">
        <f t="shared" si="5"/>
        <v>230000</v>
      </c>
      <c r="L19" s="56">
        <f t="shared" si="6"/>
        <v>9</v>
      </c>
      <c r="M19" s="39">
        <v>97457.627118644072</v>
      </c>
      <c r="N19" s="53">
        <f t="shared" si="7"/>
        <v>1035000</v>
      </c>
      <c r="O19" s="46">
        <v>9</v>
      </c>
      <c r="P19" s="81">
        <f t="shared" si="2"/>
        <v>97457.627118644072</v>
      </c>
      <c r="Q19" s="58">
        <f t="shared" si="8"/>
        <v>1035000</v>
      </c>
      <c r="R19" s="6">
        <v>7</v>
      </c>
      <c r="S19" s="6" t="s">
        <v>14</v>
      </c>
      <c r="T19" s="53">
        <f t="shared" si="3"/>
        <v>115000</v>
      </c>
      <c r="U19" s="59">
        <f t="shared" si="4"/>
        <v>805000</v>
      </c>
      <c r="V19" s="91">
        <f t="shared" si="9"/>
        <v>0</v>
      </c>
      <c r="W19" s="44">
        <f t="shared" si="10"/>
        <v>0</v>
      </c>
      <c r="X19" s="95"/>
    </row>
    <row r="20" spans="1:24" s="44" customFormat="1" ht="15.6">
      <c r="A20" s="6">
        <v>17</v>
      </c>
      <c r="B20" s="6"/>
      <c r="C20" s="6" t="s">
        <v>424</v>
      </c>
      <c r="D20" s="7" t="s">
        <v>28</v>
      </c>
      <c r="E20" s="6" t="s">
        <v>14</v>
      </c>
      <c r="F20" s="39">
        <f t="shared" si="0"/>
        <v>115000</v>
      </c>
      <c r="G20" s="6">
        <v>4</v>
      </c>
      <c r="H20" s="39">
        <v>97457.627118644072</v>
      </c>
      <c r="I20" s="39">
        <f t="shared" si="1"/>
        <v>460000</v>
      </c>
      <c r="J20" s="46">
        <v>2</v>
      </c>
      <c r="K20" s="58">
        <f t="shared" si="5"/>
        <v>230000</v>
      </c>
      <c r="L20" s="56">
        <f t="shared" si="6"/>
        <v>6</v>
      </c>
      <c r="M20" s="39">
        <v>97457.627118644072</v>
      </c>
      <c r="N20" s="53">
        <f t="shared" si="7"/>
        <v>690000</v>
      </c>
      <c r="O20" s="46">
        <v>8</v>
      </c>
      <c r="P20" s="81">
        <f t="shared" si="2"/>
        <v>97457.627118644072</v>
      </c>
      <c r="Q20" s="58">
        <f t="shared" si="8"/>
        <v>920000</v>
      </c>
      <c r="R20" s="6">
        <v>4</v>
      </c>
      <c r="S20" s="6" t="s">
        <v>14</v>
      </c>
      <c r="T20" s="53">
        <f t="shared" si="3"/>
        <v>115000</v>
      </c>
      <c r="U20" s="59">
        <f t="shared" si="4"/>
        <v>460000</v>
      </c>
      <c r="V20" s="91">
        <f t="shared" si="9"/>
        <v>230000</v>
      </c>
      <c r="W20" s="44">
        <f t="shared" si="10"/>
        <v>0</v>
      </c>
      <c r="X20" s="95"/>
    </row>
    <row r="21" spans="1:24" s="44" customFormat="1" ht="31.2">
      <c r="A21" s="6">
        <v>18</v>
      </c>
      <c r="B21" s="6"/>
      <c r="C21" s="6" t="s">
        <v>425</v>
      </c>
      <c r="D21" s="82" t="s">
        <v>29</v>
      </c>
      <c r="E21" s="6" t="s">
        <v>14</v>
      </c>
      <c r="F21" s="39">
        <f t="shared" si="0"/>
        <v>525000</v>
      </c>
      <c r="G21" s="6">
        <v>2</v>
      </c>
      <c r="H21" s="39">
        <v>444915.25423728814</v>
      </c>
      <c r="I21" s="39">
        <f t="shared" si="1"/>
        <v>1050000</v>
      </c>
      <c r="J21" s="46"/>
      <c r="K21" s="58">
        <f t="shared" si="5"/>
        <v>0</v>
      </c>
      <c r="L21" s="56">
        <f t="shared" si="6"/>
        <v>2</v>
      </c>
      <c r="M21" s="39">
        <v>444915.25423728814</v>
      </c>
      <c r="N21" s="53">
        <f t="shared" si="7"/>
        <v>1050000</v>
      </c>
      <c r="O21" s="46">
        <v>2</v>
      </c>
      <c r="P21" s="81">
        <f t="shared" si="2"/>
        <v>444915.25423728814</v>
      </c>
      <c r="Q21" s="58">
        <f t="shared" si="8"/>
        <v>1050000</v>
      </c>
      <c r="R21" s="6">
        <v>2</v>
      </c>
      <c r="S21" s="6" t="s">
        <v>14</v>
      </c>
      <c r="T21" s="53">
        <f t="shared" si="3"/>
        <v>525000</v>
      </c>
      <c r="U21" s="59">
        <f t="shared" si="4"/>
        <v>1050000</v>
      </c>
      <c r="V21" s="91">
        <f t="shared" si="9"/>
        <v>0</v>
      </c>
      <c r="W21" s="44">
        <f t="shared" si="10"/>
        <v>0</v>
      </c>
      <c r="X21" s="95"/>
    </row>
    <row r="22" spans="1:24" s="44" customFormat="1" ht="15.6">
      <c r="A22" s="6">
        <v>19</v>
      </c>
      <c r="B22" s="6"/>
      <c r="C22" s="6" t="s">
        <v>426</v>
      </c>
      <c r="D22" s="7" t="s">
        <v>30</v>
      </c>
      <c r="E22" s="6" t="s">
        <v>14</v>
      </c>
      <c r="F22" s="39">
        <f t="shared" si="0"/>
        <v>75000</v>
      </c>
      <c r="G22" s="6">
        <v>4</v>
      </c>
      <c r="H22" s="39">
        <v>63559.322033898308</v>
      </c>
      <c r="I22" s="39">
        <f t="shared" si="1"/>
        <v>300000</v>
      </c>
      <c r="J22" s="46">
        <v>2</v>
      </c>
      <c r="K22" s="58">
        <f t="shared" si="5"/>
        <v>150000</v>
      </c>
      <c r="L22" s="56">
        <f t="shared" si="6"/>
        <v>6</v>
      </c>
      <c r="M22" s="39">
        <v>63559.322033898308</v>
      </c>
      <c r="N22" s="53">
        <f t="shared" si="7"/>
        <v>450000</v>
      </c>
      <c r="O22" s="46">
        <v>6</v>
      </c>
      <c r="P22" s="81">
        <f t="shared" si="2"/>
        <v>63559.322033898308</v>
      </c>
      <c r="Q22" s="58">
        <f t="shared" si="8"/>
        <v>450000</v>
      </c>
      <c r="R22" s="6">
        <v>4</v>
      </c>
      <c r="S22" s="6" t="s">
        <v>14</v>
      </c>
      <c r="T22" s="53">
        <f t="shared" si="3"/>
        <v>75000</v>
      </c>
      <c r="U22" s="59">
        <f t="shared" si="4"/>
        <v>300000</v>
      </c>
      <c r="V22" s="91">
        <f t="shared" si="9"/>
        <v>0</v>
      </c>
      <c r="W22" s="44">
        <f t="shared" si="10"/>
        <v>0</v>
      </c>
      <c r="X22" s="95"/>
    </row>
    <row r="23" spans="1:24" s="44" customFormat="1" ht="15.6">
      <c r="A23" s="6">
        <v>20</v>
      </c>
      <c r="B23" s="6"/>
      <c r="C23" s="6" t="s">
        <v>427</v>
      </c>
      <c r="D23" s="7" t="s">
        <v>31</v>
      </c>
      <c r="E23" s="6" t="s">
        <v>14</v>
      </c>
      <c r="F23" s="39">
        <f t="shared" si="0"/>
        <v>18750</v>
      </c>
      <c r="G23" s="6">
        <v>4</v>
      </c>
      <c r="H23" s="39">
        <v>15889.830508474577</v>
      </c>
      <c r="I23" s="39">
        <f t="shared" si="1"/>
        <v>75000</v>
      </c>
      <c r="J23" s="46">
        <v>2</v>
      </c>
      <c r="K23" s="58">
        <f t="shared" si="5"/>
        <v>37500</v>
      </c>
      <c r="L23" s="56">
        <f t="shared" si="6"/>
        <v>6</v>
      </c>
      <c r="M23" s="39">
        <v>15889.830508474577</v>
      </c>
      <c r="N23" s="53">
        <f t="shared" si="7"/>
        <v>112500</v>
      </c>
      <c r="O23" s="46">
        <v>6</v>
      </c>
      <c r="P23" s="81">
        <f t="shared" si="2"/>
        <v>15889.830508474577</v>
      </c>
      <c r="Q23" s="58">
        <f t="shared" si="8"/>
        <v>112500</v>
      </c>
      <c r="R23" s="6">
        <v>4</v>
      </c>
      <c r="S23" s="6" t="s">
        <v>14</v>
      </c>
      <c r="T23" s="53">
        <f t="shared" si="3"/>
        <v>18750</v>
      </c>
      <c r="U23" s="59">
        <f t="shared" si="4"/>
        <v>75000</v>
      </c>
      <c r="V23" s="91">
        <f t="shared" si="9"/>
        <v>0</v>
      </c>
      <c r="W23" s="44">
        <f t="shared" si="10"/>
        <v>0</v>
      </c>
      <c r="X23" s="95"/>
    </row>
    <row r="24" spans="1:24" s="44" customFormat="1" ht="15.6">
      <c r="A24" s="6">
        <v>21</v>
      </c>
      <c r="B24" s="6"/>
      <c r="C24" s="6" t="s">
        <v>428</v>
      </c>
      <c r="D24" s="7" t="s">
        <v>32</v>
      </c>
      <c r="E24" s="6" t="s">
        <v>14</v>
      </c>
      <c r="F24" s="39">
        <f t="shared" si="0"/>
        <v>37500</v>
      </c>
      <c r="G24" s="6">
        <v>4</v>
      </c>
      <c r="H24" s="39">
        <v>31779.661016949154</v>
      </c>
      <c r="I24" s="39">
        <f t="shared" si="1"/>
        <v>150000</v>
      </c>
      <c r="J24" s="46">
        <v>2</v>
      </c>
      <c r="K24" s="58">
        <f t="shared" si="5"/>
        <v>75000</v>
      </c>
      <c r="L24" s="56">
        <f t="shared" si="6"/>
        <v>6</v>
      </c>
      <c r="M24" s="39">
        <v>31779.661016949154</v>
      </c>
      <c r="N24" s="53">
        <f t="shared" si="7"/>
        <v>225000</v>
      </c>
      <c r="O24" s="46">
        <v>6</v>
      </c>
      <c r="P24" s="81">
        <f t="shared" si="2"/>
        <v>31779.661016949154</v>
      </c>
      <c r="Q24" s="58">
        <f t="shared" si="8"/>
        <v>225000</v>
      </c>
      <c r="R24" s="6">
        <v>4</v>
      </c>
      <c r="S24" s="6" t="s">
        <v>14</v>
      </c>
      <c r="T24" s="53">
        <f t="shared" si="3"/>
        <v>37500</v>
      </c>
      <c r="U24" s="59">
        <f t="shared" si="4"/>
        <v>150000</v>
      </c>
      <c r="V24" s="91">
        <f t="shared" si="9"/>
        <v>0</v>
      </c>
      <c r="W24" s="44">
        <f t="shared" si="10"/>
        <v>0</v>
      </c>
      <c r="X24" s="95"/>
    </row>
    <row r="25" spans="1:24" s="44" customFormat="1" ht="15.6">
      <c r="A25" s="6">
        <v>22</v>
      </c>
      <c r="B25" s="6"/>
      <c r="C25" s="6" t="s">
        <v>429</v>
      </c>
      <c r="D25" s="7" t="s">
        <v>33</v>
      </c>
      <c r="E25" s="6" t="s">
        <v>14</v>
      </c>
      <c r="F25" s="39">
        <f t="shared" si="0"/>
        <v>385000</v>
      </c>
      <c r="G25" s="6">
        <v>4</v>
      </c>
      <c r="H25" s="39">
        <v>326271.18644067796</v>
      </c>
      <c r="I25" s="39">
        <f t="shared" si="1"/>
        <v>1540000</v>
      </c>
      <c r="J25" s="46">
        <v>2</v>
      </c>
      <c r="K25" s="58">
        <f t="shared" si="5"/>
        <v>770000</v>
      </c>
      <c r="L25" s="56">
        <f t="shared" si="6"/>
        <v>6</v>
      </c>
      <c r="M25" s="39">
        <v>326271.18644067796</v>
      </c>
      <c r="N25" s="53">
        <f t="shared" si="7"/>
        <v>2310000</v>
      </c>
      <c r="O25" s="46">
        <v>6</v>
      </c>
      <c r="P25" s="81">
        <f t="shared" si="2"/>
        <v>326271.18644067796</v>
      </c>
      <c r="Q25" s="58">
        <f t="shared" si="8"/>
        <v>2310000</v>
      </c>
      <c r="R25" s="6">
        <v>4</v>
      </c>
      <c r="S25" s="6" t="s">
        <v>14</v>
      </c>
      <c r="T25" s="53">
        <f t="shared" si="3"/>
        <v>385000</v>
      </c>
      <c r="U25" s="59">
        <f t="shared" si="4"/>
        <v>1540000</v>
      </c>
      <c r="V25" s="91">
        <f t="shared" si="9"/>
        <v>0</v>
      </c>
      <c r="W25" s="44">
        <f t="shared" si="10"/>
        <v>0</v>
      </c>
      <c r="X25" s="95"/>
    </row>
    <row r="26" spans="1:24" s="44" customFormat="1" ht="15.6">
      <c r="A26" s="6">
        <v>23</v>
      </c>
      <c r="B26" s="6"/>
      <c r="C26" s="6" t="s">
        <v>430</v>
      </c>
      <c r="D26" s="82" t="s">
        <v>34</v>
      </c>
      <c r="E26" s="6" t="s">
        <v>14</v>
      </c>
      <c r="F26" s="39">
        <f t="shared" si="0"/>
        <v>368750</v>
      </c>
      <c r="G26" s="6">
        <v>2</v>
      </c>
      <c r="H26" s="39">
        <v>312500</v>
      </c>
      <c r="I26" s="39">
        <f t="shared" si="1"/>
        <v>737500</v>
      </c>
      <c r="J26" s="46"/>
      <c r="K26" s="58">
        <f t="shared" si="5"/>
        <v>0</v>
      </c>
      <c r="L26" s="56">
        <f t="shared" si="6"/>
        <v>2</v>
      </c>
      <c r="M26" s="39">
        <v>312500</v>
      </c>
      <c r="N26" s="53">
        <f t="shared" si="7"/>
        <v>737500</v>
      </c>
      <c r="O26" s="46">
        <v>4</v>
      </c>
      <c r="P26" s="81">
        <f t="shared" si="2"/>
        <v>312500</v>
      </c>
      <c r="Q26" s="58">
        <f t="shared" si="8"/>
        <v>1475000</v>
      </c>
      <c r="R26" s="6">
        <v>2</v>
      </c>
      <c r="S26" s="6" t="s">
        <v>14</v>
      </c>
      <c r="T26" s="53">
        <f t="shared" si="3"/>
        <v>368750</v>
      </c>
      <c r="U26" s="59">
        <f t="shared" si="4"/>
        <v>737500</v>
      </c>
      <c r="V26" s="91">
        <f t="shared" si="9"/>
        <v>737500</v>
      </c>
      <c r="W26" s="44">
        <f t="shared" si="10"/>
        <v>0</v>
      </c>
      <c r="X26" s="95"/>
    </row>
    <row r="27" spans="1:24" s="44" customFormat="1" ht="15.6">
      <c r="A27" s="6">
        <v>24</v>
      </c>
      <c r="B27" s="6"/>
      <c r="C27" s="6" t="s">
        <v>431</v>
      </c>
      <c r="D27" s="82" t="s">
        <v>109</v>
      </c>
      <c r="E27" s="6" t="s">
        <v>14</v>
      </c>
      <c r="F27" s="39">
        <f t="shared" si="0"/>
        <v>8000000</v>
      </c>
      <c r="G27" s="6">
        <v>1</v>
      </c>
      <c r="H27" s="39">
        <v>6779661.0169491526</v>
      </c>
      <c r="I27" s="39">
        <f t="shared" si="1"/>
        <v>8000000</v>
      </c>
      <c r="J27" s="46"/>
      <c r="K27" s="58">
        <f t="shared" si="5"/>
        <v>0</v>
      </c>
      <c r="L27" s="56">
        <f t="shared" si="6"/>
        <v>1</v>
      </c>
      <c r="M27" s="39">
        <v>6779661.0169491526</v>
      </c>
      <c r="N27" s="53">
        <f t="shared" si="7"/>
        <v>8000000</v>
      </c>
      <c r="O27" s="46">
        <v>1</v>
      </c>
      <c r="P27" s="81">
        <f t="shared" si="2"/>
        <v>6779661.0169491526</v>
      </c>
      <c r="Q27" s="58">
        <f t="shared" si="8"/>
        <v>8000000</v>
      </c>
      <c r="R27" s="6">
        <v>1</v>
      </c>
      <c r="S27" s="6" t="s">
        <v>14</v>
      </c>
      <c r="T27" s="53">
        <f t="shared" si="3"/>
        <v>8000000</v>
      </c>
      <c r="U27" s="59">
        <f t="shared" si="4"/>
        <v>8000000</v>
      </c>
      <c r="V27" s="91">
        <f t="shared" si="9"/>
        <v>0</v>
      </c>
      <c r="W27" s="44">
        <f t="shared" si="10"/>
        <v>0</v>
      </c>
      <c r="X27" s="95"/>
    </row>
    <row r="28" spans="1:24" s="44" customFormat="1" ht="15.6">
      <c r="A28" s="6">
        <v>25</v>
      </c>
      <c r="B28" s="6"/>
      <c r="C28" s="6" t="s">
        <v>432</v>
      </c>
      <c r="D28" s="7" t="s">
        <v>35</v>
      </c>
      <c r="E28" s="6" t="s">
        <v>14</v>
      </c>
      <c r="F28" s="39">
        <f t="shared" si="0"/>
        <v>1295000</v>
      </c>
      <c r="G28" s="6">
        <v>4</v>
      </c>
      <c r="H28" s="39">
        <v>1097457.6271186441</v>
      </c>
      <c r="I28" s="39">
        <f t="shared" si="1"/>
        <v>5180000</v>
      </c>
      <c r="J28" s="46">
        <v>2</v>
      </c>
      <c r="K28" s="58">
        <f t="shared" si="5"/>
        <v>2590000</v>
      </c>
      <c r="L28" s="56">
        <f t="shared" si="6"/>
        <v>6</v>
      </c>
      <c r="M28" s="39">
        <v>1097457.6271186441</v>
      </c>
      <c r="N28" s="53">
        <f t="shared" si="7"/>
        <v>7770000</v>
      </c>
      <c r="O28" s="46">
        <v>6</v>
      </c>
      <c r="P28" s="81">
        <f t="shared" si="2"/>
        <v>1097457.6271186441</v>
      </c>
      <c r="Q28" s="58">
        <f t="shared" si="8"/>
        <v>7770000</v>
      </c>
      <c r="R28" s="6">
        <v>4</v>
      </c>
      <c r="S28" s="6" t="s">
        <v>14</v>
      </c>
      <c r="T28" s="53">
        <f t="shared" si="3"/>
        <v>1295000</v>
      </c>
      <c r="U28" s="59">
        <f t="shared" si="4"/>
        <v>5180000</v>
      </c>
      <c r="V28" s="91">
        <f t="shared" si="9"/>
        <v>0</v>
      </c>
      <c r="W28" s="44">
        <f t="shared" si="10"/>
        <v>0</v>
      </c>
      <c r="X28" s="95"/>
    </row>
    <row r="29" spans="1:24" s="44" customFormat="1" ht="31.2">
      <c r="A29" s="6">
        <v>26</v>
      </c>
      <c r="B29" s="6"/>
      <c r="C29" s="6" t="s">
        <v>433</v>
      </c>
      <c r="D29" s="7" t="s">
        <v>36</v>
      </c>
      <c r="E29" s="6" t="s">
        <v>14</v>
      </c>
      <c r="F29" s="39">
        <f t="shared" si="0"/>
        <v>495000.00000000006</v>
      </c>
      <c r="G29" s="6">
        <v>2</v>
      </c>
      <c r="H29" s="39">
        <v>419491.52542372886</v>
      </c>
      <c r="I29" s="39">
        <f t="shared" si="1"/>
        <v>990000.00000000012</v>
      </c>
      <c r="J29" s="46"/>
      <c r="K29" s="58">
        <f t="shared" si="5"/>
        <v>0</v>
      </c>
      <c r="L29" s="56">
        <f t="shared" si="6"/>
        <v>2</v>
      </c>
      <c r="M29" s="39">
        <v>419491.52542372886</v>
      </c>
      <c r="N29" s="53">
        <f t="shared" si="7"/>
        <v>990000.00000000012</v>
      </c>
      <c r="O29" s="46">
        <v>2</v>
      </c>
      <c r="P29" s="81">
        <f t="shared" si="2"/>
        <v>419491.52542372886</v>
      </c>
      <c r="Q29" s="58">
        <f t="shared" si="8"/>
        <v>990000.00000000012</v>
      </c>
      <c r="R29" s="6">
        <v>2</v>
      </c>
      <c r="S29" s="6" t="s">
        <v>14</v>
      </c>
      <c r="T29" s="53">
        <f t="shared" si="3"/>
        <v>495000.00000000006</v>
      </c>
      <c r="U29" s="59">
        <f t="shared" si="4"/>
        <v>990000.00000000012</v>
      </c>
      <c r="V29" s="91">
        <f t="shared" si="9"/>
        <v>0</v>
      </c>
      <c r="W29" s="44">
        <f t="shared" si="10"/>
        <v>0</v>
      </c>
      <c r="X29" s="95"/>
    </row>
    <row r="30" spans="1:24" s="44" customFormat="1" ht="31.2">
      <c r="A30" s="6">
        <v>27</v>
      </c>
      <c r="B30" s="6"/>
      <c r="C30" s="6" t="s">
        <v>434</v>
      </c>
      <c r="D30" s="82" t="s">
        <v>111</v>
      </c>
      <c r="E30" s="6" t="s">
        <v>49</v>
      </c>
      <c r="F30" s="39">
        <f t="shared" si="0"/>
        <v>997500</v>
      </c>
      <c r="G30" s="6">
        <v>4</v>
      </c>
      <c r="H30" s="39">
        <v>845338.98305084754</v>
      </c>
      <c r="I30" s="39">
        <f t="shared" si="1"/>
        <v>3990000</v>
      </c>
      <c r="J30" s="46">
        <v>2</v>
      </c>
      <c r="K30" s="58">
        <f t="shared" si="5"/>
        <v>1995000</v>
      </c>
      <c r="L30" s="56">
        <f t="shared" si="6"/>
        <v>6</v>
      </c>
      <c r="M30" s="39">
        <v>845338.98305084754</v>
      </c>
      <c r="N30" s="53">
        <f t="shared" si="7"/>
        <v>5985000</v>
      </c>
      <c r="O30" s="46">
        <v>6</v>
      </c>
      <c r="P30" s="81">
        <f t="shared" si="2"/>
        <v>845338.98305084754</v>
      </c>
      <c r="Q30" s="58">
        <f t="shared" si="8"/>
        <v>5985000</v>
      </c>
      <c r="R30" s="6">
        <v>4</v>
      </c>
      <c r="S30" s="6" t="s">
        <v>49</v>
      </c>
      <c r="T30" s="53">
        <f t="shared" si="3"/>
        <v>997500</v>
      </c>
      <c r="U30" s="59">
        <f t="shared" si="4"/>
        <v>3990000</v>
      </c>
      <c r="V30" s="91">
        <f t="shared" si="9"/>
        <v>0</v>
      </c>
      <c r="W30" s="44">
        <f t="shared" si="10"/>
        <v>0</v>
      </c>
      <c r="X30" s="95"/>
    </row>
    <row r="31" spans="1:24" s="44" customFormat="1" ht="15.6">
      <c r="A31" s="6">
        <v>28</v>
      </c>
      <c r="B31" s="6"/>
      <c r="C31" s="6" t="s">
        <v>435</v>
      </c>
      <c r="D31" s="7" t="s">
        <v>37</v>
      </c>
      <c r="E31" s="6" t="s">
        <v>14</v>
      </c>
      <c r="F31" s="39">
        <f t="shared" si="0"/>
        <v>255000</v>
      </c>
      <c r="G31" s="6">
        <v>1</v>
      </c>
      <c r="H31" s="39">
        <v>216101.69491525425</v>
      </c>
      <c r="I31" s="39">
        <f t="shared" si="1"/>
        <v>255000</v>
      </c>
      <c r="J31" s="46"/>
      <c r="K31" s="58">
        <f t="shared" si="5"/>
        <v>0</v>
      </c>
      <c r="L31" s="56">
        <f t="shared" si="6"/>
        <v>1</v>
      </c>
      <c r="M31" s="39">
        <v>216101.69491525425</v>
      </c>
      <c r="N31" s="53">
        <f t="shared" si="7"/>
        <v>255000</v>
      </c>
      <c r="O31" s="46">
        <v>1</v>
      </c>
      <c r="P31" s="81">
        <f t="shared" si="2"/>
        <v>216101.69491525425</v>
      </c>
      <c r="Q31" s="58">
        <f t="shared" si="8"/>
        <v>255000</v>
      </c>
      <c r="R31" s="6">
        <v>1</v>
      </c>
      <c r="S31" s="6" t="s">
        <v>14</v>
      </c>
      <c r="T31" s="53">
        <f t="shared" si="3"/>
        <v>255000</v>
      </c>
      <c r="U31" s="59">
        <f t="shared" si="4"/>
        <v>255000</v>
      </c>
      <c r="V31" s="91">
        <f t="shared" si="9"/>
        <v>0</v>
      </c>
      <c r="W31" s="44">
        <f t="shared" si="10"/>
        <v>0</v>
      </c>
      <c r="X31" s="95"/>
    </row>
    <row r="32" spans="1:24" s="44" customFormat="1" ht="31.95" customHeight="1">
      <c r="A32" s="6">
        <v>29</v>
      </c>
      <c r="B32" s="6"/>
      <c r="C32" s="6" t="s">
        <v>436</v>
      </c>
      <c r="D32" s="7" t="s">
        <v>38</v>
      </c>
      <c r="E32" s="6" t="s">
        <v>14</v>
      </c>
      <c r="F32" s="39">
        <f t="shared" si="0"/>
        <v>245000</v>
      </c>
      <c r="G32" s="6">
        <v>1</v>
      </c>
      <c r="H32" s="39">
        <v>207627.11864406781</v>
      </c>
      <c r="I32" s="39">
        <f t="shared" si="1"/>
        <v>245000</v>
      </c>
      <c r="J32" s="46"/>
      <c r="K32" s="58">
        <f t="shared" si="5"/>
        <v>0</v>
      </c>
      <c r="L32" s="56">
        <f t="shared" si="6"/>
        <v>1</v>
      </c>
      <c r="M32" s="39">
        <v>207627.11864406781</v>
      </c>
      <c r="N32" s="53">
        <f t="shared" si="7"/>
        <v>245000</v>
      </c>
      <c r="O32" s="46">
        <v>1</v>
      </c>
      <c r="P32" s="81">
        <f t="shared" si="2"/>
        <v>207627.11864406781</v>
      </c>
      <c r="Q32" s="58">
        <f t="shared" si="8"/>
        <v>245000</v>
      </c>
      <c r="R32" s="6">
        <v>1</v>
      </c>
      <c r="S32" s="6" t="s">
        <v>14</v>
      </c>
      <c r="T32" s="53">
        <f t="shared" si="3"/>
        <v>245000</v>
      </c>
      <c r="U32" s="59">
        <f t="shared" si="4"/>
        <v>245000</v>
      </c>
      <c r="V32" s="91">
        <f t="shared" si="9"/>
        <v>0</v>
      </c>
      <c r="W32" s="44">
        <f t="shared" si="10"/>
        <v>0</v>
      </c>
      <c r="X32" s="95"/>
    </row>
    <row r="33" spans="1:24" s="44" customFormat="1" ht="30" customHeight="1">
      <c r="A33" s="6">
        <v>30</v>
      </c>
      <c r="B33" s="6"/>
      <c r="C33" s="6" t="s">
        <v>437</v>
      </c>
      <c r="D33" s="7" t="s">
        <v>39</v>
      </c>
      <c r="E33" s="6" t="s">
        <v>14</v>
      </c>
      <c r="F33" s="39">
        <f t="shared" si="0"/>
        <v>15000</v>
      </c>
      <c r="G33" s="6">
        <v>4</v>
      </c>
      <c r="H33" s="39">
        <v>12711.864406779661</v>
      </c>
      <c r="I33" s="39">
        <f t="shared" si="1"/>
        <v>60000</v>
      </c>
      <c r="J33" s="46">
        <v>2</v>
      </c>
      <c r="K33" s="58">
        <f t="shared" si="5"/>
        <v>30000</v>
      </c>
      <c r="L33" s="56">
        <f t="shared" si="6"/>
        <v>6</v>
      </c>
      <c r="M33" s="39">
        <v>12711.864406779661</v>
      </c>
      <c r="N33" s="53">
        <f t="shared" si="7"/>
        <v>90000</v>
      </c>
      <c r="O33" s="46">
        <v>6</v>
      </c>
      <c r="P33" s="81">
        <f t="shared" si="2"/>
        <v>12711.864406779661</v>
      </c>
      <c r="Q33" s="58">
        <f t="shared" si="8"/>
        <v>90000</v>
      </c>
      <c r="R33" s="6">
        <v>4</v>
      </c>
      <c r="S33" s="6" t="s">
        <v>14</v>
      </c>
      <c r="T33" s="53">
        <f t="shared" si="3"/>
        <v>15000</v>
      </c>
      <c r="U33" s="59">
        <f t="shared" si="4"/>
        <v>60000</v>
      </c>
      <c r="V33" s="91">
        <f t="shared" si="9"/>
        <v>0</v>
      </c>
      <c r="W33" s="44">
        <f t="shared" si="10"/>
        <v>0</v>
      </c>
      <c r="X33" s="95"/>
    </row>
    <row r="34" spans="1:24" s="44" customFormat="1" ht="15.6">
      <c r="A34" s="6">
        <v>31</v>
      </c>
      <c r="B34" s="6"/>
      <c r="C34" s="6" t="s">
        <v>438</v>
      </c>
      <c r="D34" s="7" t="s">
        <v>40</v>
      </c>
      <c r="E34" s="6" t="s">
        <v>14</v>
      </c>
      <c r="F34" s="39">
        <f t="shared" si="0"/>
        <v>1195000</v>
      </c>
      <c r="G34" s="6">
        <v>1</v>
      </c>
      <c r="H34" s="39">
        <v>1012711.8644067798</v>
      </c>
      <c r="I34" s="39">
        <f t="shared" si="1"/>
        <v>1195000</v>
      </c>
      <c r="J34" s="46"/>
      <c r="K34" s="58">
        <f t="shared" si="5"/>
        <v>0</v>
      </c>
      <c r="L34" s="56">
        <f t="shared" si="6"/>
        <v>1</v>
      </c>
      <c r="M34" s="39">
        <v>1012711.8644067798</v>
      </c>
      <c r="N34" s="53">
        <f t="shared" si="7"/>
        <v>1195000</v>
      </c>
      <c r="O34" s="46">
        <v>1</v>
      </c>
      <c r="P34" s="81">
        <f t="shared" si="2"/>
        <v>1012711.8644067798</v>
      </c>
      <c r="Q34" s="58">
        <f t="shared" si="8"/>
        <v>1195000</v>
      </c>
      <c r="R34" s="6">
        <v>1</v>
      </c>
      <c r="S34" s="6" t="s">
        <v>14</v>
      </c>
      <c r="T34" s="53">
        <f t="shared" si="3"/>
        <v>1195000</v>
      </c>
      <c r="U34" s="59">
        <f t="shared" si="4"/>
        <v>1195000</v>
      </c>
      <c r="V34" s="91">
        <f t="shared" si="9"/>
        <v>0</v>
      </c>
      <c r="W34" s="44">
        <f t="shared" si="10"/>
        <v>0</v>
      </c>
      <c r="X34" s="95"/>
    </row>
    <row r="35" spans="1:24" s="44" customFormat="1" ht="15.6">
      <c r="A35" s="6">
        <v>32</v>
      </c>
      <c r="B35" s="6"/>
      <c r="C35" s="6" t="s">
        <v>439</v>
      </c>
      <c r="D35" s="7" t="s">
        <v>41</v>
      </c>
      <c r="E35" s="6" t="s">
        <v>14</v>
      </c>
      <c r="F35" s="39">
        <f t="shared" si="0"/>
        <v>145000</v>
      </c>
      <c r="G35" s="6">
        <v>1</v>
      </c>
      <c r="H35" s="39">
        <v>122881.3559322034</v>
      </c>
      <c r="I35" s="39">
        <f t="shared" si="1"/>
        <v>145000</v>
      </c>
      <c r="J35" s="46"/>
      <c r="K35" s="58">
        <f t="shared" si="5"/>
        <v>0</v>
      </c>
      <c r="L35" s="56">
        <f t="shared" si="6"/>
        <v>1</v>
      </c>
      <c r="M35" s="39">
        <v>122881.3559322034</v>
      </c>
      <c r="N35" s="53">
        <f t="shared" si="7"/>
        <v>145000</v>
      </c>
      <c r="O35" s="46">
        <v>1</v>
      </c>
      <c r="P35" s="81">
        <f t="shared" si="2"/>
        <v>122881.3559322034</v>
      </c>
      <c r="Q35" s="58">
        <f t="shared" si="8"/>
        <v>145000</v>
      </c>
      <c r="R35" s="6">
        <v>1</v>
      </c>
      <c r="S35" s="6" t="s">
        <v>14</v>
      </c>
      <c r="T35" s="53">
        <f t="shared" si="3"/>
        <v>145000</v>
      </c>
      <c r="U35" s="59">
        <f t="shared" si="4"/>
        <v>145000</v>
      </c>
      <c r="V35" s="91">
        <f t="shared" si="9"/>
        <v>0</v>
      </c>
      <c r="W35" s="44">
        <f t="shared" si="10"/>
        <v>0</v>
      </c>
      <c r="X35" s="95"/>
    </row>
    <row r="36" spans="1:24" s="44" customFormat="1" ht="15.6">
      <c r="A36" s="6">
        <v>33</v>
      </c>
      <c r="B36" s="6"/>
      <c r="C36" s="6" t="s">
        <v>440</v>
      </c>
      <c r="D36" s="7" t="s">
        <v>42</v>
      </c>
      <c r="E36" s="6" t="s">
        <v>14</v>
      </c>
      <c r="F36" s="39">
        <f t="shared" si="0"/>
        <v>245000</v>
      </c>
      <c r="G36" s="6">
        <v>1</v>
      </c>
      <c r="H36" s="39">
        <v>207627.11864406781</v>
      </c>
      <c r="I36" s="39">
        <f t="shared" si="1"/>
        <v>245000</v>
      </c>
      <c r="J36" s="46"/>
      <c r="K36" s="58">
        <f t="shared" si="5"/>
        <v>0</v>
      </c>
      <c r="L36" s="56">
        <f t="shared" si="6"/>
        <v>1</v>
      </c>
      <c r="M36" s="39">
        <v>207627.11864406781</v>
      </c>
      <c r="N36" s="53">
        <f t="shared" si="7"/>
        <v>245000</v>
      </c>
      <c r="O36" s="46">
        <v>1</v>
      </c>
      <c r="P36" s="81">
        <f t="shared" si="2"/>
        <v>207627.11864406781</v>
      </c>
      <c r="Q36" s="58">
        <f t="shared" si="8"/>
        <v>245000</v>
      </c>
      <c r="R36" s="6">
        <v>1</v>
      </c>
      <c r="S36" s="6" t="s">
        <v>14</v>
      </c>
      <c r="T36" s="53">
        <f t="shared" si="3"/>
        <v>245000</v>
      </c>
      <c r="U36" s="59">
        <f t="shared" si="4"/>
        <v>245000</v>
      </c>
      <c r="V36" s="91">
        <f t="shared" si="9"/>
        <v>0</v>
      </c>
      <c r="W36" s="44">
        <f t="shared" si="10"/>
        <v>0</v>
      </c>
      <c r="X36" s="95"/>
    </row>
    <row r="37" spans="1:24" s="44" customFormat="1" ht="15.6">
      <c r="A37" s="6">
        <v>34</v>
      </c>
      <c r="B37" s="6"/>
      <c r="C37" s="6" t="s">
        <v>441</v>
      </c>
      <c r="D37" s="7" t="s">
        <v>43</v>
      </c>
      <c r="E37" s="6" t="s">
        <v>14</v>
      </c>
      <c r="F37" s="39">
        <f t="shared" si="0"/>
        <v>50000</v>
      </c>
      <c r="G37" s="6">
        <v>1</v>
      </c>
      <c r="H37" s="39">
        <v>42372.881355932208</v>
      </c>
      <c r="I37" s="39">
        <f t="shared" si="1"/>
        <v>50000</v>
      </c>
      <c r="J37" s="46"/>
      <c r="K37" s="58">
        <f t="shared" si="5"/>
        <v>0</v>
      </c>
      <c r="L37" s="56">
        <f t="shared" si="6"/>
        <v>1</v>
      </c>
      <c r="M37" s="39">
        <v>42372.881355932208</v>
      </c>
      <c r="N37" s="53">
        <f t="shared" si="7"/>
        <v>50000</v>
      </c>
      <c r="O37" s="46">
        <v>1</v>
      </c>
      <c r="P37" s="81">
        <f t="shared" si="2"/>
        <v>42372.881355932208</v>
      </c>
      <c r="Q37" s="58">
        <f t="shared" si="8"/>
        <v>50000</v>
      </c>
      <c r="R37" s="6">
        <v>1</v>
      </c>
      <c r="S37" s="6" t="s">
        <v>14</v>
      </c>
      <c r="T37" s="53">
        <f t="shared" si="3"/>
        <v>50000</v>
      </c>
      <c r="U37" s="59">
        <f t="shared" si="4"/>
        <v>50000</v>
      </c>
      <c r="V37" s="91">
        <f t="shared" si="9"/>
        <v>0</v>
      </c>
      <c r="W37" s="44">
        <f t="shared" si="10"/>
        <v>0</v>
      </c>
      <c r="X37" s="95"/>
    </row>
    <row r="38" spans="1:24" s="44" customFormat="1" ht="15.6">
      <c r="A38" s="6">
        <v>35</v>
      </c>
      <c r="B38" s="6"/>
      <c r="C38" s="6" t="s">
        <v>442</v>
      </c>
      <c r="D38" s="7" t="s">
        <v>44</v>
      </c>
      <c r="E38" s="6" t="s">
        <v>14</v>
      </c>
      <c r="F38" s="39">
        <f t="shared" si="0"/>
        <v>1495000</v>
      </c>
      <c r="G38" s="6">
        <v>1</v>
      </c>
      <c r="H38" s="39">
        <v>1266949.1525423729</v>
      </c>
      <c r="I38" s="39">
        <f t="shared" si="1"/>
        <v>1495000</v>
      </c>
      <c r="J38" s="46"/>
      <c r="K38" s="58">
        <f t="shared" si="5"/>
        <v>0</v>
      </c>
      <c r="L38" s="56">
        <f t="shared" si="6"/>
        <v>1</v>
      </c>
      <c r="M38" s="39">
        <v>1266949.1525423729</v>
      </c>
      <c r="N38" s="53">
        <f t="shared" si="7"/>
        <v>1495000</v>
      </c>
      <c r="O38" s="46">
        <v>1</v>
      </c>
      <c r="P38" s="81">
        <f t="shared" si="2"/>
        <v>1266949.1525423729</v>
      </c>
      <c r="Q38" s="58">
        <f t="shared" si="8"/>
        <v>1495000</v>
      </c>
      <c r="R38" s="6">
        <v>1</v>
      </c>
      <c r="S38" s="6" t="s">
        <v>14</v>
      </c>
      <c r="T38" s="53">
        <f t="shared" si="3"/>
        <v>1495000</v>
      </c>
      <c r="U38" s="59">
        <f t="shared" si="4"/>
        <v>1495000</v>
      </c>
      <c r="V38" s="91">
        <f t="shared" si="9"/>
        <v>0</v>
      </c>
      <c r="W38" s="44">
        <f t="shared" si="10"/>
        <v>0</v>
      </c>
      <c r="X38" s="95"/>
    </row>
    <row r="39" spans="1:24" s="44" customFormat="1" ht="15.6">
      <c r="A39" s="6">
        <v>36</v>
      </c>
      <c r="B39" s="6"/>
      <c r="C39" s="6" t="s">
        <v>443</v>
      </c>
      <c r="D39" s="7" t="s">
        <v>46</v>
      </c>
      <c r="E39" s="6" t="s">
        <v>14</v>
      </c>
      <c r="F39" s="39">
        <f t="shared" si="0"/>
        <v>40000</v>
      </c>
      <c r="G39" s="6">
        <v>1</v>
      </c>
      <c r="H39" s="39">
        <v>33898.305084745763</v>
      </c>
      <c r="I39" s="39">
        <f t="shared" si="1"/>
        <v>40000</v>
      </c>
      <c r="J39" s="46"/>
      <c r="K39" s="58">
        <f t="shared" si="5"/>
        <v>0</v>
      </c>
      <c r="L39" s="56">
        <f t="shared" si="6"/>
        <v>1</v>
      </c>
      <c r="M39" s="39">
        <v>33898.305084745763</v>
      </c>
      <c r="N39" s="53">
        <f t="shared" si="7"/>
        <v>40000</v>
      </c>
      <c r="O39" s="46">
        <v>1</v>
      </c>
      <c r="P39" s="81">
        <f t="shared" si="2"/>
        <v>33898.305084745763</v>
      </c>
      <c r="Q39" s="58">
        <f t="shared" si="8"/>
        <v>40000</v>
      </c>
      <c r="R39" s="6">
        <v>1</v>
      </c>
      <c r="S39" s="6" t="s">
        <v>14</v>
      </c>
      <c r="T39" s="53">
        <f t="shared" si="3"/>
        <v>40000</v>
      </c>
      <c r="U39" s="59">
        <f t="shared" si="4"/>
        <v>40000</v>
      </c>
      <c r="V39" s="91">
        <f t="shared" si="9"/>
        <v>0</v>
      </c>
      <c r="W39" s="44">
        <f t="shared" si="10"/>
        <v>0</v>
      </c>
      <c r="X39" s="95"/>
    </row>
    <row r="40" spans="1:24" s="44" customFormat="1" ht="15.6">
      <c r="A40" s="6">
        <v>37</v>
      </c>
      <c r="B40" s="6"/>
      <c r="C40" s="6" t="s">
        <v>444</v>
      </c>
      <c r="D40" s="7" t="s">
        <v>47</v>
      </c>
      <c r="E40" s="6" t="s">
        <v>14</v>
      </c>
      <c r="F40" s="39">
        <f t="shared" si="0"/>
        <v>245000</v>
      </c>
      <c r="G40" s="6">
        <v>1</v>
      </c>
      <c r="H40" s="39">
        <v>207627.11864406781</v>
      </c>
      <c r="I40" s="39">
        <f t="shared" si="1"/>
        <v>245000</v>
      </c>
      <c r="J40" s="46"/>
      <c r="K40" s="58">
        <f t="shared" si="5"/>
        <v>0</v>
      </c>
      <c r="L40" s="56">
        <f t="shared" si="6"/>
        <v>1</v>
      </c>
      <c r="M40" s="39">
        <v>207627.11864406781</v>
      </c>
      <c r="N40" s="53">
        <f t="shared" si="7"/>
        <v>245000</v>
      </c>
      <c r="O40" s="46">
        <v>1</v>
      </c>
      <c r="P40" s="81">
        <f t="shared" si="2"/>
        <v>207627.11864406781</v>
      </c>
      <c r="Q40" s="58">
        <f t="shared" si="8"/>
        <v>245000</v>
      </c>
      <c r="R40" s="6">
        <v>1</v>
      </c>
      <c r="S40" s="6" t="s">
        <v>14</v>
      </c>
      <c r="T40" s="53">
        <f t="shared" si="3"/>
        <v>245000</v>
      </c>
      <c r="U40" s="59">
        <f t="shared" si="4"/>
        <v>245000</v>
      </c>
      <c r="V40" s="91">
        <f t="shared" si="9"/>
        <v>0</v>
      </c>
      <c r="W40" s="44">
        <f t="shared" si="10"/>
        <v>0</v>
      </c>
      <c r="X40" s="95"/>
    </row>
    <row r="41" spans="1:24" s="44" customFormat="1" ht="15.6">
      <c r="A41" s="6">
        <v>38</v>
      </c>
      <c r="B41" s="6"/>
      <c r="C41" s="6" t="s">
        <v>445</v>
      </c>
      <c r="D41" s="7" t="s">
        <v>48</v>
      </c>
      <c r="E41" s="6" t="s">
        <v>49</v>
      </c>
      <c r="F41" s="39">
        <f t="shared" si="0"/>
        <v>195000</v>
      </c>
      <c r="G41" s="6">
        <v>7</v>
      </c>
      <c r="H41" s="39">
        <v>165254.2372881356</v>
      </c>
      <c r="I41" s="39">
        <f t="shared" si="1"/>
        <v>1365000</v>
      </c>
      <c r="J41" s="46">
        <v>2</v>
      </c>
      <c r="K41" s="58">
        <f t="shared" si="5"/>
        <v>390000</v>
      </c>
      <c r="L41" s="56">
        <f t="shared" si="6"/>
        <v>9</v>
      </c>
      <c r="M41" s="39">
        <v>165254.2372881356</v>
      </c>
      <c r="N41" s="53">
        <f t="shared" si="7"/>
        <v>1755000</v>
      </c>
      <c r="O41" s="46">
        <v>9</v>
      </c>
      <c r="P41" s="81">
        <f t="shared" si="2"/>
        <v>165254.2372881356</v>
      </c>
      <c r="Q41" s="58">
        <f t="shared" si="8"/>
        <v>1755000</v>
      </c>
      <c r="R41" s="6">
        <v>7</v>
      </c>
      <c r="S41" s="6" t="s">
        <v>49</v>
      </c>
      <c r="T41" s="53">
        <f t="shared" si="3"/>
        <v>195000</v>
      </c>
      <c r="U41" s="59">
        <f t="shared" si="4"/>
        <v>1365000</v>
      </c>
      <c r="V41" s="91">
        <f t="shared" si="9"/>
        <v>0</v>
      </c>
      <c r="W41" s="44">
        <f t="shared" si="10"/>
        <v>0</v>
      </c>
      <c r="X41" s="95"/>
    </row>
    <row r="42" spans="1:24" s="44" customFormat="1" ht="15.6">
      <c r="A42" s="6">
        <v>39</v>
      </c>
      <c r="B42" s="6"/>
      <c r="C42" s="6" t="s">
        <v>446</v>
      </c>
      <c r="D42" s="7" t="s">
        <v>369</v>
      </c>
      <c r="E42" s="6" t="s">
        <v>11</v>
      </c>
      <c r="F42" s="39">
        <f t="shared" si="0"/>
        <v>15010</v>
      </c>
      <c r="G42" s="6">
        <v>202</v>
      </c>
      <c r="H42" s="39">
        <v>12720.338983050848</v>
      </c>
      <c r="I42" s="39">
        <f t="shared" si="1"/>
        <v>3032020</v>
      </c>
      <c r="J42" s="46">
        <v>150</v>
      </c>
      <c r="K42" s="58">
        <f t="shared" si="5"/>
        <v>2251500</v>
      </c>
      <c r="L42" s="56">
        <f t="shared" si="6"/>
        <v>352</v>
      </c>
      <c r="M42" s="53">
        <v>12720.338983050848</v>
      </c>
      <c r="N42" s="53">
        <f t="shared" si="7"/>
        <v>5283520</v>
      </c>
      <c r="O42" s="44">
        <v>240</v>
      </c>
      <c r="Q42" s="58">
        <f t="shared" si="8"/>
        <v>3602400</v>
      </c>
      <c r="R42" s="6">
        <v>202</v>
      </c>
      <c r="S42" s="46"/>
      <c r="T42" s="53">
        <f t="shared" si="3"/>
        <v>15010</v>
      </c>
      <c r="U42" s="59">
        <f t="shared" si="4"/>
        <v>3032020</v>
      </c>
      <c r="V42" s="91">
        <f t="shared" si="9"/>
        <v>0</v>
      </c>
      <c r="W42" s="44">
        <f t="shared" si="10"/>
        <v>1681120</v>
      </c>
      <c r="X42" s="95"/>
    </row>
    <row r="43" spans="1:24" s="44" customFormat="1" ht="31.2">
      <c r="A43" s="6">
        <v>40</v>
      </c>
      <c r="B43" s="6"/>
      <c r="C43" s="6" t="s">
        <v>447</v>
      </c>
      <c r="D43" s="7" t="s">
        <v>51</v>
      </c>
      <c r="E43" s="6" t="s">
        <v>11</v>
      </c>
      <c r="F43" s="39">
        <f t="shared" si="0"/>
        <v>15010</v>
      </c>
      <c r="G43" s="6">
        <f>85+61</f>
        <v>146</v>
      </c>
      <c r="H43" s="39">
        <v>12720.338983050848</v>
      </c>
      <c r="I43" s="39">
        <f t="shared" si="1"/>
        <v>2191460</v>
      </c>
      <c r="J43" s="46">
        <v>8</v>
      </c>
      <c r="K43" s="58">
        <f t="shared" si="5"/>
        <v>120080</v>
      </c>
      <c r="L43" s="56">
        <f t="shared" si="6"/>
        <v>154</v>
      </c>
      <c r="M43" s="53">
        <v>12720.338983050848</v>
      </c>
      <c r="N43" s="53">
        <f t="shared" si="7"/>
        <v>2311540</v>
      </c>
      <c r="O43" s="44">
        <v>140</v>
      </c>
      <c r="Q43" s="58">
        <f t="shared" si="8"/>
        <v>2101400</v>
      </c>
      <c r="R43" s="6">
        <f>85+61</f>
        <v>146</v>
      </c>
      <c r="S43" s="46"/>
      <c r="T43" s="53">
        <f t="shared" si="3"/>
        <v>15010</v>
      </c>
      <c r="U43" s="59">
        <f t="shared" si="4"/>
        <v>2191460</v>
      </c>
      <c r="V43" s="91">
        <f t="shared" si="9"/>
        <v>0</v>
      </c>
      <c r="W43" s="44">
        <f t="shared" si="10"/>
        <v>210140</v>
      </c>
      <c r="X43" s="95"/>
    </row>
    <row r="44" spans="1:24" s="44" customFormat="1" ht="15.6">
      <c r="A44" s="6">
        <v>41</v>
      </c>
      <c r="B44" s="6"/>
      <c r="C44" s="6" t="s">
        <v>448</v>
      </c>
      <c r="D44" s="7" t="s">
        <v>370</v>
      </c>
      <c r="E44" s="6" t="s">
        <v>11</v>
      </c>
      <c r="F44" s="39">
        <f t="shared" si="0"/>
        <v>4035</v>
      </c>
      <c r="G44" s="6">
        <v>146</v>
      </c>
      <c r="H44" s="39">
        <v>3419.4915254237289</v>
      </c>
      <c r="I44" s="39">
        <f t="shared" si="1"/>
        <v>589110</v>
      </c>
      <c r="J44" s="46"/>
      <c r="K44" s="58">
        <f t="shared" si="5"/>
        <v>0</v>
      </c>
      <c r="L44" s="56">
        <f t="shared" si="6"/>
        <v>146</v>
      </c>
      <c r="M44" s="53">
        <v>3419.4915254237289</v>
      </c>
      <c r="N44" s="53">
        <f t="shared" si="7"/>
        <v>589110</v>
      </c>
      <c r="O44" s="44">
        <v>122</v>
      </c>
      <c r="Q44" s="58">
        <f t="shared" si="8"/>
        <v>492270</v>
      </c>
      <c r="R44" s="6">
        <v>146</v>
      </c>
      <c r="S44" s="53"/>
      <c r="T44" s="53">
        <f t="shared" si="3"/>
        <v>4035</v>
      </c>
      <c r="U44" s="59">
        <f t="shared" si="4"/>
        <v>589110</v>
      </c>
      <c r="V44" s="91">
        <f t="shared" si="9"/>
        <v>0</v>
      </c>
      <c r="W44" s="44">
        <f t="shared" si="10"/>
        <v>96840</v>
      </c>
      <c r="X44" s="95"/>
    </row>
    <row r="45" spans="1:24" s="44" customFormat="1" ht="15.6">
      <c r="A45" s="6">
        <v>42</v>
      </c>
      <c r="B45" s="6"/>
      <c r="C45" s="6" t="s">
        <v>449</v>
      </c>
      <c r="D45" s="7" t="s">
        <v>53</v>
      </c>
      <c r="E45" s="6"/>
      <c r="F45" s="39">
        <f t="shared" si="0"/>
        <v>3750</v>
      </c>
      <c r="G45" s="6">
        <v>61</v>
      </c>
      <c r="H45" s="39">
        <v>3177.9661016949153</v>
      </c>
      <c r="I45" s="39">
        <f t="shared" si="1"/>
        <v>228750</v>
      </c>
      <c r="J45" s="46"/>
      <c r="K45" s="58">
        <f t="shared" si="5"/>
        <v>0</v>
      </c>
      <c r="L45" s="56">
        <f t="shared" si="6"/>
        <v>61</v>
      </c>
      <c r="M45" s="53" t="e">
        <f>#REF!</f>
        <v>#REF!</v>
      </c>
      <c r="N45" s="53">
        <f t="shared" si="7"/>
        <v>228750</v>
      </c>
      <c r="O45" s="44">
        <v>73</v>
      </c>
      <c r="Q45" s="58">
        <f t="shared" si="8"/>
        <v>273750</v>
      </c>
      <c r="R45" s="6">
        <v>61</v>
      </c>
      <c r="S45" s="53"/>
      <c r="T45" s="53">
        <f t="shared" si="3"/>
        <v>3750</v>
      </c>
      <c r="U45" s="59">
        <f t="shared" si="4"/>
        <v>228750</v>
      </c>
      <c r="V45" s="91">
        <f t="shared" si="9"/>
        <v>45000</v>
      </c>
      <c r="W45" s="44">
        <f t="shared" si="10"/>
        <v>0</v>
      </c>
      <c r="X45" s="95"/>
    </row>
    <row r="46" spans="1:24" s="44" customFormat="1" ht="15.6">
      <c r="A46" s="6">
        <v>43</v>
      </c>
      <c r="B46" s="6"/>
      <c r="C46" s="6" t="s">
        <v>450</v>
      </c>
      <c r="D46" s="7" t="s">
        <v>17</v>
      </c>
      <c r="E46" s="6" t="s">
        <v>14</v>
      </c>
      <c r="F46" s="39">
        <f t="shared" si="0"/>
        <v>395000</v>
      </c>
      <c r="G46" s="6">
        <v>3</v>
      </c>
      <c r="H46" s="39">
        <v>334745.76271186443</v>
      </c>
      <c r="I46" s="39">
        <f t="shared" si="1"/>
        <v>1185000</v>
      </c>
      <c r="J46" s="46"/>
      <c r="K46" s="58">
        <f t="shared" si="5"/>
        <v>0</v>
      </c>
      <c r="L46" s="56">
        <f t="shared" si="6"/>
        <v>3</v>
      </c>
      <c r="M46" s="39">
        <v>334745.76271186443</v>
      </c>
      <c r="N46" s="53">
        <f t="shared" si="7"/>
        <v>1185000</v>
      </c>
      <c r="O46" s="46">
        <v>3</v>
      </c>
      <c r="P46" s="81">
        <f t="shared" ref="P46:P77" si="11">M46</f>
        <v>334745.76271186443</v>
      </c>
      <c r="Q46" s="58">
        <f t="shared" si="8"/>
        <v>1185000</v>
      </c>
      <c r="R46" s="6">
        <v>3</v>
      </c>
      <c r="S46" s="6" t="s">
        <v>14</v>
      </c>
      <c r="T46" s="53">
        <f t="shared" si="3"/>
        <v>395000</v>
      </c>
      <c r="U46" s="59">
        <f t="shared" si="4"/>
        <v>1185000</v>
      </c>
      <c r="V46" s="91">
        <f t="shared" si="9"/>
        <v>0</v>
      </c>
      <c r="W46" s="44">
        <f t="shared" si="10"/>
        <v>0</v>
      </c>
      <c r="X46" s="95"/>
    </row>
    <row r="47" spans="1:24" s="44" customFormat="1" ht="15.6">
      <c r="A47" s="6">
        <v>44</v>
      </c>
      <c r="B47" s="6"/>
      <c r="C47" s="6" t="s">
        <v>451</v>
      </c>
      <c r="D47" s="7" t="s">
        <v>18</v>
      </c>
      <c r="E47" s="6" t="s">
        <v>14</v>
      </c>
      <c r="F47" s="39">
        <f t="shared" si="0"/>
        <v>1495000</v>
      </c>
      <c r="G47" s="6">
        <v>2</v>
      </c>
      <c r="H47" s="39">
        <v>1266949.1525423729</v>
      </c>
      <c r="I47" s="39">
        <f t="shared" si="1"/>
        <v>2990000</v>
      </c>
      <c r="J47" s="46"/>
      <c r="K47" s="58">
        <f t="shared" si="5"/>
        <v>0</v>
      </c>
      <c r="L47" s="56">
        <f t="shared" si="6"/>
        <v>2</v>
      </c>
      <c r="M47" s="39">
        <v>1266949.1525423729</v>
      </c>
      <c r="N47" s="53">
        <f t="shared" si="7"/>
        <v>2990000</v>
      </c>
      <c r="O47" s="46">
        <v>2</v>
      </c>
      <c r="P47" s="81">
        <f t="shared" si="11"/>
        <v>1266949.1525423729</v>
      </c>
      <c r="Q47" s="58">
        <f t="shared" si="8"/>
        <v>2990000</v>
      </c>
      <c r="R47" s="6">
        <v>2</v>
      </c>
      <c r="S47" s="6" t="s">
        <v>14</v>
      </c>
      <c r="T47" s="53">
        <f t="shared" si="3"/>
        <v>1495000</v>
      </c>
      <c r="U47" s="59">
        <f t="shared" si="4"/>
        <v>2990000</v>
      </c>
      <c r="V47" s="91">
        <f t="shared" si="9"/>
        <v>0</v>
      </c>
      <c r="W47" s="44">
        <f t="shared" si="10"/>
        <v>0</v>
      </c>
      <c r="X47" s="95"/>
    </row>
    <row r="48" spans="1:24" s="44" customFormat="1" ht="15.6">
      <c r="A48" s="6">
        <v>45</v>
      </c>
      <c r="B48" s="6"/>
      <c r="C48" s="6" t="s">
        <v>452</v>
      </c>
      <c r="D48" s="7" t="s">
        <v>54</v>
      </c>
      <c r="E48" s="6" t="s">
        <v>14</v>
      </c>
      <c r="F48" s="39">
        <f t="shared" si="0"/>
        <v>1195000</v>
      </c>
      <c r="G48" s="6">
        <v>1</v>
      </c>
      <c r="H48" s="39">
        <v>1012711.8644067798</v>
      </c>
      <c r="I48" s="39">
        <f t="shared" si="1"/>
        <v>1195000</v>
      </c>
      <c r="J48" s="46"/>
      <c r="K48" s="58">
        <f t="shared" si="5"/>
        <v>0</v>
      </c>
      <c r="L48" s="56">
        <f t="shared" si="6"/>
        <v>1</v>
      </c>
      <c r="M48" s="39">
        <v>1012711.8644067798</v>
      </c>
      <c r="N48" s="53">
        <f t="shared" si="7"/>
        <v>1195000</v>
      </c>
      <c r="O48" s="46">
        <v>1</v>
      </c>
      <c r="P48" s="81">
        <f t="shared" si="11"/>
        <v>1012711.8644067798</v>
      </c>
      <c r="Q48" s="58">
        <f t="shared" si="8"/>
        <v>1195000</v>
      </c>
      <c r="R48" s="6">
        <v>1</v>
      </c>
      <c r="S48" s="6" t="s">
        <v>14</v>
      </c>
      <c r="T48" s="53">
        <f t="shared" si="3"/>
        <v>1195000</v>
      </c>
      <c r="U48" s="59">
        <f t="shared" si="4"/>
        <v>1195000</v>
      </c>
      <c r="V48" s="91">
        <f t="shared" si="9"/>
        <v>0</v>
      </c>
      <c r="W48" s="44">
        <f t="shared" si="10"/>
        <v>0</v>
      </c>
      <c r="X48" s="95"/>
    </row>
    <row r="49" spans="1:24" s="44" customFormat="1" ht="15.6">
      <c r="A49" s="6">
        <v>46</v>
      </c>
      <c r="B49" s="6"/>
      <c r="C49" s="6" t="s">
        <v>453</v>
      </c>
      <c r="D49" s="7" t="s">
        <v>19</v>
      </c>
      <c r="E49" s="6" t="s">
        <v>14</v>
      </c>
      <c r="F49" s="39">
        <f t="shared" si="0"/>
        <v>345000</v>
      </c>
      <c r="G49" s="6">
        <v>3</v>
      </c>
      <c r="H49" s="39">
        <v>292372.88135593222</v>
      </c>
      <c r="I49" s="39">
        <f t="shared" si="1"/>
        <v>1035000</v>
      </c>
      <c r="J49" s="46"/>
      <c r="K49" s="58">
        <f t="shared" si="5"/>
        <v>0</v>
      </c>
      <c r="L49" s="56">
        <f t="shared" si="6"/>
        <v>3</v>
      </c>
      <c r="M49" s="39">
        <v>292372.88135593222</v>
      </c>
      <c r="N49" s="53">
        <f t="shared" si="7"/>
        <v>1035000</v>
      </c>
      <c r="O49" s="46">
        <v>3</v>
      </c>
      <c r="P49" s="81">
        <f t="shared" si="11"/>
        <v>292372.88135593222</v>
      </c>
      <c r="Q49" s="58">
        <f t="shared" si="8"/>
        <v>1035000</v>
      </c>
      <c r="R49" s="6">
        <v>3</v>
      </c>
      <c r="S49" s="6" t="s">
        <v>14</v>
      </c>
      <c r="T49" s="53">
        <f t="shared" si="3"/>
        <v>345000</v>
      </c>
      <c r="U49" s="59">
        <f t="shared" si="4"/>
        <v>1035000</v>
      </c>
      <c r="V49" s="91">
        <f t="shared" si="9"/>
        <v>0</v>
      </c>
      <c r="W49" s="44">
        <f t="shared" si="10"/>
        <v>0</v>
      </c>
      <c r="X49" s="95"/>
    </row>
    <row r="50" spans="1:24" s="44" customFormat="1" ht="15.6">
      <c r="A50" s="6">
        <v>47</v>
      </c>
      <c r="B50" s="6"/>
      <c r="C50" s="6" t="s">
        <v>454</v>
      </c>
      <c r="D50" s="7" t="s">
        <v>20</v>
      </c>
      <c r="E50" s="6" t="s">
        <v>14</v>
      </c>
      <c r="F50" s="39">
        <f t="shared" si="0"/>
        <v>22500</v>
      </c>
      <c r="G50" s="6">
        <v>3</v>
      </c>
      <c r="H50" s="39">
        <v>19067.796610169491</v>
      </c>
      <c r="I50" s="39">
        <f t="shared" si="1"/>
        <v>67500</v>
      </c>
      <c r="J50" s="46"/>
      <c r="K50" s="58">
        <f t="shared" si="5"/>
        <v>0</v>
      </c>
      <c r="L50" s="56">
        <f t="shared" si="6"/>
        <v>3</v>
      </c>
      <c r="M50" s="39">
        <v>19067.796610169491</v>
      </c>
      <c r="N50" s="53">
        <f t="shared" si="7"/>
        <v>67500</v>
      </c>
      <c r="O50" s="46">
        <v>3</v>
      </c>
      <c r="P50" s="81">
        <f t="shared" si="11"/>
        <v>19067.796610169491</v>
      </c>
      <c r="Q50" s="58">
        <f t="shared" si="8"/>
        <v>67500</v>
      </c>
      <c r="R50" s="6">
        <v>3</v>
      </c>
      <c r="S50" s="6" t="s">
        <v>14</v>
      </c>
      <c r="T50" s="53">
        <f t="shared" si="3"/>
        <v>22500</v>
      </c>
      <c r="U50" s="59">
        <f t="shared" si="4"/>
        <v>67500</v>
      </c>
      <c r="V50" s="91">
        <f t="shared" si="9"/>
        <v>0</v>
      </c>
      <c r="W50" s="44">
        <f t="shared" si="10"/>
        <v>0</v>
      </c>
      <c r="X50" s="95"/>
    </row>
    <row r="51" spans="1:24" s="44" customFormat="1" ht="15.6">
      <c r="A51" s="6">
        <v>48</v>
      </c>
      <c r="B51" s="6"/>
      <c r="C51" s="6" t="s">
        <v>455</v>
      </c>
      <c r="D51" s="7" t="s">
        <v>28</v>
      </c>
      <c r="E51" s="6" t="s">
        <v>14</v>
      </c>
      <c r="F51" s="39">
        <f t="shared" si="0"/>
        <v>525000</v>
      </c>
      <c r="G51" s="6">
        <v>3</v>
      </c>
      <c r="H51" s="39">
        <v>444915.25423728814</v>
      </c>
      <c r="I51" s="39">
        <f t="shared" si="1"/>
        <v>1575000</v>
      </c>
      <c r="J51" s="46"/>
      <c r="K51" s="58">
        <f t="shared" si="5"/>
        <v>0</v>
      </c>
      <c r="L51" s="56">
        <f t="shared" si="6"/>
        <v>3</v>
      </c>
      <c r="M51" s="39">
        <v>444915.25423728814</v>
      </c>
      <c r="N51" s="53">
        <f t="shared" si="7"/>
        <v>1575000</v>
      </c>
      <c r="O51" s="46">
        <v>3</v>
      </c>
      <c r="P51" s="81">
        <f t="shared" si="11"/>
        <v>444915.25423728814</v>
      </c>
      <c r="Q51" s="58">
        <f t="shared" si="8"/>
        <v>1575000</v>
      </c>
      <c r="R51" s="6">
        <v>3</v>
      </c>
      <c r="S51" s="6" t="s">
        <v>14</v>
      </c>
      <c r="T51" s="53">
        <f t="shared" si="3"/>
        <v>525000</v>
      </c>
      <c r="U51" s="59">
        <f t="shared" si="4"/>
        <v>1575000</v>
      </c>
      <c r="V51" s="91">
        <f t="shared" si="9"/>
        <v>0</v>
      </c>
      <c r="W51" s="44">
        <f t="shared" si="10"/>
        <v>0</v>
      </c>
      <c r="X51" s="95"/>
    </row>
    <row r="52" spans="1:24" s="44" customFormat="1" ht="15.6">
      <c r="A52" s="6">
        <v>49</v>
      </c>
      <c r="B52" s="6"/>
      <c r="C52" s="6" t="s">
        <v>456</v>
      </c>
      <c r="D52" s="7" t="s">
        <v>55</v>
      </c>
      <c r="E52" s="6" t="s">
        <v>11</v>
      </c>
      <c r="F52" s="39">
        <f t="shared" si="0"/>
        <v>650.00000000000011</v>
      </c>
      <c r="G52" s="6">
        <v>40</v>
      </c>
      <c r="H52" s="39">
        <v>550.84745762711873</v>
      </c>
      <c r="I52" s="39">
        <f t="shared" si="1"/>
        <v>26000.000000000004</v>
      </c>
      <c r="J52" s="46"/>
      <c r="K52" s="58">
        <f t="shared" si="5"/>
        <v>0</v>
      </c>
      <c r="L52" s="56">
        <f t="shared" si="6"/>
        <v>40</v>
      </c>
      <c r="M52" s="39">
        <v>550.84745762711873</v>
      </c>
      <c r="N52" s="53">
        <f t="shared" si="7"/>
        <v>26000.000000000004</v>
      </c>
      <c r="O52" s="46">
        <v>40</v>
      </c>
      <c r="P52" s="81">
        <f t="shared" si="11"/>
        <v>550.84745762711873</v>
      </c>
      <c r="Q52" s="58">
        <f t="shared" si="8"/>
        <v>26000.000000000004</v>
      </c>
      <c r="R52" s="6">
        <v>40</v>
      </c>
      <c r="S52" s="6" t="s">
        <v>11</v>
      </c>
      <c r="T52" s="53">
        <f t="shared" si="3"/>
        <v>650.00000000000011</v>
      </c>
      <c r="U52" s="59">
        <f t="shared" si="4"/>
        <v>26000.000000000004</v>
      </c>
      <c r="V52" s="91">
        <f t="shared" si="9"/>
        <v>0</v>
      </c>
      <c r="W52" s="44">
        <f t="shared" si="10"/>
        <v>0</v>
      </c>
      <c r="X52" s="95"/>
    </row>
    <row r="53" spans="1:24" s="44" customFormat="1" ht="15.6">
      <c r="A53" s="6">
        <v>50</v>
      </c>
      <c r="B53" s="6"/>
      <c r="C53" s="6" t="s">
        <v>457</v>
      </c>
      <c r="D53" s="7" t="s">
        <v>56</v>
      </c>
      <c r="E53" s="6" t="s">
        <v>14</v>
      </c>
      <c r="F53" s="39">
        <f t="shared" si="0"/>
        <v>165000</v>
      </c>
      <c r="G53" s="6">
        <v>3</v>
      </c>
      <c r="H53" s="39">
        <v>139830.50847457629</v>
      </c>
      <c r="I53" s="39">
        <f t="shared" si="1"/>
        <v>495000</v>
      </c>
      <c r="J53" s="46"/>
      <c r="K53" s="58">
        <f t="shared" si="5"/>
        <v>0</v>
      </c>
      <c r="L53" s="56">
        <f t="shared" si="6"/>
        <v>3</v>
      </c>
      <c r="M53" s="39">
        <v>139830.50847457629</v>
      </c>
      <c r="N53" s="53">
        <f t="shared" si="7"/>
        <v>495000</v>
      </c>
      <c r="O53" s="46">
        <v>3</v>
      </c>
      <c r="P53" s="81">
        <f t="shared" si="11"/>
        <v>139830.50847457629</v>
      </c>
      <c r="Q53" s="58">
        <f t="shared" si="8"/>
        <v>495000</v>
      </c>
      <c r="R53" s="6">
        <v>3</v>
      </c>
      <c r="S53" s="6" t="s">
        <v>14</v>
      </c>
      <c r="T53" s="53">
        <f t="shared" si="3"/>
        <v>165000</v>
      </c>
      <c r="U53" s="59">
        <f t="shared" si="4"/>
        <v>495000</v>
      </c>
      <c r="V53" s="91">
        <f t="shared" si="9"/>
        <v>0</v>
      </c>
      <c r="W53" s="44">
        <f t="shared" si="10"/>
        <v>0</v>
      </c>
      <c r="X53" s="95"/>
    </row>
    <row r="54" spans="1:24" s="44" customFormat="1" ht="15.6">
      <c r="A54" s="6">
        <v>51</v>
      </c>
      <c r="B54" s="6"/>
      <c r="C54" s="6" t="s">
        <v>458</v>
      </c>
      <c r="D54" s="7" t="s">
        <v>25</v>
      </c>
      <c r="E54" s="6" t="s">
        <v>14</v>
      </c>
      <c r="F54" s="39">
        <f t="shared" si="0"/>
        <v>12000</v>
      </c>
      <c r="G54" s="6">
        <v>3</v>
      </c>
      <c r="H54" s="39">
        <v>10169.491525423729</v>
      </c>
      <c r="I54" s="39">
        <f t="shared" si="1"/>
        <v>36000</v>
      </c>
      <c r="J54" s="46"/>
      <c r="K54" s="58">
        <f t="shared" si="5"/>
        <v>0</v>
      </c>
      <c r="L54" s="56">
        <f t="shared" si="6"/>
        <v>3</v>
      </c>
      <c r="M54" s="39">
        <v>10169.491525423729</v>
      </c>
      <c r="N54" s="53">
        <f t="shared" si="7"/>
        <v>36000</v>
      </c>
      <c r="O54" s="46">
        <v>3</v>
      </c>
      <c r="P54" s="81">
        <f t="shared" si="11"/>
        <v>10169.491525423729</v>
      </c>
      <c r="Q54" s="58">
        <f t="shared" si="8"/>
        <v>36000</v>
      </c>
      <c r="R54" s="6">
        <v>3</v>
      </c>
      <c r="S54" s="6" t="s">
        <v>14</v>
      </c>
      <c r="T54" s="53">
        <f t="shared" si="3"/>
        <v>12000</v>
      </c>
      <c r="U54" s="59">
        <f t="shared" si="4"/>
        <v>36000</v>
      </c>
      <c r="V54" s="91">
        <f t="shared" si="9"/>
        <v>0</v>
      </c>
      <c r="W54" s="44">
        <f t="shared" si="10"/>
        <v>0</v>
      </c>
      <c r="X54" s="95"/>
    </row>
    <row r="55" spans="1:24" s="44" customFormat="1" ht="31.2">
      <c r="A55" s="6">
        <v>52</v>
      </c>
      <c r="B55" s="6"/>
      <c r="C55" s="6" t="s">
        <v>459</v>
      </c>
      <c r="D55" s="7" t="s">
        <v>57</v>
      </c>
      <c r="E55" s="6" t="s">
        <v>14</v>
      </c>
      <c r="F55" s="39">
        <f t="shared" si="0"/>
        <v>49500</v>
      </c>
      <c r="G55" s="6">
        <v>3</v>
      </c>
      <c r="H55" s="39">
        <v>41949.152542372882</v>
      </c>
      <c r="I55" s="39">
        <f t="shared" si="1"/>
        <v>148500</v>
      </c>
      <c r="J55" s="46"/>
      <c r="K55" s="58">
        <f t="shared" si="5"/>
        <v>0</v>
      </c>
      <c r="L55" s="56">
        <f t="shared" si="6"/>
        <v>3</v>
      </c>
      <c r="M55" s="39">
        <v>41949.152542372882</v>
      </c>
      <c r="N55" s="53">
        <f t="shared" si="7"/>
        <v>148500</v>
      </c>
      <c r="O55" s="46">
        <v>6</v>
      </c>
      <c r="P55" s="81">
        <f t="shared" si="11"/>
        <v>41949.152542372882</v>
      </c>
      <c r="Q55" s="58">
        <f t="shared" si="8"/>
        <v>297000</v>
      </c>
      <c r="R55" s="6">
        <v>3</v>
      </c>
      <c r="S55" s="6" t="s">
        <v>14</v>
      </c>
      <c r="T55" s="53">
        <f t="shared" si="3"/>
        <v>49500</v>
      </c>
      <c r="U55" s="59">
        <f t="shared" si="4"/>
        <v>148500</v>
      </c>
      <c r="V55" s="91">
        <f t="shared" si="9"/>
        <v>148500</v>
      </c>
      <c r="W55" s="44">
        <f t="shared" si="10"/>
        <v>0</v>
      </c>
      <c r="X55" s="95"/>
    </row>
    <row r="56" spans="1:24" s="44" customFormat="1" ht="31.2">
      <c r="A56" s="6">
        <v>5</v>
      </c>
      <c r="B56" s="6"/>
      <c r="C56" s="6" t="s">
        <v>460</v>
      </c>
      <c r="D56" s="7" t="s">
        <v>59</v>
      </c>
      <c r="E56" s="6" t="s">
        <v>14</v>
      </c>
      <c r="F56" s="39">
        <f t="shared" si="0"/>
        <v>37500</v>
      </c>
      <c r="G56" s="6">
        <v>5</v>
      </c>
      <c r="H56" s="39">
        <v>31779.661016949154</v>
      </c>
      <c r="I56" s="39">
        <f t="shared" si="1"/>
        <v>187500</v>
      </c>
      <c r="J56" s="46"/>
      <c r="K56" s="58">
        <f t="shared" si="5"/>
        <v>0</v>
      </c>
      <c r="L56" s="56">
        <f t="shared" si="6"/>
        <v>5</v>
      </c>
      <c r="M56" s="39">
        <v>31779.661016949154</v>
      </c>
      <c r="N56" s="53">
        <f t="shared" si="7"/>
        <v>187500</v>
      </c>
      <c r="O56" s="46">
        <v>5</v>
      </c>
      <c r="P56" s="81">
        <f t="shared" si="11"/>
        <v>31779.661016949154</v>
      </c>
      <c r="Q56" s="58">
        <f t="shared" si="8"/>
        <v>187500</v>
      </c>
      <c r="R56" s="6">
        <v>5</v>
      </c>
      <c r="S56" s="6" t="s">
        <v>14</v>
      </c>
      <c r="T56" s="53">
        <f t="shared" si="3"/>
        <v>37500</v>
      </c>
      <c r="U56" s="59">
        <f t="shared" si="4"/>
        <v>187500</v>
      </c>
      <c r="V56" s="91">
        <f t="shared" si="9"/>
        <v>0</v>
      </c>
      <c r="W56" s="44">
        <f t="shared" si="10"/>
        <v>0</v>
      </c>
      <c r="X56" s="95"/>
    </row>
    <row r="57" spans="1:24" s="44" customFormat="1" ht="15.6">
      <c r="A57" s="6">
        <v>54</v>
      </c>
      <c r="B57" s="6"/>
      <c r="C57" s="6" t="s">
        <v>461</v>
      </c>
      <c r="D57" s="7" t="s">
        <v>60</v>
      </c>
      <c r="E57" s="6" t="s">
        <v>14</v>
      </c>
      <c r="F57" s="39">
        <f t="shared" si="0"/>
        <v>18750</v>
      </c>
      <c r="G57" s="6">
        <v>5</v>
      </c>
      <c r="H57" s="39">
        <v>15889.830508474577</v>
      </c>
      <c r="I57" s="39">
        <f t="shared" si="1"/>
        <v>93750</v>
      </c>
      <c r="J57" s="46"/>
      <c r="K57" s="58">
        <f t="shared" si="5"/>
        <v>0</v>
      </c>
      <c r="L57" s="56">
        <f t="shared" si="6"/>
        <v>5</v>
      </c>
      <c r="M57" s="39">
        <v>15889.830508474577</v>
      </c>
      <c r="N57" s="53">
        <f t="shared" si="7"/>
        <v>93750</v>
      </c>
      <c r="O57" s="46">
        <v>5</v>
      </c>
      <c r="P57" s="81">
        <f t="shared" si="11"/>
        <v>15889.830508474577</v>
      </c>
      <c r="Q57" s="58">
        <f t="shared" si="8"/>
        <v>93750</v>
      </c>
      <c r="R57" s="6">
        <v>5</v>
      </c>
      <c r="S57" s="6" t="s">
        <v>14</v>
      </c>
      <c r="T57" s="53">
        <f t="shared" si="3"/>
        <v>18750</v>
      </c>
      <c r="U57" s="59">
        <f t="shared" si="4"/>
        <v>93750</v>
      </c>
      <c r="V57" s="91">
        <f t="shared" si="9"/>
        <v>0</v>
      </c>
      <c r="W57" s="44">
        <f t="shared" si="10"/>
        <v>0</v>
      </c>
      <c r="X57" s="95"/>
    </row>
    <row r="58" spans="1:24" s="44" customFormat="1" ht="15.6">
      <c r="A58" s="6">
        <v>55</v>
      </c>
      <c r="B58" s="6"/>
      <c r="C58" s="6" t="s">
        <v>462</v>
      </c>
      <c r="D58" s="7" t="s">
        <v>61</v>
      </c>
      <c r="E58" s="6" t="s">
        <v>14</v>
      </c>
      <c r="F58" s="39">
        <f t="shared" si="0"/>
        <v>9500</v>
      </c>
      <c r="G58" s="6">
        <v>10</v>
      </c>
      <c r="H58" s="39">
        <v>8050.8474576271192</v>
      </c>
      <c r="I58" s="39">
        <f t="shared" si="1"/>
        <v>95000</v>
      </c>
      <c r="J58" s="46"/>
      <c r="K58" s="58">
        <f t="shared" si="5"/>
        <v>0</v>
      </c>
      <c r="L58" s="56">
        <f t="shared" si="6"/>
        <v>10</v>
      </c>
      <c r="M58" s="39">
        <v>8050.8474576271192</v>
      </c>
      <c r="N58" s="53">
        <f t="shared" si="7"/>
        <v>95000</v>
      </c>
      <c r="O58" s="46">
        <v>10</v>
      </c>
      <c r="P58" s="81">
        <f t="shared" si="11"/>
        <v>8050.8474576271192</v>
      </c>
      <c r="Q58" s="58">
        <f t="shared" si="8"/>
        <v>95000</v>
      </c>
      <c r="R58" s="46">
        <v>10</v>
      </c>
      <c r="S58" s="6" t="s">
        <v>14</v>
      </c>
      <c r="T58" s="53">
        <f t="shared" si="3"/>
        <v>9500</v>
      </c>
      <c r="U58" s="59">
        <f t="shared" si="4"/>
        <v>95000</v>
      </c>
      <c r="V58" s="91">
        <f t="shared" si="9"/>
        <v>0</v>
      </c>
      <c r="W58" s="44">
        <f t="shared" si="10"/>
        <v>0</v>
      </c>
      <c r="X58" s="95"/>
    </row>
    <row r="59" spans="1:24" s="44" customFormat="1" ht="15.6">
      <c r="A59" s="6">
        <v>56</v>
      </c>
      <c r="B59" s="6"/>
      <c r="C59" s="6" t="s">
        <v>463</v>
      </c>
      <c r="D59" s="14" t="s">
        <v>362</v>
      </c>
      <c r="E59" s="12" t="s">
        <v>64</v>
      </c>
      <c r="F59" s="39">
        <f t="shared" si="0"/>
        <v>110</v>
      </c>
      <c r="G59" s="12">
        <v>10000</v>
      </c>
      <c r="H59" s="41">
        <v>93.220338983050851</v>
      </c>
      <c r="I59" s="39">
        <f t="shared" si="1"/>
        <v>1100000</v>
      </c>
      <c r="J59" s="46"/>
      <c r="K59" s="58">
        <f t="shared" si="5"/>
        <v>0</v>
      </c>
      <c r="L59" s="56">
        <f t="shared" si="6"/>
        <v>10000</v>
      </c>
      <c r="M59" s="41">
        <v>93.220338983050851</v>
      </c>
      <c r="N59" s="53">
        <f t="shared" si="7"/>
        <v>1100000</v>
      </c>
      <c r="O59" s="81">
        <f t="shared" ref="O59:O90" si="12">L59</f>
        <v>10000</v>
      </c>
      <c r="P59" s="81">
        <f t="shared" si="11"/>
        <v>93.220338983050851</v>
      </c>
      <c r="Q59" s="58">
        <f t="shared" si="8"/>
        <v>1100000</v>
      </c>
      <c r="R59" s="54">
        <f t="shared" ref="R59:R102" si="13">L59</f>
        <v>10000</v>
      </c>
      <c r="S59" s="12" t="s">
        <v>64</v>
      </c>
      <c r="T59" s="53">
        <f t="shared" si="3"/>
        <v>110</v>
      </c>
      <c r="U59" s="59">
        <f t="shared" si="4"/>
        <v>1100000</v>
      </c>
      <c r="V59" s="91">
        <f t="shared" si="9"/>
        <v>0</v>
      </c>
      <c r="W59" s="44">
        <f t="shared" si="10"/>
        <v>0</v>
      </c>
      <c r="X59" s="95"/>
    </row>
    <row r="60" spans="1:24" s="44" customFormat="1" ht="31.2">
      <c r="A60" s="6">
        <v>57</v>
      </c>
      <c r="B60" s="6"/>
      <c r="C60" s="6" t="s">
        <v>464</v>
      </c>
      <c r="D60" s="14" t="s">
        <v>361</v>
      </c>
      <c r="E60" s="12" t="s">
        <v>64</v>
      </c>
      <c r="F60" s="39">
        <f t="shared" si="0"/>
        <v>115</v>
      </c>
      <c r="G60" s="12">
        <v>4000</v>
      </c>
      <c r="H60" s="41">
        <v>97.457627118644069</v>
      </c>
      <c r="I60" s="39">
        <f t="shared" si="1"/>
        <v>460000</v>
      </c>
      <c r="J60" s="46"/>
      <c r="K60" s="58">
        <f t="shared" si="5"/>
        <v>0</v>
      </c>
      <c r="L60" s="56">
        <f t="shared" si="6"/>
        <v>4000</v>
      </c>
      <c r="M60" s="41">
        <v>97.457627118644069</v>
      </c>
      <c r="N60" s="53">
        <f t="shared" si="7"/>
        <v>460000</v>
      </c>
      <c r="O60" s="81">
        <f t="shared" si="12"/>
        <v>4000</v>
      </c>
      <c r="P60" s="81">
        <f t="shared" si="11"/>
        <v>97.457627118644069</v>
      </c>
      <c r="Q60" s="58">
        <f t="shared" si="8"/>
        <v>460000</v>
      </c>
      <c r="R60" s="54">
        <f t="shared" si="13"/>
        <v>4000</v>
      </c>
      <c r="S60" s="12" t="s">
        <v>64</v>
      </c>
      <c r="T60" s="53">
        <f t="shared" si="3"/>
        <v>115</v>
      </c>
      <c r="U60" s="59">
        <f t="shared" si="4"/>
        <v>460000</v>
      </c>
      <c r="V60" s="91">
        <f t="shared" si="9"/>
        <v>0</v>
      </c>
      <c r="W60" s="44">
        <f t="shared" si="10"/>
        <v>0</v>
      </c>
      <c r="X60" s="95"/>
    </row>
    <row r="61" spans="1:24" s="44" customFormat="1" ht="46.8">
      <c r="A61" s="6">
        <v>58</v>
      </c>
      <c r="B61" s="6"/>
      <c r="C61" s="6" t="s">
        <v>465</v>
      </c>
      <c r="D61" s="16" t="s">
        <v>118</v>
      </c>
      <c r="E61" s="12" t="s">
        <v>119</v>
      </c>
      <c r="F61" s="39">
        <f t="shared" si="0"/>
        <v>1525</v>
      </c>
      <c r="G61" s="12">
        <v>570</v>
      </c>
      <c r="H61" s="41">
        <v>1292.3728813559323</v>
      </c>
      <c r="I61" s="39">
        <f t="shared" si="1"/>
        <v>869250</v>
      </c>
      <c r="J61" s="46"/>
      <c r="K61" s="58">
        <f t="shared" si="5"/>
        <v>0</v>
      </c>
      <c r="L61" s="56">
        <f t="shared" si="6"/>
        <v>570</v>
      </c>
      <c r="M61" s="41">
        <v>1292.3728813559323</v>
      </c>
      <c r="N61" s="53">
        <f t="shared" si="7"/>
        <v>869250</v>
      </c>
      <c r="O61" s="81">
        <f t="shared" si="12"/>
        <v>570</v>
      </c>
      <c r="P61" s="81">
        <f t="shared" si="11"/>
        <v>1292.3728813559323</v>
      </c>
      <c r="Q61" s="58">
        <f t="shared" si="8"/>
        <v>869250</v>
      </c>
      <c r="R61" s="54">
        <f t="shared" si="13"/>
        <v>570</v>
      </c>
      <c r="S61" s="12" t="s">
        <v>119</v>
      </c>
      <c r="T61" s="53">
        <f t="shared" si="3"/>
        <v>1525</v>
      </c>
      <c r="U61" s="59">
        <f t="shared" si="4"/>
        <v>869250</v>
      </c>
      <c r="V61" s="91">
        <f t="shared" si="9"/>
        <v>0</v>
      </c>
      <c r="W61" s="44">
        <f t="shared" si="10"/>
        <v>0</v>
      </c>
      <c r="X61" s="95"/>
    </row>
    <row r="62" spans="1:24" s="44" customFormat="1" ht="46.8">
      <c r="A62" s="6">
        <v>59</v>
      </c>
      <c r="B62" s="6"/>
      <c r="C62" s="6" t="s">
        <v>466</v>
      </c>
      <c r="D62" s="16" t="s">
        <v>121</v>
      </c>
      <c r="E62" s="12" t="s">
        <v>119</v>
      </c>
      <c r="F62" s="39">
        <f t="shared" si="0"/>
        <v>1100</v>
      </c>
      <c r="G62" s="12">
        <v>10</v>
      </c>
      <c r="H62" s="41">
        <v>932.20338983050851</v>
      </c>
      <c r="I62" s="39">
        <f t="shared" si="1"/>
        <v>11000</v>
      </c>
      <c r="J62" s="46"/>
      <c r="K62" s="58">
        <f t="shared" si="5"/>
        <v>0</v>
      </c>
      <c r="L62" s="56">
        <f t="shared" si="6"/>
        <v>10</v>
      </c>
      <c r="M62" s="41">
        <v>932.20338983050851</v>
      </c>
      <c r="N62" s="53">
        <f t="shared" si="7"/>
        <v>11000</v>
      </c>
      <c r="O62" s="81">
        <f t="shared" si="12"/>
        <v>10</v>
      </c>
      <c r="P62" s="81">
        <f t="shared" si="11"/>
        <v>932.20338983050851</v>
      </c>
      <c r="Q62" s="58">
        <f t="shared" si="8"/>
        <v>11000</v>
      </c>
      <c r="R62" s="54">
        <f t="shared" si="13"/>
        <v>10</v>
      </c>
      <c r="S62" s="12" t="s">
        <v>119</v>
      </c>
      <c r="T62" s="53">
        <f t="shared" si="3"/>
        <v>1100</v>
      </c>
      <c r="U62" s="59">
        <f t="shared" si="4"/>
        <v>11000</v>
      </c>
      <c r="V62" s="91">
        <f t="shared" si="9"/>
        <v>0</v>
      </c>
      <c r="W62" s="44">
        <f t="shared" si="10"/>
        <v>0</v>
      </c>
      <c r="X62" s="95"/>
    </row>
    <row r="63" spans="1:24" s="44" customFormat="1" ht="31.2">
      <c r="A63" s="6">
        <v>60</v>
      </c>
      <c r="B63" s="6"/>
      <c r="C63" s="6" t="s">
        <v>467</v>
      </c>
      <c r="D63" s="14" t="s">
        <v>123</v>
      </c>
      <c r="E63" s="12" t="s">
        <v>119</v>
      </c>
      <c r="F63" s="39">
        <f t="shared" si="0"/>
        <v>900</v>
      </c>
      <c r="G63" s="12">
        <v>25</v>
      </c>
      <c r="H63" s="41">
        <v>762.71186440677968</v>
      </c>
      <c r="I63" s="39">
        <f t="shared" si="1"/>
        <v>22500</v>
      </c>
      <c r="J63" s="46"/>
      <c r="K63" s="58">
        <f t="shared" si="5"/>
        <v>0</v>
      </c>
      <c r="L63" s="56">
        <f t="shared" si="6"/>
        <v>25</v>
      </c>
      <c r="M63" s="41">
        <v>762.71186440677968</v>
      </c>
      <c r="N63" s="53">
        <f t="shared" si="7"/>
        <v>22500</v>
      </c>
      <c r="O63" s="81">
        <f t="shared" si="12"/>
        <v>25</v>
      </c>
      <c r="P63" s="81">
        <f t="shared" si="11"/>
        <v>762.71186440677968</v>
      </c>
      <c r="Q63" s="58">
        <f t="shared" si="8"/>
        <v>22500</v>
      </c>
      <c r="R63" s="54">
        <f t="shared" si="13"/>
        <v>25</v>
      </c>
      <c r="S63" s="12" t="s">
        <v>119</v>
      </c>
      <c r="T63" s="53">
        <f t="shared" si="3"/>
        <v>900</v>
      </c>
      <c r="U63" s="59">
        <f t="shared" si="4"/>
        <v>22500</v>
      </c>
      <c r="V63" s="91">
        <f t="shared" si="9"/>
        <v>0</v>
      </c>
      <c r="W63" s="44">
        <f t="shared" si="10"/>
        <v>0</v>
      </c>
      <c r="X63" s="95"/>
    </row>
    <row r="64" spans="1:24" s="44" customFormat="1" ht="46.8">
      <c r="A64" s="6">
        <v>61</v>
      </c>
      <c r="B64" s="6"/>
      <c r="C64" s="6" t="s">
        <v>468</v>
      </c>
      <c r="D64" s="14" t="s">
        <v>125</v>
      </c>
      <c r="E64" s="12" t="s">
        <v>119</v>
      </c>
      <c r="F64" s="39">
        <f t="shared" si="0"/>
        <v>2800</v>
      </c>
      <c r="G64" s="12">
        <v>50</v>
      </c>
      <c r="H64" s="41">
        <v>2372.8813559322034</v>
      </c>
      <c r="I64" s="39">
        <f t="shared" si="1"/>
        <v>140000</v>
      </c>
      <c r="J64" s="46"/>
      <c r="K64" s="58">
        <f t="shared" si="5"/>
        <v>0</v>
      </c>
      <c r="L64" s="56">
        <f t="shared" si="6"/>
        <v>50</v>
      </c>
      <c r="M64" s="41">
        <v>2372.8813559322034</v>
      </c>
      <c r="N64" s="53">
        <f t="shared" si="7"/>
        <v>140000</v>
      </c>
      <c r="O64" s="81">
        <f t="shared" si="12"/>
        <v>50</v>
      </c>
      <c r="P64" s="81">
        <f t="shared" si="11"/>
        <v>2372.8813559322034</v>
      </c>
      <c r="Q64" s="58">
        <f t="shared" si="8"/>
        <v>140000</v>
      </c>
      <c r="R64" s="54">
        <f t="shared" si="13"/>
        <v>50</v>
      </c>
      <c r="S64" s="12" t="s">
        <v>119</v>
      </c>
      <c r="T64" s="53">
        <f t="shared" si="3"/>
        <v>2800</v>
      </c>
      <c r="U64" s="59">
        <f t="shared" si="4"/>
        <v>140000</v>
      </c>
      <c r="V64" s="91">
        <f t="shared" si="9"/>
        <v>0</v>
      </c>
      <c r="W64" s="44">
        <f t="shared" si="10"/>
        <v>0</v>
      </c>
      <c r="X64" s="95"/>
    </row>
    <row r="65" spans="1:24" s="44" customFormat="1" ht="31.2">
      <c r="A65" s="6">
        <v>62</v>
      </c>
      <c r="B65" s="6"/>
      <c r="C65" s="6" t="s">
        <v>469</v>
      </c>
      <c r="D65" s="14" t="s">
        <v>127</v>
      </c>
      <c r="E65" s="12" t="s">
        <v>119</v>
      </c>
      <c r="F65" s="39">
        <f t="shared" si="0"/>
        <v>1400</v>
      </c>
      <c r="G65" s="12">
        <v>200</v>
      </c>
      <c r="H65" s="41">
        <v>1186.4406779661017</v>
      </c>
      <c r="I65" s="39">
        <f t="shared" si="1"/>
        <v>280000</v>
      </c>
      <c r="J65" s="46"/>
      <c r="K65" s="58">
        <f t="shared" si="5"/>
        <v>0</v>
      </c>
      <c r="L65" s="56">
        <f t="shared" si="6"/>
        <v>200</v>
      </c>
      <c r="M65" s="41">
        <v>1186.4406779661017</v>
      </c>
      <c r="N65" s="53">
        <f t="shared" si="7"/>
        <v>280000</v>
      </c>
      <c r="O65" s="81">
        <f t="shared" si="12"/>
        <v>200</v>
      </c>
      <c r="P65" s="81">
        <f t="shared" si="11"/>
        <v>1186.4406779661017</v>
      </c>
      <c r="Q65" s="58">
        <f t="shared" si="8"/>
        <v>280000</v>
      </c>
      <c r="R65" s="54">
        <f t="shared" si="13"/>
        <v>200</v>
      </c>
      <c r="S65" s="12" t="s">
        <v>119</v>
      </c>
      <c r="T65" s="53">
        <f t="shared" si="3"/>
        <v>1400</v>
      </c>
      <c r="U65" s="59">
        <f t="shared" si="4"/>
        <v>280000</v>
      </c>
      <c r="V65" s="91">
        <f t="shared" si="9"/>
        <v>0</v>
      </c>
      <c r="W65" s="44">
        <f t="shared" si="10"/>
        <v>0</v>
      </c>
      <c r="X65" s="95"/>
    </row>
    <row r="66" spans="1:24" s="44" customFormat="1" ht="31.2">
      <c r="A66" s="6">
        <v>63</v>
      </c>
      <c r="B66" s="6"/>
      <c r="C66" s="6" t="s">
        <v>470</v>
      </c>
      <c r="D66" s="14" t="s">
        <v>129</v>
      </c>
      <c r="E66" s="6" t="s">
        <v>14</v>
      </c>
      <c r="F66" s="39">
        <f t="shared" si="0"/>
        <v>900</v>
      </c>
      <c r="G66" s="12">
        <v>200</v>
      </c>
      <c r="H66" s="41">
        <v>762.71186440677968</v>
      </c>
      <c r="I66" s="39">
        <f t="shared" si="1"/>
        <v>180000</v>
      </c>
      <c r="J66" s="46"/>
      <c r="K66" s="58">
        <f t="shared" si="5"/>
        <v>0</v>
      </c>
      <c r="L66" s="56">
        <f t="shared" si="6"/>
        <v>200</v>
      </c>
      <c r="M66" s="41">
        <v>762.71186440677968</v>
      </c>
      <c r="N66" s="53">
        <f t="shared" si="7"/>
        <v>180000</v>
      </c>
      <c r="O66" s="81">
        <f t="shared" si="12"/>
        <v>200</v>
      </c>
      <c r="P66" s="81">
        <f t="shared" si="11"/>
        <v>762.71186440677968</v>
      </c>
      <c r="Q66" s="58">
        <f t="shared" si="8"/>
        <v>180000</v>
      </c>
      <c r="R66" s="54">
        <f t="shared" si="13"/>
        <v>200</v>
      </c>
      <c r="S66" s="6" t="s">
        <v>14</v>
      </c>
      <c r="T66" s="53">
        <f t="shared" si="3"/>
        <v>900</v>
      </c>
      <c r="U66" s="59">
        <f t="shared" si="4"/>
        <v>180000</v>
      </c>
      <c r="V66" s="91">
        <f t="shared" si="9"/>
        <v>0</v>
      </c>
      <c r="W66" s="44">
        <f t="shared" si="10"/>
        <v>0</v>
      </c>
      <c r="X66" s="95"/>
    </row>
    <row r="67" spans="1:24" s="44" customFormat="1" ht="15.6">
      <c r="A67" s="6">
        <v>64</v>
      </c>
      <c r="B67" s="6"/>
      <c r="C67" s="6" t="s">
        <v>471</v>
      </c>
      <c r="D67" s="14" t="s">
        <v>131</v>
      </c>
      <c r="E67" s="6" t="s">
        <v>14</v>
      </c>
      <c r="F67" s="39">
        <f t="shared" si="0"/>
        <v>1600</v>
      </c>
      <c r="G67" s="12">
        <v>18</v>
      </c>
      <c r="H67" s="41">
        <v>1355.9322033898306</v>
      </c>
      <c r="I67" s="39">
        <f t="shared" si="1"/>
        <v>28800</v>
      </c>
      <c r="J67" s="46"/>
      <c r="K67" s="58">
        <f t="shared" si="5"/>
        <v>0</v>
      </c>
      <c r="L67" s="56">
        <f t="shared" si="6"/>
        <v>18</v>
      </c>
      <c r="M67" s="41">
        <v>1355.9322033898306</v>
      </c>
      <c r="N67" s="53">
        <f t="shared" si="7"/>
        <v>28800</v>
      </c>
      <c r="O67" s="81">
        <f t="shared" si="12"/>
        <v>18</v>
      </c>
      <c r="P67" s="81">
        <f t="shared" si="11"/>
        <v>1355.9322033898306</v>
      </c>
      <c r="Q67" s="58">
        <f t="shared" si="8"/>
        <v>28800</v>
      </c>
      <c r="R67" s="54">
        <f t="shared" si="13"/>
        <v>18</v>
      </c>
      <c r="S67" s="6" t="s">
        <v>14</v>
      </c>
      <c r="T67" s="53">
        <f t="shared" si="3"/>
        <v>1600</v>
      </c>
      <c r="U67" s="59">
        <f t="shared" si="4"/>
        <v>28800</v>
      </c>
      <c r="V67" s="91">
        <f t="shared" si="9"/>
        <v>0</v>
      </c>
      <c r="W67" s="44">
        <f t="shared" si="10"/>
        <v>0</v>
      </c>
      <c r="X67" s="95"/>
    </row>
    <row r="68" spans="1:24" s="44" customFormat="1" ht="31.2">
      <c r="A68" s="6">
        <v>65</v>
      </c>
      <c r="B68" s="6"/>
      <c r="C68" s="6" t="s">
        <v>472</v>
      </c>
      <c r="D68" s="14" t="s">
        <v>133</v>
      </c>
      <c r="E68" s="6" t="s">
        <v>14</v>
      </c>
      <c r="F68" s="39">
        <f t="shared" ref="F68:F131" si="14">H68*1.18</f>
        <v>18000</v>
      </c>
      <c r="G68" s="12">
        <v>4</v>
      </c>
      <c r="H68" s="41">
        <v>15254.237288135593</v>
      </c>
      <c r="I68" s="39">
        <f t="shared" ref="I68:I131" si="15">G68*F68</f>
        <v>72000</v>
      </c>
      <c r="J68" s="46"/>
      <c r="K68" s="58">
        <f t="shared" si="5"/>
        <v>0</v>
      </c>
      <c r="L68" s="56">
        <f t="shared" si="6"/>
        <v>4</v>
      </c>
      <c r="M68" s="41">
        <v>15254.237288135593</v>
      </c>
      <c r="N68" s="53">
        <f t="shared" si="7"/>
        <v>72000</v>
      </c>
      <c r="O68" s="81">
        <f t="shared" si="12"/>
        <v>4</v>
      </c>
      <c r="P68" s="81">
        <f t="shared" si="11"/>
        <v>15254.237288135593</v>
      </c>
      <c r="Q68" s="58">
        <f t="shared" si="8"/>
        <v>72000</v>
      </c>
      <c r="R68" s="54">
        <f t="shared" si="13"/>
        <v>4</v>
      </c>
      <c r="S68" s="6" t="s">
        <v>14</v>
      </c>
      <c r="T68" s="53">
        <f t="shared" ref="T68:T131" si="16">F68</f>
        <v>18000</v>
      </c>
      <c r="U68" s="59">
        <f t="shared" ref="U68:U131" si="17">R68*T68</f>
        <v>72000</v>
      </c>
      <c r="V68" s="91">
        <f t="shared" si="9"/>
        <v>0</v>
      </c>
      <c r="W68" s="44">
        <f t="shared" si="10"/>
        <v>0</v>
      </c>
      <c r="X68" s="95"/>
    </row>
    <row r="69" spans="1:24" s="44" customFormat="1" ht="46.8">
      <c r="A69" s="6">
        <v>66</v>
      </c>
      <c r="B69" s="6"/>
      <c r="C69" s="6" t="s">
        <v>473</v>
      </c>
      <c r="D69" s="14" t="s">
        <v>135</v>
      </c>
      <c r="E69" s="12" t="s">
        <v>64</v>
      </c>
      <c r="F69" s="39">
        <f t="shared" si="14"/>
        <v>36</v>
      </c>
      <c r="G69" s="12">
        <v>2000</v>
      </c>
      <c r="H69" s="41">
        <v>30.508474576271187</v>
      </c>
      <c r="I69" s="39">
        <f t="shared" si="15"/>
        <v>72000</v>
      </c>
      <c r="J69" s="46"/>
      <c r="K69" s="58">
        <f t="shared" ref="K69:K132" si="18">J69*F69</f>
        <v>0</v>
      </c>
      <c r="L69" s="56">
        <f t="shared" ref="L69:L132" si="19">G69+J69</f>
        <v>2000</v>
      </c>
      <c r="M69" s="41">
        <v>30.508474576271187</v>
      </c>
      <c r="N69" s="53">
        <f t="shared" ref="N69:N132" si="20">L69*F69</f>
        <v>72000</v>
      </c>
      <c r="O69" s="81">
        <f t="shared" si="12"/>
        <v>2000</v>
      </c>
      <c r="P69" s="81">
        <f t="shared" si="11"/>
        <v>30.508474576271187</v>
      </c>
      <c r="Q69" s="58">
        <f t="shared" ref="Q69:Q132" si="21">O69*F69</f>
        <v>72000</v>
      </c>
      <c r="R69" s="54">
        <f t="shared" si="13"/>
        <v>2000</v>
      </c>
      <c r="S69" s="12" t="s">
        <v>64</v>
      </c>
      <c r="T69" s="53">
        <f t="shared" si="16"/>
        <v>36</v>
      </c>
      <c r="U69" s="59">
        <f t="shared" si="17"/>
        <v>72000</v>
      </c>
      <c r="V69" s="91">
        <f t="shared" ref="V69:V132" si="22">IF(Q69&gt;N69,Q69-N69,0)</f>
        <v>0</v>
      </c>
      <c r="W69" s="44">
        <f t="shared" ref="W69:W132" si="23">IF(N69&gt;Q69,N69-Q69,0)</f>
        <v>0</v>
      </c>
      <c r="X69" s="95"/>
    </row>
    <row r="70" spans="1:24" s="44" customFormat="1" ht="46.8">
      <c r="A70" s="6">
        <v>67</v>
      </c>
      <c r="B70" s="6"/>
      <c r="C70" s="6" t="s">
        <v>474</v>
      </c>
      <c r="D70" s="14" t="s">
        <v>137</v>
      </c>
      <c r="E70" s="12" t="s">
        <v>64</v>
      </c>
      <c r="F70" s="39">
        <f t="shared" si="14"/>
        <v>100</v>
      </c>
      <c r="G70" s="12">
        <v>2000</v>
      </c>
      <c r="H70" s="41">
        <v>84.745762711864415</v>
      </c>
      <c r="I70" s="39">
        <f t="shared" si="15"/>
        <v>200000</v>
      </c>
      <c r="J70" s="46"/>
      <c r="K70" s="58">
        <f t="shared" si="18"/>
        <v>0</v>
      </c>
      <c r="L70" s="56">
        <f t="shared" si="19"/>
        <v>2000</v>
      </c>
      <c r="M70" s="41">
        <v>84.745762711864415</v>
      </c>
      <c r="N70" s="53">
        <f t="shared" si="20"/>
        <v>200000</v>
      </c>
      <c r="O70" s="81">
        <f t="shared" si="12"/>
        <v>2000</v>
      </c>
      <c r="P70" s="81">
        <f t="shared" si="11"/>
        <v>84.745762711864415</v>
      </c>
      <c r="Q70" s="58">
        <f t="shared" si="21"/>
        <v>200000</v>
      </c>
      <c r="R70" s="54">
        <f t="shared" si="13"/>
        <v>2000</v>
      </c>
      <c r="S70" s="12" t="s">
        <v>64</v>
      </c>
      <c r="T70" s="53">
        <f t="shared" si="16"/>
        <v>100</v>
      </c>
      <c r="U70" s="59">
        <f t="shared" si="17"/>
        <v>200000</v>
      </c>
      <c r="V70" s="91">
        <f t="shared" si="22"/>
        <v>0</v>
      </c>
      <c r="W70" s="44">
        <f t="shared" si="23"/>
        <v>0</v>
      </c>
      <c r="X70" s="95"/>
    </row>
    <row r="71" spans="1:24" s="44" customFormat="1" ht="46.8">
      <c r="A71" s="6">
        <v>68</v>
      </c>
      <c r="B71" s="6"/>
      <c r="C71" s="6" t="s">
        <v>475</v>
      </c>
      <c r="D71" s="14" t="s">
        <v>139</v>
      </c>
      <c r="E71" s="12" t="s">
        <v>64</v>
      </c>
      <c r="F71" s="39">
        <f t="shared" si="14"/>
        <v>145</v>
      </c>
      <c r="G71" s="12">
        <v>8000</v>
      </c>
      <c r="H71" s="41">
        <v>122.88135593220339</v>
      </c>
      <c r="I71" s="39">
        <f t="shared" si="15"/>
        <v>1160000</v>
      </c>
      <c r="J71" s="46"/>
      <c r="K71" s="58">
        <f t="shared" si="18"/>
        <v>0</v>
      </c>
      <c r="L71" s="56">
        <f t="shared" si="19"/>
        <v>8000</v>
      </c>
      <c r="M71" s="41">
        <v>122.88135593220339</v>
      </c>
      <c r="N71" s="53">
        <f t="shared" si="20"/>
        <v>1160000</v>
      </c>
      <c r="O71" s="81">
        <f t="shared" si="12"/>
        <v>8000</v>
      </c>
      <c r="P71" s="81">
        <f t="shared" si="11"/>
        <v>122.88135593220339</v>
      </c>
      <c r="Q71" s="58">
        <f t="shared" si="21"/>
        <v>1160000</v>
      </c>
      <c r="R71" s="54">
        <f t="shared" si="13"/>
        <v>8000</v>
      </c>
      <c r="S71" s="12" t="s">
        <v>64</v>
      </c>
      <c r="T71" s="53">
        <f t="shared" si="16"/>
        <v>145</v>
      </c>
      <c r="U71" s="59">
        <f t="shared" si="17"/>
        <v>1160000</v>
      </c>
      <c r="V71" s="91">
        <f t="shared" si="22"/>
        <v>0</v>
      </c>
      <c r="W71" s="44">
        <f t="shared" si="23"/>
        <v>0</v>
      </c>
      <c r="X71" s="95"/>
    </row>
    <row r="72" spans="1:24" s="44" customFormat="1" ht="46.8">
      <c r="A72" s="6">
        <v>69</v>
      </c>
      <c r="B72" s="6"/>
      <c r="C72" s="6" t="s">
        <v>476</v>
      </c>
      <c r="D72" s="14" t="s">
        <v>141</v>
      </c>
      <c r="E72" s="12" t="s">
        <v>64</v>
      </c>
      <c r="F72" s="39">
        <f t="shared" si="14"/>
        <v>230</v>
      </c>
      <c r="G72" s="12">
        <v>5000</v>
      </c>
      <c r="H72" s="41">
        <v>194.91525423728814</v>
      </c>
      <c r="I72" s="39">
        <f t="shared" si="15"/>
        <v>1150000</v>
      </c>
      <c r="J72" s="46"/>
      <c r="K72" s="58">
        <f t="shared" si="18"/>
        <v>0</v>
      </c>
      <c r="L72" s="56">
        <f t="shared" si="19"/>
        <v>5000</v>
      </c>
      <c r="M72" s="41">
        <v>194.91525423728814</v>
      </c>
      <c r="N72" s="53">
        <f t="shared" si="20"/>
        <v>1150000</v>
      </c>
      <c r="O72" s="81">
        <f t="shared" si="12"/>
        <v>5000</v>
      </c>
      <c r="P72" s="81">
        <f t="shared" si="11"/>
        <v>194.91525423728814</v>
      </c>
      <c r="Q72" s="58">
        <f t="shared" si="21"/>
        <v>1150000</v>
      </c>
      <c r="R72" s="54">
        <f t="shared" si="13"/>
        <v>5000</v>
      </c>
      <c r="S72" s="12" t="s">
        <v>64</v>
      </c>
      <c r="T72" s="53">
        <f t="shared" si="16"/>
        <v>230</v>
      </c>
      <c r="U72" s="59">
        <f t="shared" si="17"/>
        <v>1150000</v>
      </c>
      <c r="V72" s="91">
        <f t="shared" si="22"/>
        <v>0</v>
      </c>
      <c r="W72" s="44">
        <f t="shared" si="23"/>
        <v>0</v>
      </c>
      <c r="X72" s="95"/>
    </row>
    <row r="73" spans="1:24" s="44" customFormat="1" ht="46.8">
      <c r="A73" s="6">
        <v>70</v>
      </c>
      <c r="B73" s="6"/>
      <c r="C73" s="6" t="s">
        <v>477</v>
      </c>
      <c r="D73" s="14" t="s">
        <v>143</v>
      </c>
      <c r="E73" s="12" t="s">
        <v>64</v>
      </c>
      <c r="F73" s="39">
        <f t="shared" si="14"/>
        <v>325.00000000000006</v>
      </c>
      <c r="G73" s="12">
        <v>300</v>
      </c>
      <c r="H73" s="41">
        <v>275.42372881355936</v>
      </c>
      <c r="I73" s="39">
        <f t="shared" si="15"/>
        <v>97500.000000000015</v>
      </c>
      <c r="J73" s="46"/>
      <c r="K73" s="58">
        <f t="shared" si="18"/>
        <v>0</v>
      </c>
      <c r="L73" s="56">
        <f t="shared" si="19"/>
        <v>300</v>
      </c>
      <c r="M73" s="41">
        <v>275.42372881355936</v>
      </c>
      <c r="N73" s="53">
        <f t="shared" si="20"/>
        <v>97500.000000000015</v>
      </c>
      <c r="O73" s="81">
        <f t="shared" si="12"/>
        <v>300</v>
      </c>
      <c r="P73" s="81">
        <f t="shared" si="11"/>
        <v>275.42372881355936</v>
      </c>
      <c r="Q73" s="58">
        <f t="shared" si="21"/>
        <v>97500.000000000015</v>
      </c>
      <c r="R73" s="54">
        <f t="shared" si="13"/>
        <v>300</v>
      </c>
      <c r="S73" s="12" t="s">
        <v>64</v>
      </c>
      <c r="T73" s="53">
        <f t="shared" si="16"/>
        <v>325.00000000000006</v>
      </c>
      <c r="U73" s="59">
        <f t="shared" si="17"/>
        <v>97500.000000000015</v>
      </c>
      <c r="V73" s="91">
        <f t="shared" si="22"/>
        <v>0</v>
      </c>
      <c r="W73" s="44">
        <f t="shared" si="23"/>
        <v>0</v>
      </c>
      <c r="X73" s="95"/>
    </row>
    <row r="74" spans="1:24" s="44" customFormat="1" ht="46.8">
      <c r="A74" s="6">
        <v>71</v>
      </c>
      <c r="B74" s="6"/>
      <c r="C74" s="6" t="s">
        <v>478</v>
      </c>
      <c r="D74" s="14" t="s">
        <v>145</v>
      </c>
      <c r="E74" s="12" t="s">
        <v>64</v>
      </c>
      <c r="F74" s="39">
        <f t="shared" si="14"/>
        <v>545</v>
      </c>
      <c r="G74" s="12">
        <v>300</v>
      </c>
      <c r="H74" s="41">
        <v>461.86440677966107</v>
      </c>
      <c r="I74" s="39">
        <f t="shared" si="15"/>
        <v>163500</v>
      </c>
      <c r="J74" s="46"/>
      <c r="K74" s="58">
        <f t="shared" si="18"/>
        <v>0</v>
      </c>
      <c r="L74" s="56">
        <f t="shared" si="19"/>
        <v>300</v>
      </c>
      <c r="M74" s="41">
        <v>461.86440677966107</v>
      </c>
      <c r="N74" s="53">
        <f t="shared" si="20"/>
        <v>163500</v>
      </c>
      <c r="O74" s="81">
        <f t="shared" si="12"/>
        <v>300</v>
      </c>
      <c r="P74" s="81">
        <f t="shared" si="11"/>
        <v>461.86440677966107</v>
      </c>
      <c r="Q74" s="58">
        <f t="shared" si="21"/>
        <v>163500</v>
      </c>
      <c r="R74" s="54">
        <f t="shared" si="13"/>
        <v>300</v>
      </c>
      <c r="S74" s="12" t="s">
        <v>64</v>
      </c>
      <c r="T74" s="53">
        <f t="shared" si="16"/>
        <v>545</v>
      </c>
      <c r="U74" s="59">
        <f t="shared" si="17"/>
        <v>163500</v>
      </c>
      <c r="V74" s="91">
        <f t="shared" si="22"/>
        <v>0</v>
      </c>
      <c r="W74" s="44">
        <f t="shared" si="23"/>
        <v>0</v>
      </c>
      <c r="X74" s="95"/>
    </row>
    <row r="75" spans="1:24" s="44" customFormat="1" ht="46.8">
      <c r="A75" s="6">
        <v>72</v>
      </c>
      <c r="B75" s="6"/>
      <c r="C75" s="6" t="s">
        <v>479</v>
      </c>
      <c r="D75" s="14" t="s">
        <v>147</v>
      </c>
      <c r="E75" s="12" t="s">
        <v>64</v>
      </c>
      <c r="F75" s="39">
        <f t="shared" si="14"/>
        <v>849.99999999999989</v>
      </c>
      <c r="G75" s="12">
        <v>500</v>
      </c>
      <c r="H75" s="41">
        <v>720.33898305084745</v>
      </c>
      <c r="I75" s="39">
        <f t="shared" si="15"/>
        <v>424999.99999999994</v>
      </c>
      <c r="J75" s="46"/>
      <c r="K75" s="58">
        <f t="shared" si="18"/>
        <v>0</v>
      </c>
      <c r="L75" s="56">
        <f t="shared" si="19"/>
        <v>500</v>
      </c>
      <c r="M75" s="41">
        <v>720.33898305084745</v>
      </c>
      <c r="N75" s="53">
        <f t="shared" si="20"/>
        <v>424999.99999999994</v>
      </c>
      <c r="O75" s="81">
        <f t="shared" si="12"/>
        <v>500</v>
      </c>
      <c r="P75" s="81">
        <f t="shared" si="11"/>
        <v>720.33898305084745</v>
      </c>
      <c r="Q75" s="58">
        <f t="shared" si="21"/>
        <v>424999.99999999994</v>
      </c>
      <c r="R75" s="54">
        <f t="shared" si="13"/>
        <v>500</v>
      </c>
      <c r="S75" s="12" t="s">
        <v>64</v>
      </c>
      <c r="T75" s="53">
        <f t="shared" si="16"/>
        <v>849.99999999999989</v>
      </c>
      <c r="U75" s="59">
        <f t="shared" si="17"/>
        <v>424999.99999999994</v>
      </c>
      <c r="V75" s="91">
        <f t="shared" si="22"/>
        <v>0</v>
      </c>
      <c r="W75" s="44">
        <f t="shared" si="23"/>
        <v>0</v>
      </c>
      <c r="X75" s="95"/>
    </row>
    <row r="76" spans="1:24" s="44" customFormat="1" ht="31.2">
      <c r="A76" s="6">
        <v>73</v>
      </c>
      <c r="B76" s="6"/>
      <c r="C76" s="6" t="s">
        <v>480</v>
      </c>
      <c r="D76" s="14" t="s">
        <v>149</v>
      </c>
      <c r="E76" s="6" t="s">
        <v>14</v>
      </c>
      <c r="F76" s="39">
        <f t="shared" si="14"/>
        <v>1800</v>
      </c>
      <c r="G76" s="12">
        <v>8</v>
      </c>
      <c r="H76" s="41">
        <v>1525.4237288135594</v>
      </c>
      <c r="I76" s="39">
        <f t="shared" si="15"/>
        <v>14400</v>
      </c>
      <c r="J76" s="46"/>
      <c r="K76" s="58">
        <f t="shared" si="18"/>
        <v>0</v>
      </c>
      <c r="L76" s="56">
        <f t="shared" si="19"/>
        <v>8</v>
      </c>
      <c r="M76" s="41">
        <v>1525.4237288135594</v>
      </c>
      <c r="N76" s="53">
        <f t="shared" si="20"/>
        <v>14400</v>
      </c>
      <c r="O76" s="81">
        <f t="shared" si="12"/>
        <v>8</v>
      </c>
      <c r="P76" s="81">
        <f t="shared" si="11"/>
        <v>1525.4237288135594</v>
      </c>
      <c r="Q76" s="58">
        <f t="shared" si="21"/>
        <v>14400</v>
      </c>
      <c r="R76" s="54">
        <f t="shared" si="13"/>
        <v>8</v>
      </c>
      <c r="S76" s="6" t="s">
        <v>14</v>
      </c>
      <c r="T76" s="53">
        <f t="shared" si="16"/>
        <v>1800</v>
      </c>
      <c r="U76" s="59">
        <f t="shared" si="17"/>
        <v>14400</v>
      </c>
      <c r="V76" s="91">
        <f t="shared" si="22"/>
        <v>0</v>
      </c>
      <c r="W76" s="44">
        <f t="shared" si="23"/>
        <v>0</v>
      </c>
      <c r="X76" s="95"/>
    </row>
    <row r="77" spans="1:24" s="44" customFormat="1" ht="46.8">
      <c r="A77" s="6">
        <v>74</v>
      </c>
      <c r="B77" s="6"/>
      <c r="C77" s="6" t="s">
        <v>481</v>
      </c>
      <c r="D77" s="14" t="s">
        <v>151</v>
      </c>
      <c r="E77" s="6" t="s">
        <v>14</v>
      </c>
      <c r="F77" s="39">
        <f t="shared" si="14"/>
        <v>13000</v>
      </c>
      <c r="G77" s="6">
        <v>10</v>
      </c>
      <c r="H77" s="41">
        <v>11016.949152542373</v>
      </c>
      <c r="I77" s="39">
        <f t="shared" si="15"/>
        <v>130000</v>
      </c>
      <c r="J77" s="46"/>
      <c r="K77" s="58">
        <f t="shared" si="18"/>
        <v>0</v>
      </c>
      <c r="L77" s="56">
        <f t="shared" si="19"/>
        <v>10</v>
      </c>
      <c r="M77" s="41">
        <v>11016.949152542373</v>
      </c>
      <c r="N77" s="53">
        <f t="shared" si="20"/>
        <v>130000</v>
      </c>
      <c r="O77" s="81">
        <f t="shared" si="12"/>
        <v>10</v>
      </c>
      <c r="P77" s="81">
        <f t="shared" si="11"/>
        <v>11016.949152542373</v>
      </c>
      <c r="Q77" s="58">
        <f t="shared" si="21"/>
        <v>130000</v>
      </c>
      <c r="R77" s="54">
        <f t="shared" si="13"/>
        <v>10</v>
      </c>
      <c r="S77" s="6" t="s">
        <v>14</v>
      </c>
      <c r="T77" s="53">
        <f t="shared" si="16"/>
        <v>13000</v>
      </c>
      <c r="U77" s="59">
        <f t="shared" si="17"/>
        <v>130000</v>
      </c>
      <c r="V77" s="91">
        <f t="shared" si="22"/>
        <v>0</v>
      </c>
      <c r="W77" s="44">
        <f t="shared" si="23"/>
        <v>0</v>
      </c>
      <c r="X77" s="95"/>
    </row>
    <row r="78" spans="1:24" s="44" customFormat="1" ht="46.8">
      <c r="A78" s="6">
        <v>75</v>
      </c>
      <c r="B78" s="6"/>
      <c r="C78" s="6" t="s">
        <v>482</v>
      </c>
      <c r="D78" s="14" t="s">
        <v>153</v>
      </c>
      <c r="E78" s="6" t="s">
        <v>14</v>
      </c>
      <c r="F78" s="39">
        <f t="shared" si="14"/>
        <v>13000</v>
      </c>
      <c r="G78" s="6">
        <v>14</v>
      </c>
      <c r="H78" s="41">
        <v>11016.949152542373</v>
      </c>
      <c r="I78" s="39">
        <f t="shared" si="15"/>
        <v>182000</v>
      </c>
      <c r="J78" s="46"/>
      <c r="K78" s="58">
        <f t="shared" si="18"/>
        <v>0</v>
      </c>
      <c r="L78" s="56">
        <f t="shared" si="19"/>
        <v>14</v>
      </c>
      <c r="M78" s="41">
        <v>11016.949152542373</v>
      </c>
      <c r="N78" s="53">
        <f t="shared" si="20"/>
        <v>182000</v>
      </c>
      <c r="O78" s="81">
        <f t="shared" si="12"/>
        <v>14</v>
      </c>
      <c r="P78" s="81">
        <f t="shared" ref="P78:P109" si="24">M78</f>
        <v>11016.949152542373</v>
      </c>
      <c r="Q78" s="58">
        <f t="shared" si="21"/>
        <v>182000</v>
      </c>
      <c r="R78" s="54">
        <f t="shared" si="13"/>
        <v>14</v>
      </c>
      <c r="S78" s="6" t="s">
        <v>14</v>
      </c>
      <c r="T78" s="53">
        <f t="shared" si="16"/>
        <v>13000</v>
      </c>
      <c r="U78" s="59">
        <f t="shared" si="17"/>
        <v>182000</v>
      </c>
      <c r="V78" s="91">
        <f t="shared" si="22"/>
        <v>0</v>
      </c>
      <c r="W78" s="44">
        <f t="shared" si="23"/>
        <v>0</v>
      </c>
      <c r="X78" s="95"/>
    </row>
    <row r="79" spans="1:24" s="44" customFormat="1" ht="31.2">
      <c r="A79" s="6">
        <v>76</v>
      </c>
      <c r="B79" s="6"/>
      <c r="C79" s="6" t="s">
        <v>483</v>
      </c>
      <c r="D79" s="14" t="s">
        <v>155</v>
      </c>
      <c r="E79" s="6" t="s">
        <v>14</v>
      </c>
      <c r="F79" s="39">
        <f t="shared" si="14"/>
        <v>50000</v>
      </c>
      <c r="G79" s="6">
        <v>5</v>
      </c>
      <c r="H79" s="41">
        <v>42372.881355932208</v>
      </c>
      <c r="I79" s="39">
        <f t="shared" si="15"/>
        <v>250000</v>
      </c>
      <c r="J79" s="46"/>
      <c r="K79" s="58">
        <f t="shared" si="18"/>
        <v>0</v>
      </c>
      <c r="L79" s="56">
        <f t="shared" si="19"/>
        <v>5</v>
      </c>
      <c r="M79" s="41">
        <v>42372.881355932208</v>
      </c>
      <c r="N79" s="53">
        <f t="shared" si="20"/>
        <v>250000</v>
      </c>
      <c r="O79" s="81">
        <f t="shared" si="12"/>
        <v>5</v>
      </c>
      <c r="P79" s="81">
        <f t="shared" si="24"/>
        <v>42372.881355932208</v>
      </c>
      <c r="Q79" s="58">
        <f t="shared" si="21"/>
        <v>250000</v>
      </c>
      <c r="R79" s="54">
        <f t="shared" si="13"/>
        <v>5</v>
      </c>
      <c r="S79" s="6" t="s">
        <v>14</v>
      </c>
      <c r="T79" s="53">
        <f t="shared" si="16"/>
        <v>50000</v>
      </c>
      <c r="U79" s="59">
        <f t="shared" si="17"/>
        <v>250000</v>
      </c>
      <c r="V79" s="91">
        <f t="shared" si="22"/>
        <v>0</v>
      </c>
      <c r="W79" s="44">
        <f t="shared" si="23"/>
        <v>0</v>
      </c>
      <c r="X79" s="95"/>
    </row>
    <row r="80" spans="1:24" s="44" customFormat="1" ht="46.8">
      <c r="A80" s="6">
        <v>77</v>
      </c>
      <c r="B80" s="6"/>
      <c r="C80" s="6" t="s">
        <v>484</v>
      </c>
      <c r="D80" s="14" t="s">
        <v>157</v>
      </c>
      <c r="E80" s="6" t="s">
        <v>14</v>
      </c>
      <c r="F80" s="39">
        <f t="shared" si="14"/>
        <v>6000</v>
      </c>
      <c r="G80" s="6">
        <v>10</v>
      </c>
      <c r="H80" s="41">
        <v>5084.7457627118647</v>
      </c>
      <c r="I80" s="39">
        <f t="shared" si="15"/>
        <v>60000</v>
      </c>
      <c r="J80" s="46"/>
      <c r="K80" s="58">
        <f t="shared" si="18"/>
        <v>0</v>
      </c>
      <c r="L80" s="56">
        <f t="shared" si="19"/>
        <v>10</v>
      </c>
      <c r="M80" s="41">
        <v>5084.7457627118647</v>
      </c>
      <c r="N80" s="53">
        <f t="shared" si="20"/>
        <v>60000</v>
      </c>
      <c r="O80" s="81">
        <f t="shared" si="12"/>
        <v>10</v>
      </c>
      <c r="P80" s="81">
        <f t="shared" si="24"/>
        <v>5084.7457627118647</v>
      </c>
      <c r="Q80" s="58">
        <f t="shared" si="21"/>
        <v>60000</v>
      </c>
      <c r="R80" s="54">
        <f t="shared" si="13"/>
        <v>10</v>
      </c>
      <c r="S80" s="6" t="s">
        <v>14</v>
      </c>
      <c r="T80" s="53">
        <f t="shared" si="16"/>
        <v>6000</v>
      </c>
      <c r="U80" s="59">
        <f t="shared" si="17"/>
        <v>60000</v>
      </c>
      <c r="V80" s="91">
        <f t="shared" si="22"/>
        <v>0</v>
      </c>
      <c r="W80" s="44">
        <f t="shared" si="23"/>
        <v>0</v>
      </c>
      <c r="X80" s="95"/>
    </row>
    <row r="81" spans="1:24" s="44" customFormat="1" ht="31.2">
      <c r="A81" s="6">
        <v>78</v>
      </c>
      <c r="B81" s="6"/>
      <c r="C81" s="6" t="s">
        <v>485</v>
      </c>
      <c r="D81" s="14" t="s">
        <v>159</v>
      </c>
      <c r="E81" s="6" t="s">
        <v>14</v>
      </c>
      <c r="F81" s="39">
        <f t="shared" si="14"/>
        <v>22500</v>
      </c>
      <c r="G81" s="12">
        <v>18</v>
      </c>
      <c r="H81" s="41">
        <v>19067.796610169491</v>
      </c>
      <c r="I81" s="39">
        <f t="shared" si="15"/>
        <v>405000</v>
      </c>
      <c r="J81" s="46"/>
      <c r="K81" s="58">
        <f t="shared" si="18"/>
        <v>0</v>
      </c>
      <c r="L81" s="56">
        <f t="shared" si="19"/>
        <v>18</v>
      </c>
      <c r="M81" s="41">
        <v>19067.796610169491</v>
      </c>
      <c r="N81" s="53">
        <f t="shared" si="20"/>
        <v>405000</v>
      </c>
      <c r="O81" s="81">
        <f t="shared" si="12"/>
        <v>18</v>
      </c>
      <c r="P81" s="81">
        <f t="shared" si="24"/>
        <v>19067.796610169491</v>
      </c>
      <c r="Q81" s="58">
        <f t="shared" si="21"/>
        <v>405000</v>
      </c>
      <c r="R81" s="54">
        <f t="shared" si="13"/>
        <v>18</v>
      </c>
      <c r="S81" s="6" t="s">
        <v>14</v>
      </c>
      <c r="T81" s="53">
        <f t="shared" si="16"/>
        <v>22500</v>
      </c>
      <c r="U81" s="59">
        <f t="shared" si="17"/>
        <v>405000</v>
      </c>
      <c r="V81" s="91">
        <f t="shared" si="22"/>
        <v>0</v>
      </c>
      <c r="W81" s="44">
        <f t="shared" si="23"/>
        <v>0</v>
      </c>
      <c r="X81" s="95"/>
    </row>
    <row r="82" spans="1:24" s="44" customFormat="1" ht="46.8">
      <c r="A82" s="6">
        <v>79</v>
      </c>
      <c r="B82" s="6"/>
      <c r="C82" s="6" t="s">
        <v>486</v>
      </c>
      <c r="D82" s="14" t="s">
        <v>161</v>
      </c>
      <c r="E82" s="6" t="s">
        <v>14</v>
      </c>
      <c r="F82" s="39">
        <f t="shared" si="14"/>
        <v>54000</v>
      </c>
      <c r="G82" s="12">
        <v>18</v>
      </c>
      <c r="H82" s="41">
        <v>45762.711864406781</v>
      </c>
      <c r="I82" s="39">
        <f t="shared" si="15"/>
        <v>972000</v>
      </c>
      <c r="J82" s="46"/>
      <c r="K82" s="58">
        <f t="shared" si="18"/>
        <v>0</v>
      </c>
      <c r="L82" s="56">
        <f t="shared" si="19"/>
        <v>18</v>
      </c>
      <c r="M82" s="41">
        <v>45762.711864406781</v>
      </c>
      <c r="N82" s="53">
        <f t="shared" si="20"/>
        <v>972000</v>
      </c>
      <c r="O82" s="81">
        <f t="shared" si="12"/>
        <v>18</v>
      </c>
      <c r="P82" s="81">
        <f t="shared" si="24"/>
        <v>45762.711864406781</v>
      </c>
      <c r="Q82" s="58">
        <f t="shared" si="21"/>
        <v>972000</v>
      </c>
      <c r="R82" s="54">
        <f t="shared" si="13"/>
        <v>18</v>
      </c>
      <c r="S82" s="6" t="s">
        <v>14</v>
      </c>
      <c r="T82" s="53">
        <f t="shared" si="16"/>
        <v>54000</v>
      </c>
      <c r="U82" s="59">
        <f t="shared" si="17"/>
        <v>972000</v>
      </c>
      <c r="V82" s="91">
        <f t="shared" si="22"/>
        <v>0</v>
      </c>
      <c r="W82" s="44">
        <f t="shared" si="23"/>
        <v>0</v>
      </c>
      <c r="X82" s="95"/>
    </row>
    <row r="83" spans="1:24" s="44" customFormat="1" ht="31.2">
      <c r="A83" s="6">
        <v>80</v>
      </c>
      <c r="B83" s="6"/>
      <c r="C83" s="6" t="s">
        <v>487</v>
      </c>
      <c r="D83" s="14" t="s">
        <v>163</v>
      </c>
      <c r="E83" s="6" t="s">
        <v>14</v>
      </c>
      <c r="F83" s="39">
        <f t="shared" si="14"/>
        <v>25000</v>
      </c>
      <c r="G83" s="12">
        <v>6</v>
      </c>
      <c r="H83" s="41">
        <v>21186.440677966104</v>
      </c>
      <c r="I83" s="39">
        <f t="shared" si="15"/>
        <v>150000</v>
      </c>
      <c r="J83" s="46"/>
      <c r="K83" s="58">
        <f t="shared" si="18"/>
        <v>0</v>
      </c>
      <c r="L83" s="56">
        <f t="shared" si="19"/>
        <v>6</v>
      </c>
      <c r="M83" s="41">
        <v>21186.440677966104</v>
      </c>
      <c r="N83" s="53">
        <f t="shared" si="20"/>
        <v>150000</v>
      </c>
      <c r="O83" s="81">
        <f t="shared" si="12"/>
        <v>6</v>
      </c>
      <c r="P83" s="81">
        <f t="shared" si="24"/>
        <v>21186.440677966104</v>
      </c>
      <c r="Q83" s="58">
        <f t="shared" si="21"/>
        <v>150000</v>
      </c>
      <c r="R83" s="54">
        <f t="shared" si="13"/>
        <v>6</v>
      </c>
      <c r="S83" s="6" t="s">
        <v>14</v>
      </c>
      <c r="T83" s="53">
        <f t="shared" si="16"/>
        <v>25000</v>
      </c>
      <c r="U83" s="59">
        <f t="shared" si="17"/>
        <v>150000</v>
      </c>
      <c r="V83" s="91">
        <f t="shared" si="22"/>
        <v>0</v>
      </c>
      <c r="W83" s="44">
        <f t="shared" si="23"/>
        <v>0</v>
      </c>
      <c r="X83" s="95"/>
    </row>
    <row r="84" spans="1:24" s="44" customFormat="1" ht="15.6">
      <c r="A84" s="6">
        <v>81</v>
      </c>
      <c r="B84" s="6"/>
      <c r="C84" s="6" t="s">
        <v>488</v>
      </c>
      <c r="D84" s="14" t="s">
        <v>165</v>
      </c>
      <c r="E84" s="12" t="s">
        <v>64</v>
      </c>
      <c r="F84" s="39">
        <f t="shared" si="14"/>
        <v>450</v>
      </c>
      <c r="G84" s="6">
        <v>400</v>
      </c>
      <c r="H84" s="41">
        <v>381.35593220338984</v>
      </c>
      <c r="I84" s="39">
        <f t="shared" si="15"/>
        <v>180000</v>
      </c>
      <c r="J84" s="46"/>
      <c r="K84" s="58">
        <f t="shared" si="18"/>
        <v>0</v>
      </c>
      <c r="L84" s="56">
        <f t="shared" si="19"/>
        <v>400</v>
      </c>
      <c r="M84" s="41">
        <v>381.35593220338984</v>
      </c>
      <c r="N84" s="53">
        <f t="shared" si="20"/>
        <v>180000</v>
      </c>
      <c r="O84" s="81">
        <f t="shared" si="12"/>
        <v>400</v>
      </c>
      <c r="P84" s="81">
        <f t="shared" si="24"/>
        <v>381.35593220338984</v>
      </c>
      <c r="Q84" s="58">
        <f t="shared" si="21"/>
        <v>180000</v>
      </c>
      <c r="R84" s="54">
        <f t="shared" si="13"/>
        <v>400</v>
      </c>
      <c r="S84" s="12" t="s">
        <v>64</v>
      </c>
      <c r="T84" s="53">
        <f t="shared" si="16"/>
        <v>450</v>
      </c>
      <c r="U84" s="59">
        <f t="shared" si="17"/>
        <v>180000</v>
      </c>
      <c r="V84" s="91">
        <f t="shared" si="22"/>
        <v>0</v>
      </c>
      <c r="W84" s="44">
        <f t="shared" si="23"/>
        <v>0</v>
      </c>
      <c r="X84" s="95"/>
    </row>
    <row r="85" spans="1:24" s="44" customFormat="1" ht="15.6">
      <c r="A85" s="6">
        <v>82</v>
      </c>
      <c r="B85" s="6"/>
      <c r="C85" s="6" t="s">
        <v>489</v>
      </c>
      <c r="D85" s="14" t="s">
        <v>167</v>
      </c>
      <c r="E85" s="12" t="s">
        <v>64</v>
      </c>
      <c r="F85" s="39">
        <f t="shared" si="14"/>
        <v>300</v>
      </c>
      <c r="G85" s="6">
        <v>400</v>
      </c>
      <c r="H85" s="41">
        <v>254.23728813559325</v>
      </c>
      <c r="I85" s="39">
        <f t="shared" si="15"/>
        <v>120000</v>
      </c>
      <c r="J85" s="46"/>
      <c r="K85" s="58">
        <f t="shared" si="18"/>
        <v>0</v>
      </c>
      <c r="L85" s="56">
        <f t="shared" si="19"/>
        <v>400</v>
      </c>
      <c r="M85" s="41">
        <v>254.23728813559325</v>
      </c>
      <c r="N85" s="53">
        <f t="shared" si="20"/>
        <v>120000</v>
      </c>
      <c r="O85" s="81">
        <f t="shared" si="12"/>
        <v>400</v>
      </c>
      <c r="P85" s="81">
        <f t="shared" si="24"/>
        <v>254.23728813559325</v>
      </c>
      <c r="Q85" s="58">
        <f t="shared" si="21"/>
        <v>120000</v>
      </c>
      <c r="R85" s="54">
        <f t="shared" si="13"/>
        <v>400</v>
      </c>
      <c r="S85" s="12" t="s">
        <v>64</v>
      </c>
      <c r="T85" s="53">
        <f t="shared" si="16"/>
        <v>300</v>
      </c>
      <c r="U85" s="59">
        <f t="shared" si="17"/>
        <v>120000</v>
      </c>
      <c r="V85" s="91">
        <f t="shared" si="22"/>
        <v>0</v>
      </c>
      <c r="W85" s="44">
        <f t="shared" si="23"/>
        <v>0</v>
      </c>
      <c r="X85" s="95"/>
    </row>
    <row r="86" spans="1:24" s="44" customFormat="1" ht="31.2">
      <c r="A86" s="6">
        <v>83</v>
      </c>
      <c r="B86" s="6"/>
      <c r="C86" s="6" t="s">
        <v>490</v>
      </c>
      <c r="D86" s="14" t="s">
        <v>169</v>
      </c>
      <c r="E86" s="6" t="s">
        <v>14</v>
      </c>
      <c r="F86" s="39">
        <f t="shared" si="14"/>
        <v>4800</v>
      </c>
      <c r="G86" s="12">
        <v>20</v>
      </c>
      <c r="H86" s="41">
        <v>4067.7966101694919</v>
      </c>
      <c r="I86" s="39">
        <f t="shared" si="15"/>
        <v>96000</v>
      </c>
      <c r="J86" s="46"/>
      <c r="K86" s="58">
        <f t="shared" si="18"/>
        <v>0</v>
      </c>
      <c r="L86" s="56">
        <f t="shared" si="19"/>
        <v>20</v>
      </c>
      <c r="M86" s="41">
        <v>4067.7966101694919</v>
      </c>
      <c r="N86" s="53">
        <f t="shared" si="20"/>
        <v>96000</v>
      </c>
      <c r="O86" s="81">
        <f t="shared" si="12"/>
        <v>20</v>
      </c>
      <c r="P86" s="81">
        <f t="shared" si="24"/>
        <v>4067.7966101694919</v>
      </c>
      <c r="Q86" s="58">
        <f t="shared" si="21"/>
        <v>96000</v>
      </c>
      <c r="R86" s="54">
        <f t="shared" si="13"/>
        <v>20</v>
      </c>
      <c r="S86" s="6" t="s">
        <v>14</v>
      </c>
      <c r="T86" s="53">
        <f t="shared" si="16"/>
        <v>4800</v>
      </c>
      <c r="U86" s="59">
        <f t="shared" si="17"/>
        <v>96000</v>
      </c>
      <c r="V86" s="91">
        <f t="shared" si="22"/>
        <v>0</v>
      </c>
      <c r="W86" s="44">
        <f t="shared" si="23"/>
        <v>0</v>
      </c>
      <c r="X86" s="95"/>
    </row>
    <row r="87" spans="1:24" s="44" customFormat="1" ht="31.2">
      <c r="A87" s="6">
        <v>84</v>
      </c>
      <c r="B87" s="6"/>
      <c r="C87" s="6" t="s">
        <v>491</v>
      </c>
      <c r="D87" s="14" t="s">
        <v>171</v>
      </c>
      <c r="E87" s="6" t="s">
        <v>14</v>
      </c>
      <c r="F87" s="39">
        <f t="shared" si="14"/>
        <v>4000</v>
      </c>
      <c r="G87" s="12">
        <v>60</v>
      </c>
      <c r="H87" s="41">
        <v>3389.8305084745766</v>
      </c>
      <c r="I87" s="39">
        <f t="shared" si="15"/>
        <v>240000</v>
      </c>
      <c r="J87" s="46"/>
      <c r="K87" s="58">
        <f t="shared" si="18"/>
        <v>0</v>
      </c>
      <c r="L87" s="56">
        <f t="shared" si="19"/>
        <v>60</v>
      </c>
      <c r="M87" s="41">
        <v>3389.8305084745766</v>
      </c>
      <c r="N87" s="53">
        <f t="shared" si="20"/>
        <v>240000</v>
      </c>
      <c r="O87" s="81">
        <f t="shared" si="12"/>
        <v>60</v>
      </c>
      <c r="P87" s="81">
        <f t="shared" si="24"/>
        <v>3389.8305084745766</v>
      </c>
      <c r="Q87" s="58">
        <f t="shared" si="21"/>
        <v>240000</v>
      </c>
      <c r="R87" s="54">
        <f t="shared" si="13"/>
        <v>60</v>
      </c>
      <c r="S87" s="6" t="s">
        <v>14</v>
      </c>
      <c r="T87" s="53">
        <f t="shared" si="16"/>
        <v>4000</v>
      </c>
      <c r="U87" s="59">
        <f t="shared" si="17"/>
        <v>240000</v>
      </c>
      <c r="V87" s="91">
        <f t="shared" si="22"/>
        <v>0</v>
      </c>
      <c r="W87" s="44">
        <f t="shared" si="23"/>
        <v>0</v>
      </c>
      <c r="X87" s="95"/>
    </row>
    <row r="88" spans="1:24" s="44" customFormat="1" ht="46.8">
      <c r="A88" s="6">
        <v>85</v>
      </c>
      <c r="B88" s="6"/>
      <c r="C88" s="6" t="s">
        <v>492</v>
      </c>
      <c r="D88" s="14" t="s">
        <v>173</v>
      </c>
      <c r="E88" s="6" t="s">
        <v>14</v>
      </c>
      <c r="F88" s="39">
        <f t="shared" si="14"/>
        <v>1400</v>
      </c>
      <c r="G88" s="12">
        <v>215</v>
      </c>
      <c r="H88" s="41">
        <v>1186.4406779661017</v>
      </c>
      <c r="I88" s="39">
        <f t="shared" si="15"/>
        <v>301000</v>
      </c>
      <c r="J88" s="46"/>
      <c r="K88" s="58">
        <f t="shared" si="18"/>
        <v>0</v>
      </c>
      <c r="L88" s="56">
        <f t="shared" si="19"/>
        <v>215</v>
      </c>
      <c r="M88" s="41">
        <v>1186.4406779661017</v>
      </c>
      <c r="N88" s="53">
        <f t="shared" si="20"/>
        <v>301000</v>
      </c>
      <c r="O88" s="81">
        <f t="shared" si="12"/>
        <v>215</v>
      </c>
      <c r="P88" s="81">
        <f t="shared" si="24"/>
        <v>1186.4406779661017</v>
      </c>
      <c r="Q88" s="58">
        <f t="shared" si="21"/>
        <v>301000</v>
      </c>
      <c r="R88" s="54">
        <f t="shared" si="13"/>
        <v>215</v>
      </c>
      <c r="S88" s="6" t="s">
        <v>14</v>
      </c>
      <c r="T88" s="53">
        <f t="shared" si="16"/>
        <v>1400</v>
      </c>
      <c r="U88" s="59">
        <f t="shared" si="17"/>
        <v>301000</v>
      </c>
      <c r="V88" s="91">
        <f t="shared" si="22"/>
        <v>0</v>
      </c>
      <c r="W88" s="44">
        <f t="shared" si="23"/>
        <v>0</v>
      </c>
      <c r="X88" s="95"/>
    </row>
    <row r="89" spans="1:24" s="44" customFormat="1" ht="31.2">
      <c r="A89" s="6">
        <v>86</v>
      </c>
      <c r="B89" s="6"/>
      <c r="C89" s="6" t="s">
        <v>493</v>
      </c>
      <c r="D89" s="14" t="s">
        <v>175</v>
      </c>
      <c r="E89" s="6" t="s">
        <v>14</v>
      </c>
      <c r="F89" s="39">
        <f t="shared" si="14"/>
        <v>1800</v>
      </c>
      <c r="G89" s="12">
        <v>95</v>
      </c>
      <c r="H89" s="41">
        <v>1525.4237288135594</v>
      </c>
      <c r="I89" s="39">
        <f t="shared" si="15"/>
        <v>171000</v>
      </c>
      <c r="J89" s="46"/>
      <c r="K89" s="58">
        <f t="shared" si="18"/>
        <v>0</v>
      </c>
      <c r="L89" s="56">
        <f t="shared" si="19"/>
        <v>95</v>
      </c>
      <c r="M89" s="41">
        <v>1525.4237288135594</v>
      </c>
      <c r="N89" s="53">
        <f t="shared" si="20"/>
        <v>171000</v>
      </c>
      <c r="O89" s="81">
        <f t="shared" si="12"/>
        <v>95</v>
      </c>
      <c r="P89" s="81">
        <f t="shared" si="24"/>
        <v>1525.4237288135594</v>
      </c>
      <c r="Q89" s="58">
        <f t="shared" si="21"/>
        <v>171000</v>
      </c>
      <c r="R89" s="54">
        <f t="shared" si="13"/>
        <v>95</v>
      </c>
      <c r="S89" s="6" t="s">
        <v>14</v>
      </c>
      <c r="T89" s="53">
        <f t="shared" si="16"/>
        <v>1800</v>
      </c>
      <c r="U89" s="59">
        <f t="shared" si="17"/>
        <v>171000</v>
      </c>
      <c r="V89" s="91">
        <f t="shared" si="22"/>
        <v>0</v>
      </c>
      <c r="W89" s="44">
        <f t="shared" si="23"/>
        <v>0</v>
      </c>
      <c r="X89" s="95"/>
    </row>
    <row r="90" spans="1:24" s="44" customFormat="1" ht="31.2">
      <c r="A90" s="6">
        <v>87</v>
      </c>
      <c r="B90" s="6"/>
      <c r="C90" s="6" t="s">
        <v>494</v>
      </c>
      <c r="D90" s="14" t="s">
        <v>177</v>
      </c>
      <c r="E90" s="6" t="s">
        <v>14</v>
      </c>
      <c r="F90" s="39">
        <f t="shared" si="14"/>
        <v>160</v>
      </c>
      <c r="G90" s="12">
        <v>8</v>
      </c>
      <c r="H90" s="41">
        <v>135.59322033898306</v>
      </c>
      <c r="I90" s="39">
        <f t="shared" si="15"/>
        <v>1280</v>
      </c>
      <c r="J90" s="46"/>
      <c r="K90" s="58">
        <f t="shared" si="18"/>
        <v>0</v>
      </c>
      <c r="L90" s="56">
        <f t="shared" si="19"/>
        <v>8</v>
      </c>
      <c r="M90" s="41">
        <v>135.59322033898306</v>
      </c>
      <c r="N90" s="53">
        <f t="shared" si="20"/>
        <v>1280</v>
      </c>
      <c r="O90" s="81">
        <f t="shared" si="12"/>
        <v>8</v>
      </c>
      <c r="P90" s="81">
        <f t="shared" si="24"/>
        <v>135.59322033898306</v>
      </c>
      <c r="Q90" s="58">
        <f t="shared" si="21"/>
        <v>1280</v>
      </c>
      <c r="R90" s="54">
        <f t="shared" si="13"/>
        <v>8</v>
      </c>
      <c r="S90" s="6" t="s">
        <v>14</v>
      </c>
      <c r="T90" s="53">
        <f t="shared" si="16"/>
        <v>160</v>
      </c>
      <c r="U90" s="59">
        <f t="shared" si="17"/>
        <v>1280</v>
      </c>
      <c r="V90" s="91">
        <f t="shared" si="22"/>
        <v>0</v>
      </c>
      <c r="W90" s="44">
        <f t="shared" si="23"/>
        <v>0</v>
      </c>
      <c r="X90" s="95"/>
    </row>
    <row r="91" spans="1:24" s="44" customFormat="1" ht="46.8">
      <c r="A91" s="6">
        <v>88</v>
      </c>
      <c r="B91" s="6"/>
      <c r="C91" s="6" t="s">
        <v>495</v>
      </c>
      <c r="D91" s="14" t="s">
        <v>179</v>
      </c>
      <c r="E91" s="6" t="s">
        <v>14</v>
      </c>
      <c r="F91" s="39">
        <f t="shared" si="14"/>
        <v>3700.0000000000005</v>
      </c>
      <c r="G91" s="12">
        <v>40</v>
      </c>
      <c r="H91" s="41">
        <v>3135.5932203389834</v>
      </c>
      <c r="I91" s="39">
        <f t="shared" si="15"/>
        <v>148000.00000000003</v>
      </c>
      <c r="J91" s="46"/>
      <c r="K91" s="58">
        <f t="shared" si="18"/>
        <v>0</v>
      </c>
      <c r="L91" s="56">
        <f t="shared" si="19"/>
        <v>40</v>
      </c>
      <c r="M91" s="41">
        <v>3135.5932203389834</v>
      </c>
      <c r="N91" s="53">
        <f t="shared" si="20"/>
        <v>148000.00000000003</v>
      </c>
      <c r="O91" s="81">
        <f t="shared" ref="O91:O123" si="25">L91</f>
        <v>40</v>
      </c>
      <c r="P91" s="81">
        <f t="shared" si="24"/>
        <v>3135.5932203389834</v>
      </c>
      <c r="Q91" s="58">
        <f t="shared" si="21"/>
        <v>148000.00000000003</v>
      </c>
      <c r="R91" s="54">
        <f t="shared" si="13"/>
        <v>40</v>
      </c>
      <c r="S91" s="6" t="s">
        <v>14</v>
      </c>
      <c r="T91" s="53">
        <f t="shared" si="16"/>
        <v>3700.0000000000005</v>
      </c>
      <c r="U91" s="59">
        <f t="shared" si="17"/>
        <v>148000.00000000003</v>
      </c>
      <c r="V91" s="91">
        <f t="shared" si="22"/>
        <v>0</v>
      </c>
      <c r="W91" s="44">
        <f t="shared" si="23"/>
        <v>0</v>
      </c>
      <c r="X91" s="95"/>
    </row>
    <row r="92" spans="1:24" s="44" customFormat="1" ht="31.2">
      <c r="A92" s="6">
        <v>89</v>
      </c>
      <c r="B92" s="6"/>
      <c r="C92" s="6" t="s">
        <v>496</v>
      </c>
      <c r="D92" s="14" t="s">
        <v>181</v>
      </c>
      <c r="E92" s="6" t="s">
        <v>14</v>
      </c>
      <c r="F92" s="39">
        <f t="shared" si="14"/>
        <v>1000</v>
      </c>
      <c r="G92" s="12">
        <v>40</v>
      </c>
      <c r="H92" s="41">
        <v>847.45762711864415</v>
      </c>
      <c r="I92" s="39">
        <f t="shared" si="15"/>
        <v>40000</v>
      </c>
      <c r="J92" s="46"/>
      <c r="K92" s="58">
        <f t="shared" si="18"/>
        <v>0</v>
      </c>
      <c r="L92" s="56">
        <f t="shared" si="19"/>
        <v>40</v>
      </c>
      <c r="M92" s="41">
        <v>847.45762711864415</v>
      </c>
      <c r="N92" s="53">
        <f t="shared" si="20"/>
        <v>40000</v>
      </c>
      <c r="O92" s="81">
        <f t="shared" si="25"/>
        <v>40</v>
      </c>
      <c r="P92" s="81">
        <f t="shared" si="24"/>
        <v>847.45762711864415</v>
      </c>
      <c r="Q92" s="58">
        <f t="shared" si="21"/>
        <v>40000</v>
      </c>
      <c r="R92" s="54">
        <f t="shared" si="13"/>
        <v>40</v>
      </c>
      <c r="S92" s="6" t="s">
        <v>14</v>
      </c>
      <c r="T92" s="53">
        <f t="shared" si="16"/>
        <v>1000</v>
      </c>
      <c r="U92" s="59">
        <f t="shared" si="17"/>
        <v>40000</v>
      </c>
      <c r="V92" s="91">
        <f t="shared" si="22"/>
        <v>0</v>
      </c>
      <c r="W92" s="44">
        <f t="shared" si="23"/>
        <v>0</v>
      </c>
      <c r="X92" s="95"/>
    </row>
    <row r="93" spans="1:24" s="44" customFormat="1" ht="15.6">
      <c r="A93" s="6">
        <v>90</v>
      </c>
      <c r="B93" s="6"/>
      <c r="C93" s="6" t="s">
        <v>497</v>
      </c>
      <c r="D93" s="14" t="s">
        <v>183</v>
      </c>
      <c r="E93" s="6" t="s">
        <v>14</v>
      </c>
      <c r="F93" s="39">
        <f t="shared" si="14"/>
        <v>210</v>
      </c>
      <c r="G93" s="12">
        <v>40</v>
      </c>
      <c r="H93" s="41">
        <v>177.96610169491527</v>
      </c>
      <c r="I93" s="39">
        <f t="shared" si="15"/>
        <v>8400</v>
      </c>
      <c r="J93" s="46"/>
      <c r="K93" s="58">
        <f t="shared" si="18"/>
        <v>0</v>
      </c>
      <c r="L93" s="56">
        <f t="shared" si="19"/>
        <v>40</v>
      </c>
      <c r="M93" s="41">
        <v>177.96610169491527</v>
      </c>
      <c r="N93" s="53">
        <f t="shared" si="20"/>
        <v>8400</v>
      </c>
      <c r="O93" s="81">
        <f t="shared" si="25"/>
        <v>40</v>
      </c>
      <c r="P93" s="81">
        <f t="shared" si="24"/>
        <v>177.96610169491527</v>
      </c>
      <c r="Q93" s="58">
        <f t="shared" si="21"/>
        <v>8400</v>
      </c>
      <c r="R93" s="54">
        <f t="shared" si="13"/>
        <v>40</v>
      </c>
      <c r="S93" s="6" t="s">
        <v>14</v>
      </c>
      <c r="T93" s="53">
        <f t="shared" si="16"/>
        <v>210</v>
      </c>
      <c r="U93" s="59">
        <f t="shared" si="17"/>
        <v>8400</v>
      </c>
      <c r="V93" s="91">
        <f t="shared" si="22"/>
        <v>0</v>
      </c>
      <c r="W93" s="44">
        <f t="shared" si="23"/>
        <v>0</v>
      </c>
      <c r="X93" s="95"/>
    </row>
    <row r="94" spans="1:24" s="44" customFormat="1" ht="31.2">
      <c r="A94" s="6">
        <v>91</v>
      </c>
      <c r="B94" s="6"/>
      <c r="C94" s="6" t="s">
        <v>498</v>
      </c>
      <c r="D94" s="14" t="s">
        <v>185</v>
      </c>
      <c r="E94" s="6" t="s">
        <v>14</v>
      </c>
      <c r="F94" s="39">
        <f t="shared" si="14"/>
        <v>600</v>
      </c>
      <c r="G94" s="12">
        <v>40</v>
      </c>
      <c r="H94" s="41">
        <v>508.47457627118649</v>
      </c>
      <c r="I94" s="39">
        <f t="shared" si="15"/>
        <v>24000</v>
      </c>
      <c r="J94" s="46"/>
      <c r="K94" s="58">
        <f t="shared" si="18"/>
        <v>0</v>
      </c>
      <c r="L94" s="56">
        <f t="shared" si="19"/>
        <v>40</v>
      </c>
      <c r="M94" s="41">
        <v>508.47457627118649</v>
      </c>
      <c r="N94" s="53">
        <f t="shared" si="20"/>
        <v>24000</v>
      </c>
      <c r="O94" s="81">
        <f t="shared" si="25"/>
        <v>40</v>
      </c>
      <c r="P94" s="81">
        <f t="shared" si="24"/>
        <v>508.47457627118649</v>
      </c>
      <c r="Q94" s="58">
        <f t="shared" si="21"/>
        <v>24000</v>
      </c>
      <c r="R94" s="54">
        <f t="shared" si="13"/>
        <v>40</v>
      </c>
      <c r="S94" s="6" t="s">
        <v>14</v>
      </c>
      <c r="T94" s="53">
        <f t="shared" si="16"/>
        <v>600</v>
      </c>
      <c r="U94" s="59">
        <f t="shared" si="17"/>
        <v>24000</v>
      </c>
      <c r="V94" s="91">
        <f t="shared" si="22"/>
        <v>0</v>
      </c>
      <c r="W94" s="44">
        <f t="shared" si="23"/>
        <v>0</v>
      </c>
      <c r="X94" s="95"/>
    </row>
    <row r="95" spans="1:24" s="44" customFormat="1" ht="15.6">
      <c r="A95" s="6">
        <v>92</v>
      </c>
      <c r="B95" s="6"/>
      <c r="C95" s="6" t="s">
        <v>499</v>
      </c>
      <c r="D95" s="14" t="s">
        <v>187</v>
      </c>
      <c r="E95" s="6" t="s">
        <v>14</v>
      </c>
      <c r="F95" s="39">
        <f t="shared" si="14"/>
        <v>3000</v>
      </c>
      <c r="G95" s="12">
        <v>5</v>
      </c>
      <c r="H95" s="41">
        <v>2542.3728813559323</v>
      </c>
      <c r="I95" s="39">
        <f t="shared" si="15"/>
        <v>15000</v>
      </c>
      <c r="J95" s="46"/>
      <c r="K95" s="58">
        <f t="shared" si="18"/>
        <v>0</v>
      </c>
      <c r="L95" s="56">
        <f t="shared" si="19"/>
        <v>5</v>
      </c>
      <c r="M95" s="41">
        <v>2542.3728813559323</v>
      </c>
      <c r="N95" s="53">
        <f t="shared" si="20"/>
        <v>15000</v>
      </c>
      <c r="O95" s="81">
        <f t="shared" si="25"/>
        <v>5</v>
      </c>
      <c r="P95" s="81">
        <f t="shared" si="24"/>
        <v>2542.3728813559323</v>
      </c>
      <c r="Q95" s="58">
        <f t="shared" si="21"/>
        <v>15000</v>
      </c>
      <c r="R95" s="54">
        <f t="shared" si="13"/>
        <v>5</v>
      </c>
      <c r="S95" s="6" t="s">
        <v>14</v>
      </c>
      <c r="T95" s="53">
        <f t="shared" si="16"/>
        <v>3000</v>
      </c>
      <c r="U95" s="59">
        <f t="shared" si="17"/>
        <v>15000</v>
      </c>
      <c r="V95" s="91">
        <f t="shared" si="22"/>
        <v>0</v>
      </c>
      <c r="W95" s="44">
        <f t="shared" si="23"/>
        <v>0</v>
      </c>
      <c r="X95" s="95"/>
    </row>
    <row r="96" spans="1:24" s="44" customFormat="1" ht="31.2">
      <c r="A96" s="6">
        <v>93</v>
      </c>
      <c r="B96" s="6"/>
      <c r="C96" s="6" t="s">
        <v>500</v>
      </c>
      <c r="D96" s="14" t="s">
        <v>189</v>
      </c>
      <c r="E96" s="6" t="s">
        <v>14</v>
      </c>
      <c r="F96" s="39">
        <f t="shared" si="14"/>
        <v>4899.9999999999991</v>
      </c>
      <c r="G96" s="12">
        <v>10</v>
      </c>
      <c r="H96" s="41">
        <v>4152.5423728813557</v>
      </c>
      <c r="I96" s="39">
        <f t="shared" si="15"/>
        <v>48999.999999999993</v>
      </c>
      <c r="J96" s="46"/>
      <c r="K96" s="58">
        <f t="shared" si="18"/>
        <v>0</v>
      </c>
      <c r="L96" s="56">
        <f t="shared" si="19"/>
        <v>10</v>
      </c>
      <c r="M96" s="41">
        <v>4152.5423728813557</v>
      </c>
      <c r="N96" s="53">
        <f t="shared" si="20"/>
        <v>48999.999999999993</v>
      </c>
      <c r="O96" s="81">
        <f t="shared" si="25"/>
        <v>10</v>
      </c>
      <c r="P96" s="81">
        <f t="shared" si="24"/>
        <v>4152.5423728813557</v>
      </c>
      <c r="Q96" s="58">
        <f t="shared" si="21"/>
        <v>48999.999999999993</v>
      </c>
      <c r="R96" s="54">
        <f t="shared" si="13"/>
        <v>10</v>
      </c>
      <c r="S96" s="6" t="s">
        <v>14</v>
      </c>
      <c r="T96" s="53">
        <f t="shared" si="16"/>
        <v>4899.9999999999991</v>
      </c>
      <c r="U96" s="59">
        <f t="shared" si="17"/>
        <v>48999.999999999993</v>
      </c>
      <c r="V96" s="91">
        <f t="shared" si="22"/>
        <v>0</v>
      </c>
      <c r="W96" s="44">
        <f t="shared" si="23"/>
        <v>0</v>
      </c>
      <c r="X96" s="95"/>
    </row>
    <row r="97" spans="1:24" s="44" customFormat="1" ht="31.2">
      <c r="A97" s="6">
        <v>94</v>
      </c>
      <c r="B97" s="6"/>
      <c r="C97" s="6" t="s">
        <v>501</v>
      </c>
      <c r="D97" s="14" t="s">
        <v>191</v>
      </c>
      <c r="E97" s="6" t="s">
        <v>14</v>
      </c>
      <c r="F97" s="39">
        <f t="shared" si="14"/>
        <v>900</v>
      </c>
      <c r="G97" s="12">
        <v>15</v>
      </c>
      <c r="H97" s="41">
        <v>762.71186440677968</v>
      </c>
      <c r="I97" s="39">
        <f t="shared" si="15"/>
        <v>13500</v>
      </c>
      <c r="J97" s="46"/>
      <c r="K97" s="58">
        <f t="shared" si="18"/>
        <v>0</v>
      </c>
      <c r="L97" s="56">
        <f t="shared" si="19"/>
        <v>15</v>
      </c>
      <c r="M97" s="41">
        <v>762.71186440677968</v>
      </c>
      <c r="N97" s="53">
        <f t="shared" si="20"/>
        <v>13500</v>
      </c>
      <c r="O97" s="81">
        <f t="shared" si="25"/>
        <v>15</v>
      </c>
      <c r="P97" s="81">
        <f t="shared" si="24"/>
        <v>762.71186440677968</v>
      </c>
      <c r="Q97" s="58">
        <f t="shared" si="21"/>
        <v>13500</v>
      </c>
      <c r="R97" s="54">
        <f t="shared" si="13"/>
        <v>15</v>
      </c>
      <c r="S97" s="6" t="s">
        <v>14</v>
      </c>
      <c r="T97" s="53">
        <f t="shared" si="16"/>
        <v>900</v>
      </c>
      <c r="U97" s="59">
        <f t="shared" si="17"/>
        <v>13500</v>
      </c>
      <c r="V97" s="91">
        <f t="shared" si="22"/>
        <v>0</v>
      </c>
      <c r="W97" s="44">
        <f t="shared" si="23"/>
        <v>0</v>
      </c>
      <c r="X97" s="95"/>
    </row>
    <row r="98" spans="1:24" s="44" customFormat="1" ht="15.6">
      <c r="A98" s="6">
        <v>95</v>
      </c>
      <c r="B98" s="6"/>
      <c r="C98" s="6" t="s">
        <v>502</v>
      </c>
      <c r="D98" s="14" t="s">
        <v>193</v>
      </c>
      <c r="E98" s="6" t="s">
        <v>14</v>
      </c>
      <c r="F98" s="39">
        <f t="shared" si="14"/>
        <v>3200</v>
      </c>
      <c r="G98" s="12">
        <v>15</v>
      </c>
      <c r="H98" s="41">
        <v>2711.8644067796613</v>
      </c>
      <c r="I98" s="39">
        <f t="shared" si="15"/>
        <v>48000</v>
      </c>
      <c r="J98" s="46"/>
      <c r="K98" s="58">
        <f t="shared" si="18"/>
        <v>0</v>
      </c>
      <c r="L98" s="56">
        <f t="shared" si="19"/>
        <v>15</v>
      </c>
      <c r="M98" s="41">
        <v>2711.8644067796613</v>
      </c>
      <c r="N98" s="53">
        <f t="shared" si="20"/>
        <v>48000</v>
      </c>
      <c r="O98" s="81">
        <f t="shared" si="25"/>
        <v>15</v>
      </c>
      <c r="P98" s="81">
        <f t="shared" si="24"/>
        <v>2711.8644067796613</v>
      </c>
      <c r="Q98" s="58">
        <f t="shared" si="21"/>
        <v>48000</v>
      </c>
      <c r="R98" s="54">
        <f t="shared" si="13"/>
        <v>15</v>
      </c>
      <c r="S98" s="6" t="s">
        <v>14</v>
      </c>
      <c r="T98" s="53">
        <f t="shared" si="16"/>
        <v>3200</v>
      </c>
      <c r="U98" s="59">
        <f t="shared" si="17"/>
        <v>48000</v>
      </c>
      <c r="V98" s="91">
        <f t="shared" si="22"/>
        <v>0</v>
      </c>
      <c r="W98" s="44">
        <f t="shared" si="23"/>
        <v>0</v>
      </c>
      <c r="X98" s="95"/>
    </row>
    <row r="99" spans="1:24" s="44" customFormat="1" ht="62.4">
      <c r="A99" s="6">
        <v>96</v>
      </c>
      <c r="B99" s="6"/>
      <c r="C99" s="6" t="s">
        <v>503</v>
      </c>
      <c r="D99" s="14" t="s">
        <v>195</v>
      </c>
      <c r="E99" s="6" t="s">
        <v>14</v>
      </c>
      <c r="F99" s="39">
        <f t="shared" si="14"/>
        <v>1315000</v>
      </c>
      <c r="G99" s="12">
        <v>1</v>
      </c>
      <c r="H99" s="41">
        <v>1114406.779661017</v>
      </c>
      <c r="I99" s="39">
        <f t="shared" si="15"/>
        <v>1315000</v>
      </c>
      <c r="J99" s="46"/>
      <c r="K99" s="58">
        <f t="shared" si="18"/>
        <v>0</v>
      </c>
      <c r="L99" s="56">
        <f t="shared" si="19"/>
        <v>1</v>
      </c>
      <c r="M99" s="41">
        <v>1114406.779661017</v>
      </c>
      <c r="N99" s="53">
        <f t="shared" si="20"/>
        <v>1315000</v>
      </c>
      <c r="O99" s="81">
        <f t="shared" si="25"/>
        <v>1</v>
      </c>
      <c r="P99" s="81">
        <f t="shared" si="24"/>
        <v>1114406.779661017</v>
      </c>
      <c r="Q99" s="58">
        <f t="shared" si="21"/>
        <v>1315000</v>
      </c>
      <c r="R99" s="54">
        <f t="shared" si="13"/>
        <v>1</v>
      </c>
      <c r="S99" s="6" t="s">
        <v>14</v>
      </c>
      <c r="T99" s="53">
        <f t="shared" si="16"/>
        <v>1315000</v>
      </c>
      <c r="U99" s="59">
        <f t="shared" si="17"/>
        <v>1315000</v>
      </c>
      <c r="V99" s="91">
        <f t="shared" si="22"/>
        <v>0</v>
      </c>
      <c r="W99" s="44">
        <f t="shared" si="23"/>
        <v>0</v>
      </c>
      <c r="X99" s="95"/>
    </row>
    <row r="100" spans="1:24" s="44" customFormat="1" ht="62.4">
      <c r="A100" s="6">
        <v>97</v>
      </c>
      <c r="B100" s="6"/>
      <c r="C100" s="6" t="s">
        <v>504</v>
      </c>
      <c r="D100" s="14" t="s">
        <v>197</v>
      </c>
      <c r="E100" s="6" t="s">
        <v>14</v>
      </c>
      <c r="F100" s="39">
        <f t="shared" si="14"/>
        <v>875000.00000000012</v>
      </c>
      <c r="G100" s="12">
        <v>1</v>
      </c>
      <c r="H100" s="41">
        <v>741525.42372881365</v>
      </c>
      <c r="I100" s="39">
        <f t="shared" si="15"/>
        <v>875000.00000000012</v>
      </c>
      <c r="J100" s="46"/>
      <c r="K100" s="58">
        <f t="shared" si="18"/>
        <v>0</v>
      </c>
      <c r="L100" s="56">
        <f t="shared" si="19"/>
        <v>1</v>
      </c>
      <c r="M100" s="41">
        <v>741525.42372881365</v>
      </c>
      <c r="N100" s="53">
        <f t="shared" si="20"/>
        <v>875000.00000000012</v>
      </c>
      <c r="O100" s="81">
        <f t="shared" si="25"/>
        <v>1</v>
      </c>
      <c r="P100" s="81">
        <f t="shared" si="24"/>
        <v>741525.42372881365</v>
      </c>
      <c r="Q100" s="58">
        <f t="shared" si="21"/>
        <v>875000.00000000012</v>
      </c>
      <c r="R100" s="54">
        <f t="shared" si="13"/>
        <v>1</v>
      </c>
      <c r="S100" s="6" t="s">
        <v>14</v>
      </c>
      <c r="T100" s="53">
        <f t="shared" si="16"/>
        <v>875000.00000000012</v>
      </c>
      <c r="U100" s="59">
        <f t="shared" si="17"/>
        <v>875000.00000000012</v>
      </c>
      <c r="V100" s="91">
        <f t="shared" si="22"/>
        <v>0</v>
      </c>
      <c r="W100" s="44">
        <f t="shared" si="23"/>
        <v>0</v>
      </c>
      <c r="X100" s="95"/>
    </row>
    <row r="101" spans="1:24" s="44" customFormat="1" ht="62.4">
      <c r="A101" s="6">
        <v>98</v>
      </c>
      <c r="B101" s="6"/>
      <c r="C101" s="6" t="s">
        <v>505</v>
      </c>
      <c r="D101" s="14" t="s">
        <v>199</v>
      </c>
      <c r="E101" s="6" t="s">
        <v>14</v>
      </c>
      <c r="F101" s="39">
        <f t="shared" si="14"/>
        <v>370000</v>
      </c>
      <c r="G101" s="17">
        <v>2</v>
      </c>
      <c r="H101" s="41">
        <v>313559.32203389832</v>
      </c>
      <c r="I101" s="39">
        <f t="shared" si="15"/>
        <v>740000</v>
      </c>
      <c r="J101" s="46"/>
      <c r="K101" s="58">
        <f t="shared" si="18"/>
        <v>0</v>
      </c>
      <c r="L101" s="56">
        <f t="shared" si="19"/>
        <v>2</v>
      </c>
      <c r="M101" s="41">
        <v>313559.32203389832</v>
      </c>
      <c r="N101" s="53">
        <f t="shared" si="20"/>
        <v>740000</v>
      </c>
      <c r="O101" s="81">
        <f t="shared" si="25"/>
        <v>2</v>
      </c>
      <c r="P101" s="81">
        <f t="shared" si="24"/>
        <v>313559.32203389832</v>
      </c>
      <c r="Q101" s="58">
        <f t="shared" si="21"/>
        <v>740000</v>
      </c>
      <c r="R101" s="54">
        <f t="shared" si="13"/>
        <v>2</v>
      </c>
      <c r="S101" s="6" t="s">
        <v>14</v>
      </c>
      <c r="T101" s="53">
        <f t="shared" si="16"/>
        <v>370000</v>
      </c>
      <c r="U101" s="59">
        <f t="shared" si="17"/>
        <v>740000</v>
      </c>
      <c r="V101" s="91">
        <f t="shared" si="22"/>
        <v>0</v>
      </c>
      <c r="W101" s="44">
        <f t="shared" si="23"/>
        <v>0</v>
      </c>
      <c r="X101" s="95"/>
    </row>
    <row r="102" spans="1:24" s="44" customFormat="1" ht="78">
      <c r="A102" s="6">
        <v>99</v>
      </c>
      <c r="B102" s="6"/>
      <c r="C102" s="6" t="s">
        <v>506</v>
      </c>
      <c r="D102" s="14" t="s">
        <v>201</v>
      </c>
      <c r="E102" s="6" t="s">
        <v>14</v>
      </c>
      <c r="F102" s="39">
        <f t="shared" si="14"/>
        <v>450000.00000000006</v>
      </c>
      <c r="G102" s="17">
        <v>1</v>
      </c>
      <c r="H102" s="41">
        <v>381355.93220338988</v>
      </c>
      <c r="I102" s="39">
        <f t="shared" si="15"/>
        <v>450000.00000000006</v>
      </c>
      <c r="J102" s="46"/>
      <c r="K102" s="58">
        <f t="shared" si="18"/>
        <v>0</v>
      </c>
      <c r="L102" s="56">
        <f t="shared" si="19"/>
        <v>1</v>
      </c>
      <c r="M102" s="41">
        <v>381355.93220338988</v>
      </c>
      <c r="N102" s="53">
        <f t="shared" si="20"/>
        <v>450000.00000000006</v>
      </c>
      <c r="O102" s="81">
        <f t="shared" si="25"/>
        <v>1</v>
      </c>
      <c r="P102" s="81">
        <f t="shared" si="24"/>
        <v>381355.93220338988</v>
      </c>
      <c r="Q102" s="58">
        <f t="shared" si="21"/>
        <v>450000.00000000006</v>
      </c>
      <c r="R102" s="54">
        <f t="shared" si="13"/>
        <v>1</v>
      </c>
      <c r="S102" s="6" t="s">
        <v>14</v>
      </c>
      <c r="T102" s="53">
        <f t="shared" si="16"/>
        <v>450000.00000000006</v>
      </c>
      <c r="U102" s="59">
        <f t="shared" si="17"/>
        <v>450000.00000000006</v>
      </c>
      <c r="V102" s="91">
        <f t="shared" si="22"/>
        <v>0</v>
      </c>
      <c r="W102" s="44">
        <f t="shared" si="23"/>
        <v>0</v>
      </c>
      <c r="X102" s="95"/>
    </row>
    <row r="103" spans="1:24" s="44" customFormat="1" ht="156">
      <c r="A103" s="6">
        <v>100</v>
      </c>
      <c r="B103" s="6"/>
      <c r="C103" s="6" t="s">
        <v>507</v>
      </c>
      <c r="D103" s="7" t="s">
        <v>203</v>
      </c>
      <c r="E103" s="6" t="s">
        <v>14</v>
      </c>
      <c r="F103" s="39">
        <f t="shared" si="14"/>
        <v>4000000</v>
      </c>
      <c r="G103" s="6">
        <v>1</v>
      </c>
      <c r="H103" s="41">
        <v>3389830.5084745763</v>
      </c>
      <c r="I103" s="39">
        <f t="shared" si="15"/>
        <v>4000000</v>
      </c>
      <c r="J103" s="46"/>
      <c r="K103" s="58">
        <f t="shared" si="18"/>
        <v>0</v>
      </c>
      <c r="L103" s="56">
        <f t="shared" si="19"/>
        <v>1</v>
      </c>
      <c r="M103" s="41">
        <v>3389830.5084745763</v>
      </c>
      <c r="N103" s="53">
        <f t="shared" si="20"/>
        <v>4000000</v>
      </c>
      <c r="O103" s="81">
        <f t="shared" si="25"/>
        <v>1</v>
      </c>
      <c r="P103" s="81">
        <f t="shared" si="24"/>
        <v>3389830.5084745763</v>
      </c>
      <c r="Q103" s="58">
        <f t="shared" si="21"/>
        <v>4000000</v>
      </c>
      <c r="R103" s="54">
        <v>0</v>
      </c>
      <c r="S103" s="6" t="s">
        <v>14</v>
      </c>
      <c r="T103" s="53">
        <f t="shared" si="16"/>
        <v>4000000</v>
      </c>
      <c r="U103" s="59">
        <f t="shared" si="17"/>
        <v>0</v>
      </c>
      <c r="V103" s="91">
        <f t="shared" si="22"/>
        <v>0</v>
      </c>
      <c r="W103" s="44">
        <f t="shared" si="23"/>
        <v>0</v>
      </c>
      <c r="X103" s="95"/>
    </row>
    <row r="104" spans="1:24" s="44" customFormat="1" ht="15.6">
      <c r="A104" s="6">
        <v>101</v>
      </c>
      <c r="B104" s="6"/>
      <c r="C104" s="6" t="s">
        <v>508</v>
      </c>
      <c r="D104" s="14" t="s">
        <v>205</v>
      </c>
      <c r="E104" s="12" t="s">
        <v>64</v>
      </c>
      <c r="F104" s="39">
        <f t="shared" si="14"/>
        <v>300</v>
      </c>
      <c r="G104" s="12">
        <v>200</v>
      </c>
      <c r="H104" s="41">
        <v>254.23728813559325</v>
      </c>
      <c r="I104" s="39">
        <f t="shared" si="15"/>
        <v>60000</v>
      </c>
      <c r="J104" s="46"/>
      <c r="K104" s="58">
        <f t="shared" si="18"/>
        <v>0</v>
      </c>
      <c r="L104" s="56">
        <f t="shared" si="19"/>
        <v>200</v>
      </c>
      <c r="M104" s="41">
        <v>254.23728813559325</v>
      </c>
      <c r="N104" s="53">
        <f t="shared" si="20"/>
        <v>60000</v>
      </c>
      <c r="O104" s="81">
        <f t="shared" si="25"/>
        <v>200</v>
      </c>
      <c r="P104" s="81">
        <f t="shared" si="24"/>
        <v>254.23728813559325</v>
      </c>
      <c r="Q104" s="58">
        <f t="shared" si="21"/>
        <v>60000</v>
      </c>
      <c r="R104" s="54">
        <f t="shared" ref="R104:R123" si="26">L104</f>
        <v>200</v>
      </c>
      <c r="S104" s="12" t="s">
        <v>64</v>
      </c>
      <c r="T104" s="53">
        <f t="shared" si="16"/>
        <v>300</v>
      </c>
      <c r="U104" s="59">
        <f t="shared" si="17"/>
        <v>60000</v>
      </c>
      <c r="V104" s="91">
        <f t="shared" si="22"/>
        <v>0</v>
      </c>
      <c r="W104" s="44">
        <f t="shared" si="23"/>
        <v>0</v>
      </c>
      <c r="X104" s="95"/>
    </row>
    <row r="105" spans="1:24" s="44" customFormat="1" ht="15.6">
      <c r="A105" s="6">
        <v>102</v>
      </c>
      <c r="B105" s="6"/>
      <c r="C105" s="6" t="s">
        <v>509</v>
      </c>
      <c r="D105" s="14" t="s">
        <v>207</v>
      </c>
      <c r="E105" s="12" t="s">
        <v>64</v>
      </c>
      <c r="F105" s="39">
        <f t="shared" si="14"/>
        <v>560</v>
      </c>
      <c r="G105" s="12">
        <v>200</v>
      </c>
      <c r="H105" s="41">
        <v>474.57627118644069</v>
      </c>
      <c r="I105" s="39">
        <f t="shared" si="15"/>
        <v>112000</v>
      </c>
      <c r="J105" s="46"/>
      <c r="K105" s="58">
        <f t="shared" si="18"/>
        <v>0</v>
      </c>
      <c r="L105" s="56">
        <f t="shared" si="19"/>
        <v>200</v>
      </c>
      <c r="M105" s="41">
        <v>474.57627118644069</v>
      </c>
      <c r="N105" s="53">
        <f t="shared" si="20"/>
        <v>112000</v>
      </c>
      <c r="O105" s="81">
        <f t="shared" si="25"/>
        <v>200</v>
      </c>
      <c r="P105" s="81">
        <f t="shared" si="24"/>
        <v>474.57627118644069</v>
      </c>
      <c r="Q105" s="58">
        <f t="shared" si="21"/>
        <v>112000</v>
      </c>
      <c r="R105" s="54">
        <f t="shared" si="26"/>
        <v>200</v>
      </c>
      <c r="S105" s="12" t="s">
        <v>64</v>
      </c>
      <c r="T105" s="53">
        <f t="shared" si="16"/>
        <v>560</v>
      </c>
      <c r="U105" s="59">
        <f t="shared" si="17"/>
        <v>112000</v>
      </c>
      <c r="V105" s="91">
        <f t="shared" si="22"/>
        <v>0</v>
      </c>
      <c r="W105" s="44">
        <f t="shared" si="23"/>
        <v>0</v>
      </c>
      <c r="X105" s="95"/>
    </row>
    <row r="106" spans="1:24" s="44" customFormat="1" ht="15.6">
      <c r="A106" s="6">
        <v>103</v>
      </c>
      <c r="B106" s="6"/>
      <c r="C106" s="6" t="s">
        <v>510</v>
      </c>
      <c r="D106" s="14" t="s">
        <v>209</v>
      </c>
      <c r="E106" s="12" t="s">
        <v>64</v>
      </c>
      <c r="F106" s="39">
        <f t="shared" si="14"/>
        <v>750</v>
      </c>
      <c r="G106" s="12">
        <v>75</v>
      </c>
      <c r="H106" s="41">
        <v>635.59322033898309</v>
      </c>
      <c r="I106" s="39">
        <f t="shared" si="15"/>
        <v>56250</v>
      </c>
      <c r="J106" s="46"/>
      <c r="K106" s="58">
        <f t="shared" si="18"/>
        <v>0</v>
      </c>
      <c r="L106" s="56">
        <f t="shared" si="19"/>
        <v>75</v>
      </c>
      <c r="M106" s="41">
        <v>635.59322033898309</v>
      </c>
      <c r="N106" s="53">
        <f t="shared" si="20"/>
        <v>56250</v>
      </c>
      <c r="O106" s="81">
        <f t="shared" si="25"/>
        <v>75</v>
      </c>
      <c r="P106" s="81">
        <f t="shared" si="24"/>
        <v>635.59322033898309</v>
      </c>
      <c r="Q106" s="58">
        <f t="shared" si="21"/>
        <v>56250</v>
      </c>
      <c r="R106" s="54">
        <f t="shared" si="26"/>
        <v>75</v>
      </c>
      <c r="S106" s="12" t="s">
        <v>64</v>
      </c>
      <c r="T106" s="53">
        <f t="shared" si="16"/>
        <v>750</v>
      </c>
      <c r="U106" s="59">
        <f t="shared" si="17"/>
        <v>56250</v>
      </c>
      <c r="V106" s="91">
        <f t="shared" si="22"/>
        <v>0</v>
      </c>
      <c r="W106" s="44">
        <f t="shared" si="23"/>
        <v>0</v>
      </c>
      <c r="X106" s="95"/>
    </row>
    <row r="107" spans="1:24" s="44" customFormat="1" ht="15.6">
      <c r="A107" s="6">
        <v>104</v>
      </c>
      <c r="B107" s="6"/>
      <c r="C107" s="6" t="s">
        <v>511</v>
      </c>
      <c r="D107" s="14" t="s">
        <v>211</v>
      </c>
      <c r="E107" s="12" t="s">
        <v>64</v>
      </c>
      <c r="F107" s="39">
        <f t="shared" si="14"/>
        <v>1050</v>
      </c>
      <c r="G107" s="12">
        <v>50</v>
      </c>
      <c r="H107" s="41">
        <v>889.83050847457628</v>
      </c>
      <c r="I107" s="39">
        <f t="shared" si="15"/>
        <v>52500</v>
      </c>
      <c r="J107" s="46"/>
      <c r="K107" s="58">
        <f t="shared" si="18"/>
        <v>0</v>
      </c>
      <c r="L107" s="56">
        <f t="shared" si="19"/>
        <v>50</v>
      </c>
      <c r="M107" s="41">
        <v>889.83050847457628</v>
      </c>
      <c r="N107" s="53">
        <f t="shared" si="20"/>
        <v>52500</v>
      </c>
      <c r="O107" s="81">
        <f t="shared" si="25"/>
        <v>50</v>
      </c>
      <c r="P107" s="81">
        <f t="shared" si="24"/>
        <v>889.83050847457628</v>
      </c>
      <c r="Q107" s="58">
        <f t="shared" si="21"/>
        <v>52500</v>
      </c>
      <c r="R107" s="54">
        <f t="shared" si="26"/>
        <v>50</v>
      </c>
      <c r="S107" s="12" t="s">
        <v>64</v>
      </c>
      <c r="T107" s="53">
        <f t="shared" si="16"/>
        <v>1050</v>
      </c>
      <c r="U107" s="59">
        <f t="shared" si="17"/>
        <v>52500</v>
      </c>
      <c r="V107" s="91">
        <f t="shared" si="22"/>
        <v>0</v>
      </c>
      <c r="W107" s="44">
        <f t="shared" si="23"/>
        <v>0</v>
      </c>
      <c r="X107" s="95"/>
    </row>
    <row r="108" spans="1:24" s="44" customFormat="1" ht="15.6">
      <c r="A108" s="6">
        <v>105</v>
      </c>
      <c r="B108" s="6"/>
      <c r="C108" s="6" t="s">
        <v>512</v>
      </c>
      <c r="D108" s="14" t="s">
        <v>213</v>
      </c>
      <c r="E108" s="12" t="s">
        <v>64</v>
      </c>
      <c r="F108" s="39">
        <f t="shared" si="14"/>
        <v>1500</v>
      </c>
      <c r="G108" s="12">
        <v>50</v>
      </c>
      <c r="H108" s="41">
        <v>1271.1864406779662</v>
      </c>
      <c r="I108" s="39">
        <f t="shared" si="15"/>
        <v>75000</v>
      </c>
      <c r="J108" s="46"/>
      <c r="K108" s="58">
        <f t="shared" si="18"/>
        <v>0</v>
      </c>
      <c r="L108" s="56">
        <f t="shared" si="19"/>
        <v>50</v>
      </c>
      <c r="M108" s="41">
        <v>1271.1864406779662</v>
      </c>
      <c r="N108" s="53">
        <f t="shared" si="20"/>
        <v>75000</v>
      </c>
      <c r="O108" s="81">
        <f t="shared" si="25"/>
        <v>50</v>
      </c>
      <c r="P108" s="81">
        <f t="shared" si="24"/>
        <v>1271.1864406779662</v>
      </c>
      <c r="Q108" s="58">
        <f t="shared" si="21"/>
        <v>75000</v>
      </c>
      <c r="R108" s="54">
        <f t="shared" si="26"/>
        <v>50</v>
      </c>
      <c r="S108" s="12" t="s">
        <v>64</v>
      </c>
      <c r="T108" s="53">
        <f t="shared" si="16"/>
        <v>1500</v>
      </c>
      <c r="U108" s="59">
        <f t="shared" si="17"/>
        <v>75000</v>
      </c>
      <c r="V108" s="91">
        <f t="shared" si="22"/>
        <v>0</v>
      </c>
      <c r="W108" s="44">
        <f t="shared" si="23"/>
        <v>0</v>
      </c>
      <c r="X108" s="95"/>
    </row>
    <row r="109" spans="1:24" s="44" customFormat="1" ht="15.6">
      <c r="A109" s="6">
        <v>106</v>
      </c>
      <c r="B109" s="6"/>
      <c r="C109" s="6" t="s">
        <v>513</v>
      </c>
      <c r="D109" s="14" t="s">
        <v>215</v>
      </c>
      <c r="E109" s="12" t="s">
        <v>64</v>
      </c>
      <c r="F109" s="39">
        <f t="shared" si="14"/>
        <v>1900</v>
      </c>
      <c r="G109" s="12">
        <v>100</v>
      </c>
      <c r="H109" s="41">
        <v>1610.1694915254238</v>
      </c>
      <c r="I109" s="39">
        <f t="shared" si="15"/>
        <v>190000</v>
      </c>
      <c r="J109" s="46"/>
      <c r="K109" s="58">
        <f t="shared" si="18"/>
        <v>0</v>
      </c>
      <c r="L109" s="56">
        <f t="shared" si="19"/>
        <v>100</v>
      </c>
      <c r="M109" s="41">
        <v>1610.1694915254238</v>
      </c>
      <c r="N109" s="53">
        <f t="shared" si="20"/>
        <v>190000</v>
      </c>
      <c r="O109" s="81">
        <f t="shared" si="25"/>
        <v>100</v>
      </c>
      <c r="P109" s="81">
        <f t="shared" si="24"/>
        <v>1610.1694915254238</v>
      </c>
      <c r="Q109" s="58">
        <f t="shared" si="21"/>
        <v>190000</v>
      </c>
      <c r="R109" s="54">
        <f t="shared" si="26"/>
        <v>100</v>
      </c>
      <c r="S109" s="12" t="s">
        <v>64</v>
      </c>
      <c r="T109" s="53">
        <f t="shared" si="16"/>
        <v>1900</v>
      </c>
      <c r="U109" s="59">
        <f t="shared" si="17"/>
        <v>190000</v>
      </c>
      <c r="V109" s="91">
        <f t="shared" si="22"/>
        <v>0</v>
      </c>
      <c r="W109" s="44">
        <f t="shared" si="23"/>
        <v>0</v>
      </c>
      <c r="X109" s="95"/>
    </row>
    <row r="110" spans="1:24" s="44" customFormat="1" ht="15.6">
      <c r="A110" s="6">
        <v>107</v>
      </c>
      <c r="B110" s="6"/>
      <c r="C110" s="6" t="s">
        <v>514</v>
      </c>
      <c r="D110" s="14" t="s">
        <v>217</v>
      </c>
      <c r="E110" s="12" t="s">
        <v>64</v>
      </c>
      <c r="F110" s="39">
        <f t="shared" si="14"/>
        <v>2400</v>
      </c>
      <c r="G110" s="12">
        <v>500</v>
      </c>
      <c r="H110" s="41">
        <v>2033.898305084746</v>
      </c>
      <c r="I110" s="39">
        <f t="shared" si="15"/>
        <v>1200000</v>
      </c>
      <c r="J110" s="46"/>
      <c r="K110" s="58">
        <f t="shared" si="18"/>
        <v>0</v>
      </c>
      <c r="L110" s="56">
        <f t="shared" si="19"/>
        <v>500</v>
      </c>
      <c r="M110" s="41">
        <v>2033.898305084746</v>
      </c>
      <c r="N110" s="53">
        <f t="shared" si="20"/>
        <v>1200000</v>
      </c>
      <c r="O110" s="81">
        <f t="shared" si="25"/>
        <v>500</v>
      </c>
      <c r="P110" s="81">
        <f t="shared" ref="P110:P141" si="27">M110</f>
        <v>2033.898305084746</v>
      </c>
      <c r="Q110" s="58">
        <f t="shared" si="21"/>
        <v>1200000</v>
      </c>
      <c r="R110" s="54">
        <f t="shared" si="26"/>
        <v>500</v>
      </c>
      <c r="S110" s="12" t="s">
        <v>64</v>
      </c>
      <c r="T110" s="53">
        <f t="shared" si="16"/>
        <v>2400</v>
      </c>
      <c r="U110" s="59">
        <f t="shared" si="17"/>
        <v>1200000</v>
      </c>
      <c r="V110" s="91">
        <f t="shared" si="22"/>
        <v>0</v>
      </c>
      <c r="W110" s="44">
        <f t="shared" si="23"/>
        <v>0</v>
      </c>
      <c r="X110" s="95"/>
    </row>
    <row r="111" spans="1:24" s="44" customFormat="1" ht="15.6">
      <c r="A111" s="6">
        <v>108</v>
      </c>
      <c r="B111" s="6"/>
      <c r="C111" s="6" t="s">
        <v>515</v>
      </c>
      <c r="D111" s="14" t="s">
        <v>219</v>
      </c>
      <c r="E111" s="6" t="s">
        <v>14</v>
      </c>
      <c r="F111" s="39">
        <f t="shared" si="14"/>
        <v>849.99999999999989</v>
      </c>
      <c r="G111" s="12">
        <v>8</v>
      </c>
      <c r="H111" s="41">
        <v>720.33898305084745</v>
      </c>
      <c r="I111" s="39">
        <f t="shared" si="15"/>
        <v>6799.9999999999991</v>
      </c>
      <c r="J111" s="46"/>
      <c r="K111" s="58">
        <f t="shared" si="18"/>
        <v>0</v>
      </c>
      <c r="L111" s="56">
        <f t="shared" si="19"/>
        <v>8</v>
      </c>
      <c r="M111" s="41">
        <v>720.33898305084745</v>
      </c>
      <c r="N111" s="53">
        <f t="shared" si="20"/>
        <v>6799.9999999999991</v>
      </c>
      <c r="O111" s="81">
        <f t="shared" si="25"/>
        <v>8</v>
      </c>
      <c r="P111" s="81">
        <f t="shared" si="27"/>
        <v>720.33898305084745</v>
      </c>
      <c r="Q111" s="58">
        <f t="shared" si="21"/>
        <v>6799.9999999999991</v>
      </c>
      <c r="R111" s="54">
        <f t="shared" si="26"/>
        <v>8</v>
      </c>
      <c r="S111" s="6" t="s">
        <v>14</v>
      </c>
      <c r="T111" s="53">
        <f t="shared" si="16"/>
        <v>849.99999999999989</v>
      </c>
      <c r="U111" s="59">
        <f t="shared" si="17"/>
        <v>6799.9999999999991</v>
      </c>
      <c r="V111" s="91">
        <f t="shared" si="22"/>
        <v>0</v>
      </c>
      <c r="W111" s="44">
        <f t="shared" si="23"/>
        <v>0</v>
      </c>
      <c r="X111" s="95"/>
    </row>
    <row r="112" spans="1:24" s="44" customFormat="1" ht="15.6">
      <c r="A112" s="6">
        <v>109</v>
      </c>
      <c r="B112" s="6"/>
      <c r="C112" s="6" t="s">
        <v>516</v>
      </c>
      <c r="D112" s="14" t="s">
        <v>221</v>
      </c>
      <c r="E112" s="6" t="s">
        <v>14</v>
      </c>
      <c r="F112" s="39">
        <f t="shared" si="14"/>
        <v>1200</v>
      </c>
      <c r="G112" s="12">
        <v>8</v>
      </c>
      <c r="H112" s="41">
        <v>1016.949152542373</v>
      </c>
      <c r="I112" s="39">
        <f t="shared" si="15"/>
        <v>9600</v>
      </c>
      <c r="J112" s="46"/>
      <c r="K112" s="58">
        <f t="shared" si="18"/>
        <v>0</v>
      </c>
      <c r="L112" s="56">
        <f t="shared" si="19"/>
        <v>8</v>
      </c>
      <c r="M112" s="41">
        <v>1016.949152542373</v>
      </c>
      <c r="N112" s="53">
        <f t="shared" si="20"/>
        <v>9600</v>
      </c>
      <c r="O112" s="81">
        <f t="shared" si="25"/>
        <v>8</v>
      </c>
      <c r="P112" s="81">
        <f t="shared" si="27"/>
        <v>1016.949152542373</v>
      </c>
      <c r="Q112" s="58">
        <f t="shared" si="21"/>
        <v>9600</v>
      </c>
      <c r="R112" s="54">
        <f t="shared" si="26"/>
        <v>8</v>
      </c>
      <c r="S112" s="6" t="s">
        <v>14</v>
      </c>
      <c r="T112" s="53">
        <f t="shared" si="16"/>
        <v>1200</v>
      </c>
      <c r="U112" s="59">
        <f t="shared" si="17"/>
        <v>9600</v>
      </c>
      <c r="V112" s="91">
        <f t="shared" si="22"/>
        <v>0</v>
      </c>
      <c r="W112" s="44">
        <f t="shared" si="23"/>
        <v>0</v>
      </c>
      <c r="X112" s="95"/>
    </row>
    <row r="113" spans="1:24" s="44" customFormat="1" ht="15.6">
      <c r="A113" s="6">
        <v>110</v>
      </c>
      <c r="B113" s="6"/>
      <c r="C113" s="6" t="s">
        <v>517</v>
      </c>
      <c r="D113" s="14" t="s">
        <v>223</v>
      </c>
      <c r="E113" s="6" t="s">
        <v>14</v>
      </c>
      <c r="F113" s="39">
        <f t="shared" si="14"/>
        <v>1500</v>
      </c>
      <c r="G113" s="12">
        <v>8</v>
      </c>
      <c r="H113" s="41">
        <v>1271.1864406779662</v>
      </c>
      <c r="I113" s="39">
        <f t="shared" si="15"/>
        <v>12000</v>
      </c>
      <c r="J113" s="46"/>
      <c r="K113" s="58">
        <f t="shared" si="18"/>
        <v>0</v>
      </c>
      <c r="L113" s="56">
        <f t="shared" si="19"/>
        <v>8</v>
      </c>
      <c r="M113" s="41">
        <v>1271.1864406779662</v>
      </c>
      <c r="N113" s="53">
        <f t="shared" si="20"/>
        <v>12000</v>
      </c>
      <c r="O113" s="81">
        <f t="shared" si="25"/>
        <v>8</v>
      </c>
      <c r="P113" s="81">
        <f t="shared" si="27"/>
        <v>1271.1864406779662</v>
      </c>
      <c r="Q113" s="58">
        <f t="shared" si="21"/>
        <v>12000</v>
      </c>
      <c r="R113" s="54">
        <f t="shared" si="26"/>
        <v>8</v>
      </c>
      <c r="S113" s="6" t="s">
        <v>14</v>
      </c>
      <c r="T113" s="53">
        <f t="shared" si="16"/>
        <v>1500</v>
      </c>
      <c r="U113" s="59">
        <f t="shared" si="17"/>
        <v>12000</v>
      </c>
      <c r="V113" s="91">
        <f t="shared" si="22"/>
        <v>0</v>
      </c>
      <c r="W113" s="44">
        <f t="shared" si="23"/>
        <v>0</v>
      </c>
      <c r="X113" s="95"/>
    </row>
    <row r="114" spans="1:24" s="44" customFormat="1" ht="15.6">
      <c r="A114" s="6">
        <v>111</v>
      </c>
      <c r="B114" s="6"/>
      <c r="C114" s="6" t="s">
        <v>518</v>
      </c>
      <c r="D114" s="14" t="s">
        <v>225</v>
      </c>
      <c r="E114" s="6" t="s">
        <v>14</v>
      </c>
      <c r="F114" s="39">
        <f t="shared" si="14"/>
        <v>1900</v>
      </c>
      <c r="G114" s="12">
        <v>4</v>
      </c>
      <c r="H114" s="41">
        <v>1610.1694915254238</v>
      </c>
      <c r="I114" s="39">
        <f t="shared" si="15"/>
        <v>7600</v>
      </c>
      <c r="J114" s="46"/>
      <c r="K114" s="58">
        <f t="shared" si="18"/>
        <v>0</v>
      </c>
      <c r="L114" s="56">
        <f t="shared" si="19"/>
        <v>4</v>
      </c>
      <c r="M114" s="41">
        <v>1610.1694915254238</v>
      </c>
      <c r="N114" s="53">
        <f t="shared" si="20"/>
        <v>7600</v>
      </c>
      <c r="O114" s="81">
        <f t="shared" si="25"/>
        <v>4</v>
      </c>
      <c r="P114" s="81">
        <f t="shared" si="27"/>
        <v>1610.1694915254238</v>
      </c>
      <c r="Q114" s="58">
        <f t="shared" si="21"/>
        <v>7600</v>
      </c>
      <c r="R114" s="54">
        <f t="shared" si="26"/>
        <v>4</v>
      </c>
      <c r="S114" s="6" t="s">
        <v>14</v>
      </c>
      <c r="T114" s="53">
        <f t="shared" si="16"/>
        <v>1900</v>
      </c>
      <c r="U114" s="59">
        <f t="shared" si="17"/>
        <v>7600</v>
      </c>
      <c r="V114" s="91">
        <f t="shared" si="22"/>
        <v>0</v>
      </c>
      <c r="W114" s="44">
        <f t="shared" si="23"/>
        <v>0</v>
      </c>
      <c r="X114" s="95"/>
    </row>
    <row r="115" spans="1:24" s="44" customFormat="1" ht="15.6">
      <c r="A115" s="6">
        <v>112</v>
      </c>
      <c r="B115" s="6"/>
      <c r="C115" s="6" t="s">
        <v>519</v>
      </c>
      <c r="D115" s="14" t="s">
        <v>227</v>
      </c>
      <c r="E115" s="6" t="s">
        <v>14</v>
      </c>
      <c r="F115" s="39">
        <f t="shared" si="14"/>
        <v>2500</v>
      </c>
      <c r="G115" s="12">
        <v>4</v>
      </c>
      <c r="H115" s="41">
        <v>2118.6440677966102</v>
      </c>
      <c r="I115" s="39">
        <f t="shared" si="15"/>
        <v>10000</v>
      </c>
      <c r="J115" s="46"/>
      <c r="K115" s="58">
        <f t="shared" si="18"/>
        <v>0</v>
      </c>
      <c r="L115" s="56">
        <f t="shared" si="19"/>
        <v>4</v>
      </c>
      <c r="M115" s="41">
        <v>2118.6440677966102</v>
      </c>
      <c r="N115" s="53">
        <f t="shared" si="20"/>
        <v>10000</v>
      </c>
      <c r="O115" s="81">
        <f t="shared" si="25"/>
        <v>4</v>
      </c>
      <c r="P115" s="81">
        <f t="shared" si="27"/>
        <v>2118.6440677966102</v>
      </c>
      <c r="Q115" s="58">
        <f t="shared" si="21"/>
        <v>10000</v>
      </c>
      <c r="R115" s="54">
        <f t="shared" si="26"/>
        <v>4</v>
      </c>
      <c r="S115" s="6" t="s">
        <v>14</v>
      </c>
      <c r="T115" s="53">
        <f t="shared" si="16"/>
        <v>2500</v>
      </c>
      <c r="U115" s="59">
        <f t="shared" si="17"/>
        <v>10000</v>
      </c>
      <c r="V115" s="91">
        <f t="shared" si="22"/>
        <v>0</v>
      </c>
      <c r="W115" s="44">
        <f t="shared" si="23"/>
        <v>0</v>
      </c>
      <c r="X115" s="95"/>
    </row>
    <row r="116" spans="1:24" s="44" customFormat="1" ht="15.6">
      <c r="A116" s="6">
        <v>113</v>
      </c>
      <c r="B116" s="6"/>
      <c r="C116" s="6" t="s">
        <v>520</v>
      </c>
      <c r="D116" s="14" t="s">
        <v>229</v>
      </c>
      <c r="E116" s="6" t="s">
        <v>14</v>
      </c>
      <c r="F116" s="39">
        <f t="shared" si="14"/>
        <v>3500</v>
      </c>
      <c r="G116" s="12">
        <v>4</v>
      </c>
      <c r="H116" s="41">
        <v>2966.1016949152545</v>
      </c>
      <c r="I116" s="39">
        <f t="shared" si="15"/>
        <v>14000</v>
      </c>
      <c r="J116" s="46"/>
      <c r="K116" s="58">
        <f t="shared" si="18"/>
        <v>0</v>
      </c>
      <c r="L116" s="56">
        <f t="shared" si="19"/>
        <v>4</v>
      </c>
      <c r="M116" s="41">
        <v>2966.1016949152545</v>
      </c>
      <c r="N116" s="53">
        <f t="shared" si="20"/>
        <v>14000</v>
      </c>
      <c r="O116" s="81">
        <f t="shared" si="25"/>
        <v>4</v>
      </c>
      <c r="P116" s="81">
        <f t="shared" si="27"/>
        <v>2966.1016949152545</v>
      </c>
      <c r="Q116" s="58">
        <f t="shared" si="21"/>
        <v>14000</v>
      </c>
      <c r="R116" s="54">
        <f t="shared" si="26"/>
        <v>4</v>
      </c>
      <c r="S116" s="6" t="s">
        <v>14</v>
      </c>
      <c r="T116" s="53">
        <f t="shared" si="16"/>
        <v>3500</v>
      </c>
      <c r="U116" s="59">
        <f t="shared" si="17"/>
        <v>14000</v>
      </c>
      <c r="V116" s="91">
        <f t="shared" si="22"/>
        <v>0</v>
      </c>
      <c r="W116" s="44">
        <f t="shared" si="23"/>
        <v>0</v>
      </c>
      <c r="X116" s="95"/>
    </row>
    <row r="117" spans="1:24" s="44" customFormat="1" ht="15.6">
      <c r="A117" s="6">
        <v>114</v>
      </c>
      <c r="B117" s="6"/>
      <c r="C117" s="6" t="s">
        <v>521</v>
      </c>
      <c r="D117" s="14" t="s">
        <v>231</v>
      </c>
      <c r="E117" s="6" t="s">
        <v>14</v>
      </c>
      <c r="F117" s="39">
        <f t="shared" si="14"/>
        <v>4000</v>
      </c>
      <c r="G117" s="12">
        <v>12</v>
      </c>
      <c r="H117" s="41">
        <v>3389.8305084745766</v>
      </c>
      <c r="I117" s="39">
        <f t="shared" si="15"/>
        <v>48000</v>
      </c>
      <c r="J117" s="46"/>
      <c r="K117" s="58">
        <f t="shared" si="18"/>
        <v>0</v>
      </c>
      <c r="L117" s="56">
        <f t="shared" si="19"/>
        <v>12</v>
      </c>
      <c r="M117" s="41">
        <v>3389.8305084745766</v>
      </c>
      <c r="N117" s="53">
        <f t="shared" si="20"/>
        <v>48000</v>
      </c>
      <c r="O117" s="81">
        <f t="shared" si="25"/>
        <v>12</v>
      </c>
      <c r="P117" s="81">
        <f t="shared" si="27"/>
        <v>3389.8305084745766</v>
      </c>
      <c r="Q117" s="58">
        <f t="shared" si="21"/>
        <v>48000</v>
      </c>
      <c r="R117" s="54">
        <f t="shared" si="26"/>
        <v>12</v>
      </c>
      <c r="S117" s="6" t="s">
        <v>14</v>
      </c>
      <c r="T117" s="53">
        <f t="shared" si="16"/>
        <v>4000</v>
      </c>
      <c r="U117" s="59">
        <f t="shared" si="17"/>
        <v>48000</v>
      </c>
      <c r="V117" s="91">
        <f t="shared" si="22"/>
        <v>0</v>
      </c>
      <c r="W117" s="44">
        <f t="shared" si="23"/>
        <v>0</v>
      </c>
      <c r="X117" s="95"/>
    </row>
    <row r="118" spans="1:24" s="44" customFormat="1" ht="31.2">
      <c r="A118" s="6">
        <v>115</v>
      </c>
      <c r="B118" s="6"/>
      <c r="C118" s="6" t="s">
        <v>522</v>
      </c>
      <c r="D118" s="14" t="s">
        <v>233</v>
      </c>
      <c r="E118" s="12" t="s">
        <v>64</v>
      </c>
      <c r="F118" s="39">
        <f t="shared" si="14"/>
        <v>1100</v>
      </c>
      <c r="G118" s="12">
        <v>100</v>
      </c>
      <c r="H118" s="41">
        <v>932.20338983050851</v>
      </c>
      <c r="I118" s="39">
        <f t="shared" si="15"/>
        <v>110000</v>
      </c>
      <c r="J118" s="46"/>
      <c r="K118" s="58">
        <f t="shared" si="18"/>
        <v>0</v>
      </c>
      <c r="L118" s="56">
        <f t="shared" si="19"/>
        <v>100</v>
      </c>
      <c r="M118" s="41">
        <v>932.20338983050851</v>
      </c>
      <c r="N118" s="53">
        <f t="shared" si="20"/>
        <v>110000</v>
      </c>
      <c r="O118" s="81">
        <f t="shared" si="25"/>
        <v>100</v>
      </c>
      <c r="P118" s="81">
        <f t="shared" si="27"/>
        <v>932.20338983050851</v>
      </c>
      <c r="Q118" s="58">
        <f t="shared" si="21"/>
        <v>110000</v>
      </c>
      <c r="R118" s="54">
        <f t="shared" si="26"/>
        <v>100</v>
      </c>
      <c r="S118" s="12" t="s">
        <v>64</v>
      </c>
      <c r="T118" s="53">
        <f t="shared" si="16"/>
        <v>1100</v>
      </c>
      <c r="U118" s="59">
        <f t="shared" si="17"/>
        <v>110000</v>
      </c>
      <c r="V118" s="91">
        <f t="shared" si="22"/>
        <v>0</v>
      </c>
      <c r="W118" s="44">
        <f t="shared" si="23"/>
        <v>0</v>
      </c>
      <c r="X118" s="95"/>
    </row>
    <row r="119" spans="1:24" s="44" customFormat="1" ht="31.2">
      <c r="A119" s="6">
        <v>116</v>
      </c>
      <c r="B119" s="6"/>
      <c r="C119" s="6" t="s">
        <v>523</v>
      </c>
      <c r="D119" s="14" t="s">
        <v>235</v>
      </c>
      <c r="E119" s="12" t="s">
        <v>64</v>
      </c>
      <c r="F119" s="39">
        <f t="shared" si="14"/>
        <v>1150</v>
      </c>
      <c r="G119" s="12">
        <v>100</v>
      </c>
      <c r="H119" s="41">
        <v>974.57627118644075</v>
      </c>
      <c r="I119" s="39">
        <f t="shared" si="15"/>
        <v>115000</v>
      </c>
      <c r="J119" s="46"/>
      <c r="K119" s="58">
        <f t="shared" si="18"/>
        <v>0</v>
      </c>
      <c r="L119" s="56">
        <f t="shared" si="19"/>
        <v>100</v>
      </c>
      <c r="M119" s="41">
        <v>974.57627118644075</v>
      </c>
      <c r="N119" s="53">
        <f t="shared" si="20"/>
        <v>115000</v>
      </c>
      <c r="O119" s="81">
        <f t="shared" si="25"/>
        <v>100</v>
      </c>
      <c r="P119" s="81">
        <f t="shared" si="27"/>
        <v>974.57627118644075</v>
      </c>
      <c r="Q119" s="58">
        <f t="shared" si="21"/>
        <v>115000</v>
      </c>
      <c r="R119" s="54">
        <f t="shared" si="26"/>
        <v>100</v>
      </c>
      <c r="S119" s="12" t="s">
        <v>64</v>
      </c>
      <c r="T119" s="53">
        <f t="shared" si="16"/>
        <v>1150</v>
      </c>
      <c r="U119" s="59">
        <f t="shared" si="17"/>
        <v>115000</v>
      </c>
      <c r="V119" s="91">
        <f t="shared" si="22"/>
        <v>0</v>
      </c>
      <c r="W119" s="44">
        <f t="shared" si="23"/>
        <v>0</v>
      </c>
      <c r="X119" s="95"/>
    </row>
    <row r="120" spans="1:24" s="44" customFormat="1" ht="31.2">
      <c r="A120" s="6">
        <v>117</v>
      </c>
      <c r="B120" s="6"/>
      <c r="C120" s="6" t="s">
        <v>524</v>
      </c>
      <c r="D120" s="14" t="s">
        <v>237</v>
      </c>
      <c r="E120" s="12" t="s">
        <v>64</v>
      </c>
      <c r="F120" s="39">
        <f t="shared" si="14"/>
        <v>125</v>
      </c>
      <c r="G120" s="12">
        <v>200</v>
      </c>
      <c r="H120" s="41">
        <v>105.93220338983052</v>
      </c>
      <c r="I120" s="39">
        <f t="shared" si="15"/>
        <v>25000</v>
      </c>
      <c r="J120" s="46"/>
      <c r="K120" s="58">
        <f t="shared" si="18"/>
        <v>0</v>
      </c>
      <c r="L120" s="56">
        <f t="shared" si="19"/>
        <v>200</v>
      </c>
      <c r="M120" s="41">
        <v>105.93220338983052</v>
      </c>
      <c r="N120" s="53">
        <f t="shared" si="20"/>
        <v>25000</v>
      </c>
      <c r="O120" s="81">
        <f t="shared" si="25"/>
        <v>200</v>
      </c>
      <c r="P120" s="81">
        <f t="shared" si="27"/>
        <v>105.93220338983052</v>
      </c>
      <c r="Q120" s="58">
        <f t="shared" si="21"/>
        <v>25000</v>
      </c>
      <c r="R120" s="54">
        <f t="shared" si="26"/>
        <v>200</v>
      </c>
      <c r="S120" s="12" t="s">
        <v>64</v>
      </c>
      <c r="T120" s="53">
        <f t="shared" si="16"/>
        <v>125</v>
      </c>
      <c r="U120" s="59">
        <f t="shared" si="17"/>
        <v>25000</v>
      </c>
      <c r="V120" s="91">
        <f t="shared" si="22"/>
        <v>0</v>
      </c>
      <c r="W120" s="44">
        <f t="shared" si="23"/>
        <v>0</v>
      </c>
      <c r="X120" s="95"/>
    </row>
    <row r="121" spans="1:24" s="44" customFormat="1" ht="31.2">
      <c r="A121" s="6">
        <v>118</v>
      </c>
      <c r="B121" s="6"/>
      <c r="C121" s="6" t="s">
        <v>525</v>
      </c>
      <c r="D121" s="14" t="s">
        <v>239</v>
      </c>
      <c r="E121" s="12" t="s">
        <v>64</v>
      </c>
      <c r="F121" s="39">
        <f t="shared" si="14"/>
        <v>270</v>
      </c>
      <c r="G121" s="12">
        <v>700</v>
      </c>
      <c r="H121" s="41">
        <v>228.81355932203391</v>
      </c>
      <c r="I121" s="39">
        <f t="shared" si="15"/>
        <v>189000</v>
      </c>
      <c r="J121" s="46"/>
      <c r="K121" s="58">
        <f t="shared" si="18"/>
        <v>0</v>
      </c>
      <c r="L121" s="56">
        <f t="shared" si="19"/>
        <v>700</v>
      </c>
      <c r="M121" s="41">
        <v>228.81355932203391</v>
      </c>
      <c r="N121" s="53">
        <f t="shared" si="20"/>
        <v>189000</v>
      </c>
      <c r="O121" s="81">
        <f t="shared" si="25"/>
        <v>700</v>
      </c>
      <c r="P121" s="81">
        <f t="shared" si="27"/>
        <v>228.81355932203391</v>
      </c>
      <c r="Q121" s="58">
        <f t="shared" si="21"/>
        <v>189000</v>
      </c>
      <c r="R121" s="54">
        <f t="shared" si="26"/>
        <v>700</v>
      </c>
      <c r="S121" s="12" t="s">
        <v>64</v>
      </c>
      <c r="T121" s="53">
        <f t="shared" si="16"/>
        <v>270</v>
      </c>
      <c r="U121" s="59">
        <f t="shared" si="17"/>
        <v>189000</v>
      </c>
      <c r="V121" s="91">
        <f t="shared" si="22"/>
        <v>0</v>
      </c>
      <c r="W121" s="44">
        <f t="shared" si="23"/>
        <v>0</v>
      </c>
      <c r="X121" s="95"/>
    </row>
    <row r="122" spans="1:24" s="44" customFormat="1" ht="31.2">
      <c r="A122" s="6">
        <v>119</v>
      </c>
      <c r="B122" s="6"/>
      <c r="C122" s="6" t="s">
        <v>526</v>
      </c>
      <c r="D122" s="14" t="s">
        <v>241</v>
      </c>
      <c r="E122" s="12" t="s">
        <v>64</v>
      </c>
      <c r="F122" s="39">
        <f t="shared" si="14"/>
        <v>1295</v>
      </c>
      <c r="G122" s="12">
        <v>200</v>
      </c>
      <c r="H122" s="41">
        <v>1097.457627118644</v>
      </c>
      <c r="I122" s="39">
        <f t="shared" si="15"/>
        <v>259000</v>
      </c>
      <c r="J122" s="46"/>
      <c r="K122" s="58">
        <f t="shared" si="18"/>
        <v>0</v>
      </c>
      <c r="L122" s="56">
        <f t="shared" si="19"/>
        <v>200</v>
      </c>
      <c r="M122" s="41">
        <v>1097.457627118644</v>
      </c>
      <c r="N122" s="53">
        <f t="shared" si="20"/>
        <v>259000</v>
      </c>
      <c r="O122" s="81">
        <f t="shared" si="25"/>
        <v>200</v>
      </c>
      <c r="P122" s="81">
        <f t="shared" si="27"/>
        <v>1097.457627118644</v>
      </c>
      <c r="Q122" s="58">
        <f t="shared" si="21"/>
        <v>259000</v>
      </c>
      <c r="R122" s="54">
        <f t="shared" si="26"/>
        <v>200</v>
      </c>
      <c r="S122" s="12" t="s">
        <v>64</v>
      </c>
      <c r="T122" s="53">
        <f t="shared" si="16"/>
        <v>1295</v>
      </c>
      <c r="U122" s="59">
        <f t="shared" si="17"/>
        <v>259000</v>
      </c>
      <c r="V122" s="91">
        <f t="shared" si="22"/>
        <v>0</v>
      </c>
      <c r="W122" s="44">
        <f t="shared" si="23"/>
        <v>0</v>
      </c>
      <c r="X122" s="95"/>
    </row>
    <row r="123" spans="1:24" s="44" customFormat="1" ht="31.2">
      <c r="A123" s="6">
        <v>120</v>
      </c>
      <c r="B123" s="6"/>
      <c r="C123" s="6" t="s">
        <v>527</v>
      </c>
      <c r="D123" s="14" t="s">
        <v>243</v>
      </c>
      <c r="E123" s="12" t="s">
        <v>64</v>
      </c>
      <c r="F123" s="39">
        <f t="shared" si="14"/>
        <v>4500</v>
      </c>
      <c r="G123" s="12">
        <v>100</v>
      </c>
      <c r="H123" s="41">
        <v>3813.5593220338983</v>
      </c>
      <c r="I123" s="39">
        <f t="shared" si="15"/>
        <v>450000</v>
      </c>
      <c r="J123" s="46"/>
      <c r="K123" s="58">
        <f t="shared" si="18"/>
        <v>0</v>
      </c>
      <c r="L123" s="56">
        <f t="shared" si="19"/>
        <v>100</v>
      </c>
      <c r="M123" s="41">
        <v>3813.5593220338983</v>
      </c>
      <c r="N123" s="53">
        <f t="shared" si="20"/>
        <v>450000</v>
      </c>
      <c r="O123" s="81">
        <f t="shared" si="25"/>
        <v>100</v>
      </c>
      <c r="P123" s="81">
        <f t="shared" si="27"/>
        <v>3813.5593220338983</v>
      </c>
      <c r="Q123" s="58">
        <f t="shared" si="21"/>
        <v>450000</v>
      </c>
      <c r="R123" s="54">
        <f t="shared" si="26"/>
        <v>100</v>
      </c>
      <c r="S123" s="12" t="s">
        <v>64</v>
      </c>
      <c r="T123" s="53">
        <f t="shared" si="16"/>
        <v>4500</v>
      </c>
      <c r="U123" s="59">
        <f t="shared" si="17"/>
        <v>450000</v>
      </c>
      <c r="V123" s="91">
        <f t="shared" si="22"/>
        <v>0</v>
      </c>
      <c r="W123" s="44">
        <f t="shared" si="23"/>
        <v>0</v>
      </c>
      <c r="X123" s="95"/>
    </row>
    <row r="124" spans="1:24" s="44" customFormat="1" ht="31.2">
      <c r="A124" s="6">
        <v>121</v>
      </c>
      <c r="B124" s="6"/>
      <c r="C124" s="6" t="s">
        <v>528</v>
      </c>
      <c r="D124" s="14" t="s">
        <v>245</v>
      </c>
      <c r="E124" s="6" t="s">
        <v>14</v>
      </c>
      <c r="F124" s="39">
        <f t="shared" si="14"/>
        <v>400000</v>
      </c>
      <c r="G124" s="12">
        <v>7</v>
      </c>
      <c r="H124" s="41">
        <v>338983.05084745766</v>
      </c>
      <c r="I124" s="39">
        <f t="shared" si="15"/>
        <v>2800000</v>
      </c>
      <c r="J124" s="46">
        <v>2</v>
      </c>
      <c r="K124" s="58">
        <f t="shared" si="18"/>
        <v>800000</v>
      </c>
      <c r="L124" s="56">
        <f t="shared" si="19"/>
        <v>9</v>
      </c>
      <c r="M124" s="41">
        <v>338983.05084745766</v>
      </c>
      <c r="N124" s="53">
        <f t="shared" si="20"/>
        <v>3600000</v>
      </c>
      <c r="O124" s="81">
        <v>13</v>
      </c>
      <c r="P124" s="81">
        <f t="shared" si="27"/>
        <v>338983.05084745766</v>
      </c>
      <c r="Q124" s="58">
        <f t="shared" si="21"/>
        <v>5200000</v>
      </c>
      <c r="R124" s="46">
        <v>13</v>
      </c>
      <c r="S124" s="6" t="s">
        <v>14</v>
      </c>
      <c r="T124" s="53">
        <f t="shared" si="16"/>
        <v>400000</v>
      </c>
      <c r="U124" s="59">
        <f t="shared" si="17"/>
        <v>5200000</v>
      </c>
      <c r="V124" s="91">
        <f t="shared" si="22"/>
        <v>1600000</v>
      </c>
      <c r="W124" s="44">
        <f t="shared" si="23"/>
        <v>0</v>
      </c>
      <c r="X124" s="95"/>
    </row>
    <row r="125" spans="1:24" s="44" customFormat="1" ht="15.6">
      <c r="A125" s="6">
        <v>122</v>
      </c>
      <c r="B125" s="6"/>
      <c r="C125" s="6" t="s">
        <v>529</v>
      </c>
      <c r="D125" s="14" t="s">
        <v>247</v>
      </c>
      <c r="E125" s="6" t="s">
        <v>14</v>
      </c>
      <c r="F125" s="39">
        <f t="shared" si="14"/>
        <v>25000</v>
      </c>
      <c r="G125" s="12">
        <v>182</v>
      </c>
      <c r="H125" s="41">
        <v>21186.440677966104</v>
      </c>
      <c r="I125" s="39">
        <f t="shared" si="15"/>
        <v>4550000</v>
      </c>
      <c r="J125" s="46">
        <v>52</v>
      </c>
      <c r="K125" s="58">
        <f t="shared" si="18"/>
        <v>1300000</v>
      </c>
      <c r="L125" s="56">
        <f t="shared" si="19"/>
        <v>234</v>
      </c>
      <c r="M125" s="41">
        <v>21186.440677966104</v>
      </c>
      <c r="N125" s="53">
        <f t="shared" si="20"/>
        <v>5850000</v>
      </c>
      <c r="O125" s="81">
        <v>338</v>
      </c>
      <c r="P125" s="81">
        <f t="shared" si="27"/>
        <v>21186.440677966104</v>
      </c>
      <c r="Q125" s="58">
        <f t="shared" si="21"/>
        <v>8450000</v>
      </c>
      <c r="R125" s="46">
        <v>338</v>
      </c>
      <c r="S125" s="6" t="s">
        <v>14</v>
      </c>
      <c r="T125" s="53">
        <f t="shared" si="16"/>
        <v>25000</v>
      </c>
      <c r="U125" s="59">
        <f t="shared" si="17"/>
        <v>8450000</v>
      </c>
      <c r="V125" s="91">
        <f t="shared" si="22"/>
        <v>2600000</v>
      </c>
      <c r="W125" s="44">
        <f t="shared" si="23"/>
        <v>0</v>
      </c>
      <c r="X125" s="95"/>
    </row>
    <row r="126" spans="1:24" s="44" customFormat="1" ht="15.6">
      <c r="A126" s="6">
        <v>123</v>
      </c>
      <c r="B126" s="6"/>
      <c r="C126" s="6" t="s">
        <v>530</v>
      </c>
      <c r="D126" s="14" t="s">
        <v>249</v>
      </c>
      <c r="E126" s="6" t="s">
        <v>14</v>
      </c>
      <c r="F126" s="39">
        <f t="shared" si="14"/>
        <v>30000</v>
      </c>
      <c r="G126" s="12">
        <v>7</v>
      </c>
      <c r="H126" s="41">
        <v>25423.728813559323</v>
      </c>
      <c r="I126" s="39">
        <f t="shared" si="15"/>
        <v>210000</v>
      </c>
      <c r="J126" s="46">
        <v>2</v>
      </c>
      <c r="K126" s="58">
        <f t="shared" si="18"/>
        <v>60000</v>
      </c>
      <c r="L126" s="56">
        <f t="shared" si="19"/>
        <v>9</v>
      </c>
      <c r="M126" s="41">
        <v>25423.728813559323</v>
      </c>
      <c r="N126" s="53">
        <f t="shared" si="20"/>
        <v>270000</v>
      </c>
      <c r="O126" s="81">
        <v>13</v>
      </c>
      <c r="P126" s="81">
        <f t="shared" si="27"/>
        <v>25423.728813559323</v>
      </c>
      <c r="Q126" s="58">
        <f t="shared" si="21"/>
        <v>390000</v>
      </c>
      <c r="R126" s="46">
        <v>13</v>
      </c>
      <c r="S126" s="6" t="s">
        <v>14</v>
      </c>
      <c r="T126" s="53">
        <f t="shared" si="16"/>
        <v>30000</v>
      </c>
      <c r="U126" s="59">
        <f t="shared" si="17"/>
        <v>390000</v>
      </c>
      <c r="V126" s="91">
        <f t="shared" si="22"/>
        <v>120000</v>
      </c>
      <c r="W126" s="44">
        <f t="shared" si="23"/>
        <v>0</v>
      </c>
      <c r="X126" s="95"/>
    </row>
    <row r="127" spans="1:24" s="44" customFormat="1" ht="46.8">
      <c r="A127" s="6">
        <v>124</v>
      </c>
      <c r="B127" s="6"/>
      <c r="C127" s="6" t="s">
        <v>531</v>
      </c>
      <c r="D127" s="14" t="s">
        <v>251</v>
      </c>
      <c r="E127" s="6" t="s">
        <v>14</v>
      </c>
      <c r="F127" s="39">
        <f t="shared" si="14"/>
        <v>16000</v>
      </c>
      <c r="G127" s="12">
        <v>7</v>
      </c>
      <c r="H127" s="41">
        <v>13559.322033898306</v>
      </c>
      <c r="I127" s="39">
        <f t="shared" si="15"/>
        <v>112000</v>
      </c>
      <c r="J127" s="46"/>
      <c r="K127" s="58">
        <f t="shared" si="18"/>
        <v>0</v>
      </c>
      <c r="L127" s="56">
        <f t="shared" si="19"/>
        <v>7</v>
      </c>
      <c r="M127" s="41">
        <v>13559.322033898306</v>
      </c>
      <c r="N127" s="53">
        <f t="shared" si="20"/>
        <v>112000</v>
      </c>
      <c r="O127" s="81">
        <v>11</v>
      </c>
      <c r="P127" s="81">
        <f t="shared" si="27"/>
        <v>13559.322033898306</v>
      </c>
      <c r="Q127" s="58">
        <f t="shared" si="21"/>
        <v>176000</v>
      </c>
      <c r="R127" s="46">
        <v>12</v>
      </c>
      <c r="S127" s="6" t="s">
        <v>14</v>
      </c>
      <c r="T127" s="53">
        <f t="shared" si="16"/>
        <v>16000</v>
      </c>
      <c r="U127" s="59">
        <f t="shared" si="17"/>
        <v>192000</v>
      </c>
      <c r="V127" s="91">
        <f t="shared" si="22"/>
        <v>64000</v>
      </c>
      <c r="W127" s="44">
        <f t="shared" si="23"/>
        <v>0</v>
      </c>
      <c r="X127" s="95"/>
    </row>
    <row r="128" spans="1:24" s="44" customFormat="1" ht="46.8">
      <c r="A128" s="6">
        <v>125</v>
      </c>
      <c r="B128" s="6"/>
      <c r="C128" s="6" t="s">
        <v>532</v>
      </c>
      <c r="D128" s="14" t="s">
        <v>252</v>
      </c>
      <c r="E128" s="6" t="s">
        <v>14</v>
      </c>
      <c r="F128" s="39">
        <f t="shared" si="14"/>
        <v>10494999.999999998</v>
      </c>
      <c r="G128" s="12">
        <v>1</v>
      </c>
      <c r="H128" s="41">
        <v>8894067.7966101691</v>
      </c>
      <c r="I128" s="39">
        <f t="shared" si="15"/>
        <v>10494999.999999998</v>
      </c>
      <c r="J128" s="46"/>
      <c r="K128" s="58">
        <f t="shared" si="18"/>
        <v>0</v>
      </c>
      <c r="L128" s="56">
        <f t="shared" si="19"/>
        <v>1</v>
      </c>
      <c r="M128" s="41">
        <v>8894067.7966101691</v>
      </c>
      <c r="N128" s="53">
        <f t="shared" si="20"/>
        <v>10494999.999999998</v>
      </c>
      <c r="O128" s="81">
        <f>L128</f>
        <v>1</v>
      </c>
      <c r="P128" s="81">
        <f t="shared" si="27"/>
        <v>8894067.7966101691</v>
      </c>
      <c r="Q128" s="58">
        <f t="shared" si="21"/>
        <v>10494999.999999998</v>
      </c>
      <c r="R128" s="46">
        <v>1</v>
      </c>
      <c r="S128" s="6" t="s">
        <v>14</v>
      </c>
      <c r="T128" s="53">
        <f t="shared" si="16"/>
        <v>10494999.999999998</v>
      </c>
      <c r="U128" s="59">
        <f t="shared" si="17"/>
        <v>10494999.999999998</v>
      </c>
      <c r="V128" s="91">
        <f t="shared" si="22"/>
        <v>0</v>
      </c>
      <c r="W128" s="44">
        <f t="shared" si="23"/>
        <v>0</v>
      </c>
      <c r="X128" s="95"/>
    </row>
    <row r="129" spans="1:24" s="44" customFormat="1" ht="31.2">
      <c r="A129" s="6">
        <v>126</v>
      </c>
      <c r="B129" s="6"/>
      <c r="C129" s="6" t="s">
        <v>533</v>
      </c>
      <c r="D129" s="14" t="s">
        <v>254</v>
      </c>
      <c r="E129" s="6" t="s">
        <v>14</v>
      </c>
      <c r="F129" s="39">
        <f t="shared" si="14"/>
        <v>150000</v>
      </c>
      <c r="G129" s="12">
        <v>6</v>
      </c>
      <c r="H129" s="39">
        <v>127118.64406779662</v>
      </c>
      <c r="I129" s="39">
        <f t="shared" si="15"/>
        <v>900000</v>
      </c>
      <c r="J129" s="46"/>
      <c r="K129" s="58">
        <f t="shared" si="18"/>
        <v>0</v>
      </c>
      <c r="L129" s="56">
        <f t="shared" si="19"/>
        <v>6</v>
      </c>
      <c r="M129" s="39">
        <v>127118.64406779662</v>
      </c>
      <c r="N129" s="53">
        <f t="shared" si="20"/>
        <v>900000</v>
      </c>
      <c r="O129" s="81">
        <f>L129</f>
        <v>6</v>
      </c>
      <c r="P129" s="81">
        <f t="shared" si="27"/>
        <v>127118.64406779662</v>
      </c>
      <c r="Q129" s="58">
        <f t="shared" si="21"/>
        <v>900000</v>
      </c>
      <c r="R129" s="46">
        <v>6</v>
      </c>
      <c r="S129" s="6" t="s">
        <v>14</v>
      </c>
      <c r="T129" s="53">
        <f t="shared" si="16"/>
        <v>150000</v>
      </c>
      <c r="U129" s="59">
        <f t="shared" si="17"/>
        <v>900000</v>
      </c>
      <c r="V129" s="91">
        <f t="shared" si="22"/>
        <v>0</v>
      </c>
      <c r="W129" s="44">
        <f t="shared" si="23"/>
        <v>0</v>
      </c>
      <c r="X129" s="95"/>
    </row>
    <row r="130" spans="1:24" s="44" customFormat="1" ht="31.2">
      <c r="A130" s="6">
        <v>127</v>
      </c>
      <c r="B130" s="6"/>
      <c r="C130" s="6" t="s">
        <v>534</v>
      </c>
      <c r="D130" s="14" t="s">
        <v>255</v>
      </c>
      <c r="E130" s="6" t="s">
        <v>14</v>
      </c>
      <c r="F130" s="39">
        <f t="shared" si="14"/>
        <v>210000</v>
      </c>
      <c r="G130" s="12">
        <v>2</v>
      </c>
      <c r="H130" s="39">
        <v>177966.10169491527</v>
      </c>
      <c r="I130" s="39">
        <f t="shared" si="15"/>
        <v>420000</v>
      </c>
      <c r="J130" s="46"/>
      <c r="K130" s="58">
        <f t="shared" si="18"/>
        <v>0</v>
      </c>
      <c r="L130" s="56">
        <f t="shared" si="19"/>
        <v>2</v>
      </c>
      <c r="M130" s="39">
        <v>177966.10169491527</v>
      </c>
      <c r="N130" s="53">
        <f t="shared" si="20"/>
        <v>420000</v>
      </c>
      <c r="O130" s="81">
        <v>6</v>
      </c>
      <c r="P130" s="81">
        <f t="shared" si="27"/>
        <v>177966.10169491527</v>
      </c>
      <c r="Q130" s="58">
        <f t="shared" si="21"/>
        <v>1260000</v>
      </c>
      <c r="R130" s="46">
        <v>6</v>
      </c>
      <c r="S130" s="6" t="s">
        <v>14</v>
      </c>
      <c r="T130" s="53">
        <f t="shared" si="16"/>
        <v>210000</v>
      </c>
      <c r="U130" s="59">
        <f t="shared" si="17"/>
        <v>1260000</v>
      </c>
      <c r="V130" s="91">
        <f t="shared" si="22"/>
        <v>840000</v>
      </c>
      <c r="W130" s="44">
        <f t="shared" si="23"/>
        <v>0</v>
      </c>
      <c r="X130" s="95"/>
    </row>
    <row r="131" spans="1:24" s="44" customFormat="1" ht="15.6">
      <c r="A131" s="6">
        <v>128</v>
      </c>
      <c r="B131" s="6"/>
      <c r="C131" s="6" t="s">
        <v>535</v>
      </c>
      <c r="D131" s="14" t="s">
        <v>256</v>
      </c>
      <c r="E131" s="6" t="s">
        <v>14</v>
      </c>
      <c r="F131" s="39">
        <f t="shared" si="14"/>
        <v>7000</v>
      </c>
      <c r="G131" s="12">
        <v>6</v>
      </c>
      <c r="H131" s="39">
        <v>5932.203389830509</v>
      </c>
      <c r="I131" s="39">
        <f t="shared" si="15"/>
        <v>42000</v>
      </c>
      <c r="J131" s="46"/>
      <c r="K131" s="58">
        <f t="shared" si="18"/>
        <v>0</v>
      </c>
      <c r="L131" s="56">
        <f t="shared" si="19"/>
        <v>6</v>
      </c>
      <c r="M131" s="39">
        <v>5932.203389830509</v>
      </c>
      <c r="N131" s="53">
        <f t="shared" si="20"/>
        <v>42000</v>
      </c>
      <c r="O131" s="81">
        <f>L131</f>
        <v>6</v>
      </c>
      <c r="P131" s="81">
        <f t="shared" si="27"/>
        <v>5932.203389830509</v>
      </c>
      <c r="Q131" s="58">
        <f t="shared" si="21"/>
        <v>42000</v>
      </c>
      <c r="R131" s="46">
        <v>6</v>
      </c>
      <c r="S131" s="6" t="s">
        <v>14</v>
      </c>
      <c r="T131" s="53">
        <f t="shared" si="16"/>
        <v>7000</v>
      </c>
      <c r="U131" s="59">
        <f t="shared" si="17"/>
        <v>42000</v>
      </c>
      <c r="V131" s="91">
        <f t="shared" si="22"/>
        <v>0</v>
      </c>
      <c r="W131" s="44">
        <f t="shared" si="23"/>
        <v>0</v>
      </c>
      <c r="X131" s="95"/>
    </row>
    <row r="132" spans="1:24" s="44" customFormat="1" ht="27.6" customHeight="1">
      <c r="A132" s="6">
        <v>129</v>
      </c>
      <c r="B132" s="6"/>
      <c r="C132" s="6" t="s">
        <v>536</v>
      </c>
      <c r="D132" s="14" t="s">
        <v>257</v>
      </c>
      <c r="E132" s="6" t="s">
        <v>14</v>
      </c>
      <c r="F132" s="39">
        <f t="shared" ref="F132:F195" si="28">H132*1.18</f>
        <v>8500</v>
      </c>
      <c r="G132" s="12">
        <v>2</v>
      </c>
      <c r="H132" s="39">
        <v>7203.3898305084749</v>
      </c>
      <c r="I132" s="39">
        <f t="shared" ref="I132:I195" si="29">G132*F132</f>
        <v>17000</v>
      </c>
      <c r="J132" s="46"/>
      <c r="K132" s="58">
        <f t="shared" si="18"/>
        <v>0</v>
      </c>
      <c r="L132" s="56">
        <f t="shared" si="19"/>
        <v>2</v>
      </c>
      <c r="M132" s="39">
        <v>7203.3898305084749</v>
      </c>
      <c r="N132" s="53">
        <f t="shared" si="20"/>
        <v>17000</v>
      </c>
      <c r="O132" s="81">
        <f>L132</f>
        <v>2</v>
      </c>
      <c r="P132" s="81">
        <f t="shared" si="27"/>
        <v>7203.3898305084749</v>
      </c>
      <c r="Q132" s="58">
        <f t="shared" si="21"/>
        <v>17000</v>
      </c>
      <c r="R132" s="46">
        <v>2</v>
      </c>
      <c r="S132" s="6" t="s">
        <v>14</v>
      </c>
      <c r="T132" s="53">
        <f t="shared" ref="T132:T195" si="30">F132</f>
        <v>8500</v>
      </c>
      <c r="U132" s="59">
        <f t="shared" ref="U132:U195" si="31">R132*T132</f>
        <v>17000</v>
      </c>
      <c r="V132" s="91">
        <f t="shared" si="22"/>
        <v>0</v>
      </c>
      <c r="W132" s="44">
        <f t="shared" si="23"/>
        <v>0</v>
      </c>
      <c r="X132" s="95"/>
    </row>
    <row r="133" spans="1:24" ht="15.6">
      <c r="A133" s="6">
        <v>130</v>
      </c>
      <c r="B133" s="6"/>
      <c r="C133" s="6" t="s">
        <v>537</v>
      </c>
      <c r="D133" s="14" t="s">
        <v>258</v>
      </c>
      <c r="E133" s="6" t="s">
        <v>14</v>
      </c>
      <c r="F133" s="39">
        <f t="shared" si="28"/>
        <v>1200000</v>
      </c>
      <c r="G133" s="12">
        <v>1</v>
      </c>
      <c r="H133" s="39">
        <v>1016949.1525423729</v>
      </c>
      <c r="I133" s="39">
        <f t="shared" si="29"/>
        <v>1200000</v>
      </c>
      <c r="J133" s="46"/>
      <c r="K133" s="58">
        <f t="shared" ref="K133:K196" si="32">J133*F133</f>
        <v>0</v>
      </c>
      <c r="L133" s="56">
        <f t="shared" ref="L133:L196" si="33">G133+J133</f>
        <v>1</v>
      </c>
      <c r="M133" s="39">
        <v>1016949.1525423729</v>
      </c>
      <c r="N133" s="53">
        <f t="shared" ref="N133:N196" si="34">L133*F133</f>
        <v>1200000</v>
      </c>
      <c r="O133" s="46">
        <v>1</v>
      </c>
      <c r="P133" s="81">
        <f t="shared" si="27"/>
        <v>1016949.1525423729</v>
      </c>
      <c r="Q133" s="58">
        <f t="shared" ref="Q133:Q196" si="35">O133*F133</f>
        <v>1200000</v>
      </c>
      <c r="R133" s="46">
        <v>1</v>
      </c>
      <c r="S133" s="6" t="s">
        <v>14</v>
      </c>
      <c r="T133" s="53">
        <f t="shared" si="30"/>
        <v>1200000</v>
      </c>
      <c r="U133" s="59">
        <f t="shared" si="31"/>
        <v>1200000</v>
      </c>
      <c r="V133" s="91">
        <f t="shared" ref="V133:V196" si="36">IF(Q133&gt;N133,Q133-N133,0)</f>
        <v>0</v>
      </c>
      <c r="W133" s="44">
        <f t="shared" ref="W133:W196" si="37">IF(N133&gt;Q133,N133-Q133,0)</f>
        <v>0</v>
      </c>
    </row>
    <row r="134" spans="1:24" ht="15.6">
      <c r="A134" s="6">
        <v>131</v>
      </c>
      <c r="B134" s="6"/>
      <c r="C134" s="6" t="s">
        <v>538</v>
      </c>
      <c r="D134" s="14" t="s">
        <v>259</v>
      </c>
      <c r="E134" s="6" t="s">
        <v>14</v>
      </c>
      <c r="F134" s="39">
        <f t="shared" si="28"/>
        <v>1000000</v>
      </c>
      <c r="G134" s="12">
        <v>2</v>
      </c>
      <c r="H134" s="39">
        <v>847457.62711864407</v>
      </c>
      <c r="I134" s="39">
        <f t="shared" si="29"/>
        <v>2000000</v>
      </c>
      <c r="J134" s="46"/>
      <c r="K134" s="58">
        <f t="shared" si="32"/>
        <v>0</v>
      </c>
      <c r="L134" s="56">
        <f t="shared" si="33"/>
        <v>2</v>
      </c>
      <c r="M134" s="39">
        <v>847457.62711864407</v>
      </c>
      <c r="N134" s="53">
        <f t="shared" si="34"/>
        <v>2000000</v>
      </c>
      <c r="O134" s="46">
        <v>2</v>
      </c>
      <c r="P134" s="81">
        <f t="shared" si="27"/>
        <v>847457.62711864407</v>
      </c>
      <c r="Q134" s="58">
        <f t="shared" si="35"/>
        <v>2000000</v>
      </c>
      <c r="R134" s="46">
        <v>2</v>
      </c>
      <c r="S134" s="6" t="s">
        <v>14</v>
      </c>
      <c r="T134" s="53">
        <f t="shared" si="30"/>
        <v>1000000</v>
      </c>
      <c r="U134" s="59">
        <f t="shared" si="31"/>
        <v>2000000</v>
      </c>
      <c r="V134" s="91">
        <f t="shared" si="36"/>
        <v>0</v>
      </c>
      <c r="W134" s="44">
        <f t="shared" si="37"/>
        <v>0</v>
      </c>
    </row>
    <row r="135" spans="1:24" ht="15.6">
      <c r="A135" s="6">
        <v>132</v>
      </c>
      <c r="B135" s="6"/>
      <c r="C135" s="6" t="s">
        <v>539</v>
      </c>
      <c r="D135" s="14" t="s">
        <v>260</v>
      </c>
      <c r="E135" s="6" t="s">
        <v>14</v>
      </c>
      <c r="F135" s="39">
        <f t="shared" si="28"/>
        <v>900000.00000000012</v>
      </c>
      <c r="G135" s="12">
        <v>1</v>
      </c>
      <c r="H135" s="39">
        <v>762711.86440677976</v>
      </c>
      <c r="I135" s="39">
        <f t="shared" si="29"/>
        <v>900000.00000000012</v>
      </c>
      <c r="J135" s="46"/>
      <c r="K135" s="58">
        <f t="shared" si="32"/>
        <v>0</v>
      </c>
      <c r="L135" s="56">
        <f t="shared" si="33"/>
        <v>1</v>
      </c>
      <c r="M135" s="39">
        <v>762711.86440677976</v>
      </c>
      <c r="N135" s="53">
        <f t="shared" si="34"/>
        <v>900000.00000000012</v>
      </c>
      <c r="O135" s="46">
        <v>3</v>
      </c>
      <c r="P135" s="81">
        <f t="shared" si="27"/>
        <v>762711.86440677976</v>
      </c>
      <c r="Q135" s="58">
        <f t="shared" si="35"/>
        <v>2700000.0000000005</v>
      </c>
      <c r="R135" s="46">
        <v>2</v>
      </c>
      <c r="S135" s="6" t="s">
        <v>14</v>
      </c>
      <c r="T135" s="53">
        <f t="shared" si="30"/>
        <v>900000.00000000012</v>
      </c>
      <c r="U135" s="59">
        <f t="shared" si="31"/>
        <v>1800000.0000000002</v>
      </c>
      <c r="V135" s="91">
        <f t="shared" si="36"/>
        <v>1800000.0000000005</v>
      </c>
      <c r="W135" s="44">
        <f t="shared" si="37"/>
        <v>0</v>
      </c>
    </row>
    <row r="136" spans="1:24" ht="15.6">
      <c r="A136" s="6">
        <v>133</v>
      </c>
      <c r="B136" s="6"/>
      <c r="C136" s="6" t="s">
        <v>540</v>
      </c>
      <c r="D136" s="7" t="s">
        <v>262</v>
      </c>
      <c r="E136" s="6" t="s">
        <v>49</v>
      </c>
      <c r="F136" s="39">
        <f t="shared" si="28"/>
        <v>1425000</v>
      </c>
      <c r="G136" s="6">
        <v>1</v>
      </c>
      <c r="H136" s="39">
        <v>1207627.1186440678</v>
      </c>
      <c r="I136" s="39">
        <f t="shared" si="29"/>
        <v>1425000</v>
      </c>
      <c r="J136" s="46"/>
      <c r="K136" s="58">
        <f t="shared" si="32"/>
        <v>0</v>
      </c>
      <c r="L136" s="56">
        <f t="shared" si="33"/>
        <v>1</v>
      </c>
      <c r="M136" s="39">
        <v>1207627.1186440678</v>
      </c>
      <c r="N136" s="53">
        <f t="shared" si="34"/>
        <v>1425000</v>
      </c>
      <c r="O136" s="46">
        <v>1</v>
      </c>
      <c r="P136" s="81">
        <f t="shared" si="27"/>
        <v>1207627.1186440678</v>
      </c>
      <c r="Q136" s="58">
        <f t="shared" si="35"/>
        <v>1425000</v>
      </c>
      <c r="R136" s="96">
        <f t="shared" ref="R136:R146" si="38">L136</f>
        <v>1</v>
      </c>
      <c r="S136" s="6" t="s">
        <v>49</v>
      </c>
      <c r="T136" s="53">
        <f t="shared" si="30"/>
        <v>1425000</v>
      </c>
      <c r="U136" s="59">
        <f t="shared" si="31"/>
        <v>1425000</v>
      </c>
      <c r="V136" s="91">
        <f t="shared" si="36"/>
        <v>0</v>
      </c>
      <c r="W136" s="44">
        <f t="shared" si="37"/>
        <v>0</v>
      </c>
    </row>
    <row r="137" spans="1:24" ht="15.6">
      <c r="A137" s="6">
        <v>134</v>
      </c>
      <c r="B137" s="6"/>
      <c r="C137" s="6" t="s">
        <v>541</v>
      </c>
      <c r="D137" s="7" t="s">
        <v>263</v>
      </c>
      <c r="E137" s="6" t="s">
        <v>49</v>
      </c>
      <c r="F137" s="39">
        <f t="shared" si="28"/>
        <v>1400000</v>
      </c>
      <c r="G137" s="6">
        <v>1</v>
      </c>
      <c r="H137" s="39">
        <v>1186440.6779661018</v>
      </c>
      <c r="I137" s="39">
        <f t="shared" si="29"/>
        <v>1400000</v>
      </c>
      <c r="J137" s="46"/>
      <c r="K137" s="58">
        <f t="shared" si="32"/>
        <v>0</v>
      </c>
      <c r="L137" s="56">
        <f t="shared" si="33"/>
        <v>1</v>
      </c>
      <c r="M137" s="39">
        <v>1186440.6779661018</v>
      </c>
      <c r="N137" s="53">
        <f t="shared" si="34"/>
        <v>1400000</v>
      </c>
      <c r="O137" s="46">
        <v>1</v>
      </c>
      <c r="P137" s="81">
        <f t="shared" si="27"/>
        <v>1186440.6779661018</v>
      </c>
      <c r="Q137" s="58">
        <f t="shared" si="35"/>
        <v>1400000</v>
      </c>
      <c r="R137" s="96">
        <f t="shared" si="38"/>
        <v>1</v>
      </c>
      <c r="S137" s="6" t="s">
        <v>49</v>
      </c>
      <c r="T137" s="53">
        <f t="shared" si="30"/>
        <v>1400000</v>
      </c>
      <c r="U137" s="59">
        <f t="shared" si="31"/>
        <v>1400000</v>
      </c>
      <c r="V137" s="91">
        <f t="shared" si="36"/>
        <v>0</v>
      </c>
      <c r="W137" s="44">
        <f t="shared" si="37"/>
        <v>0</v>
      </c>
    </row>
    <row r="138" spans="1:24" ht="15.6">
      <c r="A138" s="6">
        <v>135</v>
      </c>
      <c r="B138" s="6"/>
      <c r="C138" s="6" t="s">
        <v>542</v>
      </c>
      <c r="D138" s="7" t="s">
        <v>264</v>
      </c>
      <c r="E138" s="6" t="s">
        <v>14</v>
      </c>
      <c r="F138" s="39">
        <f t="shared" si="28"/>
        <v>27000</v>
      </c>
      <c r="G138" s="6">
        <v>6</v>
      </c>
      <c r="H138" s="39">
        <v>22881.355932203391</v>
      </c>
      <c r="I138" s="39">
        <f t="shared" si="29"/>
        <v>162000</v>
      </c>
      <c r="J138" s="46"/>
      <c r="K138" s="58">
        <f t="shared" si="32"/>
        <v>0</v>
      </c>
      <c r="L138" s="56">
        <f t="shared" si="33"/>
        <v>6</v>
      </c>
      <c r="M138" s="39">
        <v>22881.355932203391</v>
      </c>
      <c r="N138" s="53">
        <f t="shared" si="34"/>
        <v>162000</v>
      </c>
      <c r="O138" s="46">
        <v>6</v>
      </c>
      <c r="P138" s="81">
        <f t="shared" si="27"/>
        <v>22881.355932203391</v>
      </c>
      <c r="Q138" s="58">
        <f t="shared" si="35"/>
        <v>162000</v>
      </c>
      <c r="R138" s="96">
        <f t="shared" si="38"/>
        <v>6</v>
      </c>
      <c r="S138" s="6" t="s">
        <v>14</v>
      </c>
      <c r="T138" s="53">
        <f t="shared" si="30"/>
        <v>27000</v>
      </c>
      <c r="U138" s="59">
        <f t="shared" si="31"/>
        <v>162000</v>
      </c>
      <c r="V138" s="91">
        <f t="shared" si="36"/>
        <v>0</v>
      </c>
      <c r="W138" s="44">
        <f t="shared" si="37"/>
        <v>0</v>
      </c>
    </row>
    <row r="139" spans="1:24" ht="31.2">
      <c r="A139" s="6">
        <v>136</v>
      </c>
      <c r="B139" s="6"/>
      <c r="C139" s="6" t="s">
        <v>543</v>
      </c>
      <c r="D139" s="7" t="s">
        <v>265</v>
      </c>
      <c r="E139" s="6" t="s">
        <v>14</v>
      </c>
      <c r="F139" s="39">
        <f t="shared" si="28"/>
        <v>16000</v>
      </c>
      <c r="G139" s="6">
        <v>6</v>
      </c>
      <c r="H139" s="39">
        <v>13559.322033898306</v>
      </c>
      <c r="I139" s="39">
        <f t="shared" si="29"/>
        <v>96000</v>
      </c>
      <c r="J139" s="46"/>
      <c r="K139" s="58">
        <f t="shared" si="32"/>
        <v>0</v>
      </c>
      <c r="L139" s="56">
        <f t="shared" si="33"/>
        <v>6</v>
      </c>
      <c r="M139" s="39">
        <v>13559.322033898306</v>
      </c>
      <c r="N139" s="53">
        <f t="shared" si="34"/>
        <v>96000</v>
      </c>
      <c r="O139" s="46">
        <v>6</v>
      </c>
      <c r="P139" s="81">
        <f t="shared" si="27"/>
        <v>13559.322033898306</v>
      </c>
      <c r="Q139" s="58">
        <f t="shared" si="35"/>
        <v>96000</v>
      </c>
      <c r="R139" s="96">
        <f t="shared" si="38"/>
        <v>6</v>
      </c>
      <c r="S139" s="6" t="s">
        <v>14</v>
      </c>
      <c r="T139" s="53">
        <f t="shared" si="30"/>
        <v>16000</v>
      </c>
      <c r="U139" s="59">
        <f t="shared" si="31"/>
        <v>96000</v>
      </c>
      <c r="V139" s="91">
        <f t="shared" si="36"/>
        <v>0</v>
      </c>
      <c r="W139" s="44">
        <f t="shared" si="37"/>
        <v>0</v>
      </c>
    </row>
    <row r="140" spans="1:24" ht="31.2">
      <c r="A140" s="6">
        <v>137</v>
      </c>
      <c r="B140" s="6"/>
      <c r="C140" s="6" t="s">
        <v>544</v>
      </c>
      <c r="D140" s="7" t="s">
        <v>266</v>
      </c>
      <c r="E140" s="6" t="s">
        <v>14</v>
      </c>
      <c r="F140" s="39">
        <f t="shared" si="28"/>
        <v>11000.000000000002</v>
      </c>
      <c r="G140" s="6">
        <v>10</v>
      </c>
      <c r="H140" s="39">
        <v>9322.033898305086</v>
      </c>
      <c r="I140" s="39">
        <f t="shared" si="29"/>
        <v>110000.00000000001</v>
      </c>
      <c r="J140" s="46"/>
      <c r="K140" s="58">
        <f t="shared" si="32"/>
        <v>0</v>
      </c>
      <c r="L140" s="56">
        <f t="shared" si="33"/>
        <v>10</v>
      </c>
      <c r="M140" s="39">
        <v>9322.033898305086</v>
      </c>
      <c r="N140" s="53">
        <f t="shared" si="34"/>
        <v>110000.00000000001</v>
      </c>
      <c r="O140" s="46">
        <v>10</v>
      </c>
      <c r="P140" s="81">
        <f t="shared" si="27"/>
        <v>9322.033898305086</v>
      </c>
      <c r="Q140" s="58">
        <f t="shared" si="35"/>
        <v>110000.00000000001</v>
      </c>
      <c r="R140" s="96">
        <f t="shared" si="38"/>
        <v>10</v>
      </c>
      <c r="S140" s="6" t="s">
        <v>14</v>
      </c>
      <c r="T140" s="53">
        <f t="shared" si="30"/>
        <v>11000.000000000002</v>
      </c>
      <c r="U140" s="59">
        <f t="shared" si="31"/>
        <v>110000.00000000001</v>
      </c>
      <c r="V140" s="91">
        <f t="shared" si="36"/>
        <v>0</v>
      </c>
      <c r="W140" s="44">
        <f t="shared" si="37"/>
        <v>0</v>
      </c>
    </row>
    <row r="141" spans="1:24" ht="15.6">
      <c r="A141" s="6">
        <v>138</v>
      </c>
      <c r="B141" s="6"/>
      <c r="C141" s="6" t="s">
        <v>545</v>
      </c>
      <c r="D141" s="7" t="s">
        <v>267</v>
      </c>
      <c r="E141" s="6" t="s">
        <v>14</v>
      </c>
      <c r="F141" s="39">
        <f t="shared" si="28"/>
        <v>22500</v>
      </c>
      <c r="G141" s="6">
        <v>10</v>
      </c>
      <c r="H141" s="39">
        <v>19067.796610169491</v>
      </c>
      <c r="I141" s="39">
        <f t="shared" si="29"/>
        <v>225000</v>
      </c>
      <c r="J141" s="46"/>
      <c r="K141" s="58">
        <f t="shared" si="32"/>
        <v>0</v>
      </c>
      <c r="L141" s="56">
        <f t="shared" si="33"/>
        <v>10</v>
      </c>
      <c r="M141" s="39">
        <v>19067.796610169491</v>
      </c>
      <c r="N141" s="53">
        <f t="shared" si="34"/>
        <v>225000</v>
      </c>
      <c r="O141" s="46">
        <v>10</v>
      </c>
      <c r="P141" s="81">
        <f t="shared" si="27"/>
        <v>19067.796610169491</v>
      </c>
      <c r="Q141" s="58">
        <f t="shared" si="35"/>
        <v>225000</v>
      </c>
      <c r="R141" s="96">
        <f t="shared" si="38"/>
        <v>10</v>
      </c>
      <c r="S141" s="6" t="s">
        <v>14</v>
      </c>
      <c r="T141" s="53">
        <f t="shared" si="30"/>
        <v>22500</v>
      </c>
      <c r="U141" s="59">
        <f t="shared" si="31"/>
        <v>225000</v>
      </c>
      <c r="V141" s="91">
        <f t="shared" si="36"/>
        <v>0</v>
      </c>
      <c r="W141" s="44">
        <f t="shared" si="37"/>
        <v>0</v>
      </c>
    </row>
    <row r="142" spans="1:24" ht="31.2">
      <c r="A142" s="6">
        <v>139</v>
      </c>
      <c r="B142" s="6"/>
      <c r="C142" s="6" t="s">
        <v>546</v>
      </c>
      <c r="D142" s="7" t="s">
        <v>268</v>
      </c>
      <c r="E142" s="6" t="s">
        <v>14</v>
      </c>
      <c r="F142" s="39">
        <f t="shared" si="28"/>
        <v>2000</v>
      </c>
      <c r="G142" s="6">
        <v>150</v>
      </c>
      <c r="H142" s="39">
        <v>1694.9152542372883</v>
      </c>
      <c r="I142" s="39">
        <f t="shared" si="29"/>
        <v>300000</v>
      </c>
      <c r="J142" s="46"/>
      <c r="K142" s="58">
        <f t="shared" si="32"/>
        <v>0</v>
      </c>
      <c r="L142" s="56">
        <f t="shared" si="33"/>
        <v>150</v>
      </c>
      <c r="M142" s="39">
        <v>1694.9152542372883</v>
      </c>
      <c r="N142" s="53">
        <f t="shared" si="34"/>
        <v>300000</v>
      </c>
      <c r="O142" s="46">
        <v>150</v>
      </c>
      <c r="P142" s="81">
        <f t="shared" ref="P142:P173" si="39">M142</f>
        <v>1694.9152542372883</v>
      </c>
      <c r="Q142" s="58">
        <f t="shared" si="35"/>
        <v>300000</v>
      </c>
      <c r="R142" s="54">
        <f t="shared" si="38"/>
        <v>150</v>
      </c>
      <c r="S142" s="6" t="s">
        <v>14</v>
      </c>
      <c r="T142" s="53">
        <f t="shared" si="30"/>
        <v>2000</v>
      </c>
      <c r="U142" s="59">
        <f t="shared" si="31"/>
        <v>300000</v>
      </c>
      <c r="V142" s="91">
        <f t="shared" si="36"/>
        <v>0</v>
      </c>
      <c r="W142" s="44">
        <f t="shared" si="37"/>
        <v>0</v>
      </c>
    </row>
    <row r="143" spans="1:24" ht="15.6">
      <c r="A143" s="6">
        <v>140</v>
      </c>
      <c r="B143" s="6"/>
      <c r="C143" s="6" t="s">
        <v>547</v>
      </c>
      <c r="D143" s="7" t="s">
        <v>269</v>
      </c>
      <c r="E143" s="6" t="s">
        <v>11</v>
      </c>
      <c r="F143" s="39">
        <f t="shared" si="28"/>
        <v>29000.000000000004</v>
      </c>
      <c r="G143" s="6">
        <v>6</v>
      </c>
      <c r="H143" s="39">
        <v>24576.271186440681</v>
      </c>
      <c r="I143" s="39">
        <f t="shared" si="29"/>
        <v>174000.00000000003</v>
      </c>
      <c r="J143" s="46"/>
      <c r="K143" s="58">
        <f t="shared" si="32"/>
        <v>0</v>
      </c>
      <c r="L143" s="56">
        <f t="shared" si="33"/>
        <v>6</v>
      </c>
      <c r="M143" s="39">
        <v>24576.271186440681</v>
      </c>
      <c r="N143" s="53">
        <f t="shared" si="34"/>
        <v>174000.00000000003</v>
      </c>
      <c r="O143" s="46">
        <v>6</v>
      </c>
      <c r="P143" s="81">
        <f t="shared" si="39"/>
        <v>24576.271186440681</v>
      </c>
      <c r="Q143" s="58">
        <f t="shared" si="35"/>
        <v>174000.00000000003</v>
      </c>
      <c r="R143" s="54">
        <f t="shared" si="38"/>
        <v>6</v>
      </c>
      <c r="S143" s="6" t="s">
        <v>11</v>
      </c>
      <c r="T143" s="53">
        <f t="shared" si="30"/>
        <v>29000.000000000004</v>
      </c>
      <c r="U143" s="59">
        <f t="shared" si="31"/>
        <v>174000.00000000003</v>
      </c>
      <c r="V143" s="91">
        <f t="shared" si="36"/>
        <v>0</v>
      </c>
      <c r="W143" s="44">
        <f t="shared" si="37"/>
        <v>0</v>
      </c>
    </row>
    <row r="144" spans="1:24" ht="15.6">
      <c r="A144" s="6">
        <v>141</v>
      </c>
      <c r="B144" s="6"/>
      <c r="C144" s="6" t="s">
        <v>548</v>
      </c>
      <c r="D144" s="7" t="s">
        <v>271</v>
      </c>
      <c r="E144" s="6" t="s">
        <v>49</v>
      </c>
      <c r="F144" s="39">
        <f t="shared" si="28"/>
        <v>1000000</v>
      </c>
      <c r="G144" s="6">
        <v>1</v>
      </c>
      <c r="H144" s="39">
        <v>847457.62711864407</v>
      </c>
      <c r="I144" s="39">
        <f t="shared" si="29"/>
        <v>1000000</v>
      </c>
      <c r="J144" s="46"/>
      <c r="K144" s="58">
        <f t="shared" si="32"/>
        <v>0</v>
      </c>
      <c r="L144" s="56">
        <f t="shared" si="33"/>
        <v>1</v>
      </c>
      <c r="M144" s="39">
        <v>847457.62711864407</v>
      </c>
      <c r="N144" s="53">
        <f t="shared" si="34"/>
        <v>1000000</v>
      </c>
      <c r="O144" s="46">
        <v>1</v>
      </c>
      <c r="P144" s="81">
        <f t="shared" si="39"/>
        <v>847457.62711864407</v>
      </c>
      <c r="Q144" s="58">
        <f t="shared" si="35"/>
        <v>1000000</v>
      </c>
      <c r="R144" s="54">
        <f t="shared" si="38"/>
        <v>1</v>
      </c>
      <c r="S144" s="6" t="s">
        <v>49</v>
      </c>
      <c r="T144" s="53">
        <f t="shared" si="30"/>
        <v>1000000</v>
      </c>
      <c r="U144" s="59">
        <f t="shared" si="31"/>
        <v>1000000</v>
      </c>
      <c r="V144" s="91">
        <f t="shared" si="36"/>
        <v>0</v>
      </c>
      <c r="W144" s="44">
        <f t="shared" si="37"/>
        <v>0</v>
      </c>
    </row>
    <row r="145" spans="1:23" ht="15.6">
      <c r="A145" s="6">
        <v>142</v>
      </c>
      <c r="B145" s="6"/>
      <c r="C145" s="6" t="s">
        <v>549</v>
      </c>
      <c r="D145" s="7" t="s">
        <v>272</v>
      </c>
      <c r="E145" s="6" t="s">
        <v>49</v>
      </c>
      <c r="F145" s="39">
        <f t="shared" si="28"/>
        <v>1250000</v>
      </c>
      <c r="G145" s="6">
        <v>1</v>
      </c>
      <c r="H145" s="39">
        <v>1059322.0338983051</v>
      </c>
      <c r="I145" s="39">
        <f t="shared" si="29"/>
        <v>1250000</v>
      </c>
      <c r="J145" s="46"/>
      <c r="K145" s="58">
        <f t="shared" si="32"/>
        <v>0</v>
      </c>
      <c r="L145" s="56">
        <f t="shared" si="33"/>
        <v>1</v>
      </c>
      <c r="M145" s="39">
        <v>1059322.0338983051</v>
      </c>
      <c r="N145" s="53">
        <f t="shared" si="34"/>
        <v>1250000</v>
      </c>
      <c r="O145" s="46">
        <v>1</v>
      </c>
      <c r="P145" s="81">
        <f t="shared" si="39"/>
        <v>1059322.0338983051</v>
      </c>
      <c r="Q145" s="58">
        <f t="shared" si="35"/>
        <v>1250000</v>
      </c>
      <c r="R145" s="54">
        <f t="shared" si="38"/>
        <v>1</v>
      </c>
      <c r="S145" s="6" t="s">
        <v>49</v>
      </c>
      <c r="T145" s="53">
        <f t="shared" si="30"/>
        <v>1250000</v>
      </c>
      <c r="U145" s="59">
        <f t="shared" si="31"/>
        <v>1250000</v>
      </c>
      <c r="V145" s="91">
        <f t="shared" si="36"/>
        <v>0</v>
      </c>
      <c r="W145" s="44">
        <f t="shared" si="37"/>
        <v>0</v>
      </c>
    </row>
    <row r="146" spans="1:23" ht="15.6">
      <c r="A146" s="6">
        <v>143</v>
      </c>
      <c r="B146" s="6"/>
      <c r="C146" s="6" t="s">
        <v>550</v>
      </c>
      <c r="D146" s="7" t="s">
        <v>273</v>
      </c>
      <c r="E146" s="6" t="s">
        <v>14</v>
      </c>
      <c r="F146" s="39">
        <f t="shared" si="28"/>
        <v>300000</v>
      </c>
      <c r="G146" s="6">
        <v>2</v>
      </c>
      <c r="H146" s="39">
        <v>254237.28813559323</v>
      </c>
      <c r="I146" s="39">
        <f t="shared" si="29"/>
        <v>600000</v>
      </c>
      <c r="J146" s="46"/>
      <c r="K146" s="58">
        <f t="shared" si="32"/>
        <v>0</v>
      </c>
      <c r="L146" s="56">
        <f t="shared" si="33"/>
        <v>2</v>
      </c>
      <c r="M146" s="39">
        <v>254237.28813559323</v>
      </c>
      <c r="N146" s="53">
        <f t="shared" si="34"/>
        <v>600000</v>
      </c>
      <c r="O146" s="46">
        <v>2</v>
      </c>
      <c r="P146" s="81">
        <f t="shared" si="39"/>
        <v>254237.28813559323</v>
      </c>
      <c r="Q146" s="58">
        <f t="shared" si="35"/>
        <v>600000</v>
      </c>
      <c r="R146" s="54">
        <f t="shared" si="38"/>
        <v>2</v>
      </c>
      <c r="S146" s="6" t="s">
        <v>14</v>
      </c>
      <c r="T146" s="53">
        <f t="shared" si="30"/>
        <v>300000</v>
      </c>
      <c r="U146" s="59">
        <f t="shared" si="31"/>
        <v>600000</v>
      </c>
      <c r="V146" s="91">
        <f t="shared" si="36"/>
        <v>0</v>
      </c>
      <c r="W146" s="44">
        <f t="shared" si="37"/>
        <v>0</v>
      </c>
    </row>
    <row r="147" spans="1:23" ht="78">
      <c r="A147" s="6">
        <v>144</v>
      </c>
      <c r="B147" s="6"/>
      <c r="C147" s="6" t="s">
        <v>551</v>
      </c>
      <c r="D147" s="7" t="s">
        <v>275</v>
      </c>
      <c r="E147" s="6" t="s">
        <v>276</v>
      </c>
      <c r="F147" s="39">
        <f t="shared" si="28"/>
        <v>5400</v>
      </c>
      <c r="G147" s="6">
        <v>10</v>
      </c>
      <c r="H147" s="39">
        <v>4576.2711864406783</v>
      </c>
      <c r="I147" s="39">
        <f t="shared" si="29"/>
        <v>54000</v>
      </c>
      <c r="J147" s="46"/>
      <c r="K147" s="58">
        <f t="shared" si="32"/>
        <v>0</v>
      </c>
      <c r="L147" s="56">
        <f t="shared" si="33"/>
        <v>10</v>
      </c>
      <c r="M147" s="39">
        <v>4576.2711864406783</v>
      </c>
      <c r="N147" s="53">
        <f t="shared" si="34"/>
        <v>54000</v>
      </c>
      <c r="O147" s="46">
        <v>5.95</v>
      </c>
      <c r="P147" s="81">
        <f t="shared" si="39"/>
        <v>4576.2711864406783</v>
      </c>
      <c r="Q147" s="58">
        <f t="shared" si="35"/>
        <v>32130</v>
      </c>
      <c r="R147" s="46">
        <v>5.95</v>
      </c>
      <c r="S147" s="6" t="s">
        <v>276</v>
      </c>
      <c r="T147" s="53">
        <f t="shared" si="30"/>
        <v>5400</v>
      </c>
      <c r="U147" s="59">
        <f t="shared" si="31"/>
        <v>32130</v>
      </c>
      <c r="V147" s="91">
        <f t="shared" si="36"/>
        <v>0</v>
      </c>
      <c r="W147" s="44">
        <f t="shared" si="37"/>
        <v>21870</v>
      </c>
    </row>
    <row r="148" spans="1:23" ht="78">
      <c r="A148" s="6">
        <v>145</v>
      </c>
      <c r="B148" s="6"/>
      <c r="C148" s="6" t="s">
        <v>552</v>
      </c>
      <c r="D148" s="7" t="s">
        <v>277</v>
      </c>
      <c r="E148" s="6" t="s">
        <v>276</v>
      </c>
      <c r="F148" s="39">
        <f t="shared" si="28"/>
        <v>4500</v>
      </c>
      <c r="G148" s="6">
        <v>1.5</v>
      </c>
      <c r="H148" s="39">
        <v>3813.5593220338983</v>
      </c>
      <c r="I148" s="39">
        <f t="shared" si="29"/>
        <v>6750</v>
      </c>
      <c r="J148" s="46"/>
      <c r="K148" s="58">
        <f t="shared" si="32"/>
        <v>0</v>
      </c>
      <c r="L148" s="56">
        <f t="shared" si="33"/>
        <v>1.5</v>
      </c>
      <c r="M148" s="39">
        <v>3813.5593220338983</v>
      </c>
      <c r="N148" s="53">
        <f t="shared" si="34"/>
        <v>6750</v>
      </c>
      <c r="O148" s="46">
        <v>49.43</v>
      </c>
      <c r="P148" s="81">
        <f t="shared" si="39"/>
        <v>3813.5593220338983</v>
      </c>
      <c r="Q148" s="58">
        <f t="shared" si="35"/>
        <v>222435</v>
      </c>
      <c r="R148" s="46">
        <v>49.43</v>
      </c>
      <c r="S148" s="6" t="s">
        <v>276</v>
      </c>
      <c r="T148" s="53">
        <f t="shared" si="30"/>
        <v>4500</v>
      </c>
      <c r="U148" s="59">
        <f t="shared" si="31"/>
        <v>222435</v>
      </c>
      <c r="V148" s="91">
        <f t="shared" si="36"/>
        <v>215685</v>
      </c>
      <c r="W148" s="44">
        <f t="shared" si="37"/>
        <v>0</v>
      </c>
    </row>
    <row r="149" spans="1:23" ht="78">
      <c r="A149" s="6">
        <v>146</v>
      </c>
      <c r="B149" s="6"/>
      <c r="C149" s="6" t="s">
        <v>553</v>
      </c>
      <c r="D149" s="7" t="s">
        <v>278</v>
      </c>
      <c r="E149" s="6" t="s">
        <v>276</v>
      </c>
      <c r="F149" s="39">
        <f t="shared" si="28"/>
        <v>900</v>
      </c>
      <c r="G149" s="6">
        <v>118</v>
      </c>
      <c r="H149" s="39">
        <v>762.71186440677968</v>
      </c>
      <c r="I149" s="39">
        <f t="shared" si="29"/>
        <v>106200</v>
      </c>
      <c r="J149" s="46"/>
      <c r="K149" s="58">
        <f t="shared" si="32"/>
        <v>0</v>
      </c>
      <c r="L149" s="56">
        <f t="shared" si="33"/>
        <v>118</v>
      </c>
      <c r="M149" s="39">
        <v>762.71186440677968</v>
      </c>
      <c r="N149" s="53">
        <f t="shared" si="34"/>
        <v>106200</v>
      </c>
      <c r="O149" s="46">
        <v>137.94</v>
      </c>
      <c r="P149" s="81">
        <f t="shared" si="39"/>
        <v>762.71186440677968</v>
      </c>
      <c r="Q149" s="58">
        <f t="shared" si="35"/>
        <v>124146</v>
      </c>
      <c r="R149" s="46">
        <v>137.4</v>
      </c>
      <c r="S149" s="6" t="s">
        <v>276</v>
      </c>
      <c r="T149" s="53">
        <f t="shared" si="30"/>
        <v>900</v>
      </c>
      <c r="U149" s="59">
        <f t="shared" si="31"/>
        <v>123660</v>
      </c>
      <c r="V149" s="91">
        <f t="shared" si="36"/>
        <v>17946</v>
      </c>
      <c r="W149" s="44">
        <f t="shared" si="37"/>
        <v>0</v>
      </c>
    </row>
    <row r="150" spans="1:23" ht="93.6">
      <c r="A150" s="6">
        <v>147</v>
      </c>
      <c r="B150" s="6"/>
      <c r="C150" s="6" t="s">
        <v>554</v>
      </c>
      <c r="D150" s="7" t="s">
        <v>279</v>
      </c>
      <c r="E150" s="6" t="s">
        <v>11</v>
      </c>
      <c r="F150" s="39">
        <f t="shared" si="28"/>
        <v>630</v>
      </c>
      <c r="G150" s="6">
        <v>25</v>
      </c>
      <c r="H150" s="39">
        <v>533.89830508474574</v>
      </c>
      <c r="I150" s="39">
        <f t="shared" si="29"/>
        <v>15750</v>
      </c>
      <c r="J150" s="46"/>
      <c r="K150" s="58">
        <f t="shared" si="32"/>
        <v>0</v>
      </c>
      <c r="L150" s="56">
        <f t="shared" si="33"/>
        <v>25</v>
      </c>
      <c r="M150" s="39">
        <v>533.89830508474574</v>
      </c>
      <c r="N150" s="53">
        <f t="shared" si="34"/>
        <v>15750</v>
      </c>
      <c r="O150" s="46">
        <v>268.82</v>
      </c>
      <c r="P150" s="81">
        <f t="shared" si="39"/>
        <v>533.89830508474574</v>
      </c>
      <c r="Q150" s="58">
        <f t="shared" si="35"/>
        <v>169356.6</v>
      </c>
      <c r="R150" s="46">
        <v>268.82</v>
      </c>
      <c r="S150" s="6" t="s">
        <v>11</v>
      </c>
      <c r="T150" s="53">
        <f t="shared" si="30"/>
        <v>630</v>
      </c>
      <c r="U150" s="59">
        <f t="shared" si="31"/>
        <v>169356.6</v>
      </c>
      <c r="V150" s="91">
        <f t="shared" si="36"/>
        <v>153606.6</v>
      </c>
      <c r="W150" s="44">
        <f t="shared" si="37"/>
        <v>0</v>
      </c>
    </row>
    <row r="151" spans="1:23" ht="78">
      <c r="A151" s="6">
        <v>148</v>
      </c>
      <c r="B151" s="6"/>
      <c r="C151" s="6" t="s">
        <v>555</v>
      </c>
      <c r="D151" s="7" t="s">
        <v>280</v>
      </c>
      <c r="E151" s="6" t="s">
        <v>14</v>
      </c>
      <c r="F151" s="39">
        <f t="shared" si="28"/>
        <v>1800</v>
      </c>
      <c r="G151" s="6">
        <v>57</v>
      </c>
      <c r="H151" s="39">
        <v>1525.4237288135594</v>
      </c>
      <c r="I151" s="39">
        <f t="shared" si="29"/>
        <v>102600</v>
      </c>
      <c r="J151" s="46"/>
      <c r="K151" s="58">
        <f t="shared" si="32"/>
        <v>0</v>
      </c>
      <c r="L151" s="56">
        <f t="shared" si="33"/>
        <v>57</v>
      </c>
      <c r="M151" s="39">
        <v>1525.4237288135594</v>
      </c>
      <c r="N151" s="53">
        <f t="shared" si="34"/>
        <v>102600</v>
      </c>
      <c r="O151" s="46">
        <v>203</v>
      </c>
      <c r="P151" s="81">
        <f t="shared" si="39"/>
        <v>1525.4237288135594</v>
      </c>
      <c r="Q151" s="58">
        <f t="shared" si="35"/>
        <v>365400</v>
      </c>
      <c r="R151" s="46">
        <v>203</v>
      </c>
      <c r="S151" s="6" t="s">
        <v>14</v>
      </c>
      <c r="T151" s="53">
        <f t="shared" si="30"/>
        <v>1800</v>
      </c>
      <c r="U151" s="59">
        <f t="shared" si="31"/>
        <v>365400</v>
      </c>
      <c r="V151" s="91">
        <f t="shared" si="36"/>
        <v>262800</v>
      </c>
      <c r="W151" s="44">
        <f t="shared" si="37"/>
        <v>0</v>
      </c>
    </row>
    <row r="152" spans="1:23" ht="46.8">
      <c r="A152" s="6">
        <v>149</v>
      </c>
      <c r="B152" s="6"/>
      <c r="C152" s="6" t="s">
        <v>556</v>
      </c>
      <c r="D152" s="7" t="s">
        <v>281</v>
      </c>
      <c r="E152" s="6" t="s">
        <v>276</v>
      </c>
      <c r="F152" s="39">
        <f t="shared" si="28"/>
        <v>900</v>
      </c>
      <c r="G152" s="6">
        <v>250</v>
      </c>
      <c r="H152" s="39">
        <v>762.71186440677968</v>
      </c>
      <c r="I152" s="39">
        <f t="shared" si="29"/>
        <v>225000</v>
      </c>
      <c r="J152" s="46"/>
      <c r="K152" s="58">
        <f t="shared" si="32"/>
        <v>0</v>
      </c>
      <c r="L152" s="56">
        <f t="shared" si="33"/>
        <v>250</v>
      </c>
      <c r="M152" s="39">
        <v>762.71186440677968</v>
      </c>
      <c r="N152" s="53">
        <f t="shared" si="34"/>
        <v>225000</v>
      </c>
      <c r="O152" s="46">
        <v>461.6</v>
      </c>
      <c r="P152" s="81">
        <f t="shared" si="39"/>
        <v>762.71186440677968</v>
      </c>
      <c r="Q152" s="58">
        <f t="shared" si="35"/>
        <v>415440</v>
      </c>
      <c r="R152" s="46">
        <v>461.6</v>
      </c>
      <c r="S152" s="6" t="s">
        <v>276</v>
      </c>
      <c r="T152" s="53">
        <f t="shared" si="30"/>
        <v>900</v>
      </c>
      <c r="U152" s="59">
        <f t="shared" si="31"/>
        <v>415440</v>
      </c>
      <c r="V152" s="91">
        <f t="shared" si="36"/>
        <v>190440</v>
      </c>
      <c r="W152" s="44">
        <f t="shared" si="37"/>
        <v>0</v>
      </c>
    </row>
    <row r="153" spans="1:23" ht="15.6">
      <c r="A153" s="6">
        <v>150</v>
      </c>
      <c r="B153" s="6"/>
      <c r="C153" s="6" t="s">
        <v>557</v>
      </c>
      <c r="D153" s="7" t="s">
        <v>282</v>
      </c>
      <c r="E153" s="6" t="s">
        <v>276</v>
      </c>
      <c r="F153" s="39">
        <f t="shared" si="28"/>
        <v>18900</v>
      </c>
      <c r="G153" s="6">
        <v>3</v>
      </c>
      <c r="H153" s="39">
        <v>16016.949152542375</v>
      </c>
      <c r="I153" s="39">
        <f t="shared" si="29"/>
        <v>56700</v>
      </c>
      <c r="J153" s="46"/>
      <c r="K153" s="58">
        <f t="shared" si="32"/>
        <v>0</v>
      </c>
      <c r="L153" s="56">
        <f t="shared" si="33"/>
        <v>3</v>
      </c>
      <c r="M153" s="39">
        <v>16016.949152542375</v>
      </c>
      <c r="N153" s="53">
        <f t="shared" si="34"/>
        <v>56700</v>
      </c>
      <c r="O153" s="46">
        <v>3.97</v>
      </c>
      <c r="P153" s="81">
        <f t="shared" si="39"/>
        <v>16016.949152542375</v>
      </c>
      <c r="Q153" s="58">
        <f t="shared" si="35"/>
        <v>75033</v>
      </c>
      <c r="R153" s="46">
        <v>2.0920000000000001</v>
      </c>
      <c r="S153" s="6" t="s">
        <v>276</v>
      </c>
      <c r="T153" s="53">
        <f t="shared" si="30"/>
        <v>18900</v>
      </c>
      <c r="U153" s="59">
        <f t="shared" si="31"/>
        <v>39538.800000000003</v>
      </c>
      <c r="V153" s="91">
        <f t="shared" si="36"/>
        <v>18333</v>
      </c>
      <c r="W153" s="44">
        <f t="shared" si="37"/>
        <v>0</v>
      </c>
    </row>
    <row r="154" spans="1:23" ht="15.6">
      <c r="A154" s="6">
        <v>151</v>
      </c>
      <c r="B154" s="6"/>
      <c r="C154" s="6" t="s">
        <v>558</v>
      </c>
      <c r="D154" s="7" t="s">
        <v>283</v>
      </c>
      <c r="E154" s="6" t="s">
        <v>11</v>
      </c>
      <c r="F154" s="39">
        <f t="shared" si="28"/>
        <v>1170</v>
      </c>
      <c r="G154" s="6">
        <v>12</v>
      </c>
      <c r="H154" s="39">
        <v>991.52542372881362</v>
      </c>
      <c r="I154" s="39">
        <f t="shared" si="29"/>
        <v>14040</v>
      </c>
      <c r="J154" s="46"/>
      <c r="K154" s="58">
        <f t="shared" si="32"/>
        <v>0</v>
      </c>
      <c r="L154" s="56">
        <f t="shared" si="33"/>
        <v>12</v>
      </c>
      <c r="M154" s="39">
        <v>991.52542372881362</v>
      </c>
      <c r="N154" s="53">
        <f t="shared" si="34"/>
        <v>14040</v>
      </c>
      <c r="O154" s="46">
        <v>0</v>
      </c>
      <c r="P154" s="81">
        <f t="shared" si="39"/>
        <v>991.52542372881362</v>
      </c>
      <c r="Q154" s="58">
        <f t="shared" si="35"/>
        <v>0</v>
      </c>
      <c r="R154" s="46">
        <v>0</v>
      </c>
      <c r="S154" s="6" t="s">
        <v>11</v>
      </c>
      <c r="T154" s="53">
        <f t="shared" si="30"/>
        <v>1170</v>
      </c>
      <c r="U154" s="59">
        <f t="shared" si="31"/>
        <v>0</v>
      </c>
      <c r="V154" s="91">
        <f t="shared" si="36"/>
        <v>0</v>
      </c>
      <c r="W154" s="44">
        <f t="shared" si="37"/>
        <v>14040</v>
      </c>
    </row>
    <row r="155" spans="1:23" ht="15.6">
      <c r="A155" s="6">
        <v>152</v>
      </c>
      <c r="B155" s="6"/>
      <c r="C155" s="6" t="s">
        <v>559</v>
      </c>
      <c r="D155" s="7" t="s">
        <v>284</v>
      </c>
      <c r="E155" s="6" t="s">
        <v>11</v>
      </c>
      <c r="F155" s="39">
        <f t="shared" si="28"/>
        <v>900</v>
      </c>
      <c r="G155" s="6">
        <v>12</v>
      </c>
      <c r="H155" s="39">
        <v>762.71186440677968</v>
      </c>
      <c r="I155" s="39">
        <f t="shared" si="29"/>
        <v>10800</v>
      </c>
      <c r="J155" s="46"/>
      <c r="K155" s="58">
        <f t="shared" si="32"/>
        <v>0</v>
      </c>
      <c r="L155" s="56">
        <f t="shared" si="33"/>
        <v>12</v>
      </c>
      <c r="M155" s="39">
        <v>762.71186440677968</v>
      </c>
      <c r="N155" s="53">
        <f t="shared" si="34"/>
        <v>10800</v>
      </c>
      <c r="O155" s="46">
        <v>0</v>
      </c>
      <c r="P155" s="81">
        <f t="shared" si="39"/>
        <v>762.71186440677968</v>
      </c>
      <c r="Q155" s="58">
        <f t="shared" si="35"/>
        <v>0</v>
      </c>
      <c r="R155" s="46">
        <v>0</v>
      </c>
      <c r="S155" s="6" t="s">
        <v>11</v>
      </c>
      <c r="T155" s="53">
        <f t="shared" si="30"/>
        <v>900</v>
      </c>
      <c r="U155" s="59">
        <f t="shared" si="31"/>
        <v>0</v>
      </c>
      <c r="V155" s="91">
        <f t="shared" si="36"/>
        <v>0</v>
      </c>
      <c r="W155" s="44">
        <f t="shared" si="37"/>
        <v>10800</v>
      </c>
    </row>
    <row r="156" spans="1:23" ht="15.6">
      <c r="A156" s="6">
        <v>153</v>
      </c>
      <c r="B156" s="6"/>
      <c r="C156" s="6" t="s">
        <v>560</v>
      </c>
      <c r="D156" s="7" t="s">
        <v>285</v>
      </c>
      <c r="E156" s="6" t="s">
        <v>276</v>
      </c>
      <c r="F156" s="39">
        <f t="shared" si="28"/>
        <v>15300</v>
      </c>
      <c r="G156" s="6">
        <v>3</v>
      </c>
      <c r="H156" s="39">
        <v>12966.101694915254</v>
      </c>
      <c r="I156" s="39">
        <f t="shared" si="29"/>
        <v>45900</v>
      </c>
      <c r="J156" s="46"/>
      <c r="K156" s="58">
        <f t="shared" si="32"/>
        <v>0</v>
      </c>
      <c r="L156" s="56">
        <f t="shared" si="33"/>
        <v>3</v>
      </c>
      <c r="M156" s="39">
        <v>12966.101694915254</v>
      </c>
      <c r="N156" s="53">
        <f t="shared" si="34"/>
        <v>45900</v>
      </c>
      <c r="O156" s="46">
        <v>78.23</v>
      </c>
      <c r="P156" s="81">
        <f t="shared" si="39"/>
        <v>12966.101694915254</v>
      </c>
      <c r="Q156" s="58">
        <f t="shared" si="35"/>
        <v>1196919</v>
      </c>
      <c r="R156" s="46">
        <v>78.23</v>
      </c>
      <c r="S156" s="6" t="s">
        <v>276</v>
      </c>
      <c r="T156" s="53">
        <f t="shared" si="30"/>
        <v>15300</v>
      </c>
      <c r="U156" s="59">
        <f t="shared" si="31"/>
        <v>1196919</v>
      </c>
      <c r="V156" s="91">
        <f t="shared" si="36"/>
        <v>1151019</v>
      </c>
      <c r="W156" s="44">
        <f t="shared" si="37"/>
        <v>0</v>
      </c>
    </row>
    <row r="157" spans="1:23" ht="31.2">
      <c r="A157" s="6">
        <v>154</v>
      </c>
      <c r="B157" s="6"/>
      <c r="C157" s="6" t="s">
        <v>561</v>
      </c>
      <c r="D157" s="7" t="s">
        <v>286</v>
      </c>
      <c r="E157" s="6" t="s">
        <v>11</v>
      </c>
      <c r="F157" s="39">
        <f t="shared" si="28"/>
        <v>2700</v>
      </c>
      <c r="G157" s="6">
        <v>500</v>
      </c>
      <c r="H157" s="39">
        <v>2288.1355932203392</v>
      </c>
      <c r="I157" s="39">
        <f t="shared" si="29"/>
        <v>1350000</v>
      </c>
      <c r="J157" s="46"/>
      <c r="K157" s="58">
        <f t="shared" si="32"/>
        <v>0</v>
      </c>
      <c r="L157" s="56">
        <f t="shared" si="33"/>
        <v>500</v>
      </c>
      <c r="M157" s="39">
        <v>2288.1355932203392</v>
      </c>
      <c r="N157" s="53">
        <f t="shared" si="34"/>
        <v>1350000</v>
      </c>
      <c r="O157" s="46">
        <v>348.01</v>
      </c>
      <c r="P157" s="81">
        <f t="shared" si="39"/>
        <v>2288.1355932203392</v>
      </c>
      <c r="Q157" s="58">
        <f t="shared" si="35"/>
        <v>939627</v>
      </c>
      <c r="R157" s="46">
        <v>348.01</v>
      </c>
      <c r="S157" s="6" t="s">
        <v>11</v>
      </c>
      <c r="T157" s="53">
        <f t="shared" si="30"/>
        <v>2700</v>
      </c>
      <c r="U157" s="59">
        <f t="shared" si="31"/>
        <v>939627</v>
      </c>
      <c r="V157" s="91">
        <f t="shared" si="36"/>
        <v>0</v>
      </c>
      <c r="W157" s="44">
        <f t="shared" si="37"/>
        <v>410373</v>
      </c>
    </row>
    <row r="158" spans="1:23" ht="31.2">
      <c r="A158" s="6">
        <v>155</v>
      </c>
      <c r="B158" s="6"/>
      <c r="C158" s="6" t="s">
        <v>562</v>
      </c>
      <c r="D158" s="7" t="s">
        <v>287</v>
      </c>
      <c r="E158" s="6" t="s">
        <v>276</v>
      </c>
      <c r="F158" s="39">
        <f t="shared" si="28"/>
        <v>9000</v>
      </c>
      <c r="G158" s="6">
        <v>1.5</v>
      </c>
      <c r="H158" s="39">
        <v>7627.1186440677966</v>
      </c>
      <c r="I158" s="39">
        <f t="shared" si="29"/>
        <v>13500</v>
      </c>
      <c r="J158" s="46"/>
      <c r="K158" s="58">
        <f t="shared" si="32"/>
        <v>0</v>
      </c>
      <c r="L158" s="56">
        <f t="shared" si="33"/>
        <v>1.5</v>
      </c>
      <c r="M158" s="39">
        <v>7627.1186440677966</v>
      </c>
      <c r="N158" s="53">
        <f t="shared" si="34"/>
        <v>13500</v>
      </c>
      <c r="O158" s="46">
        <v>28.01</v>
      </c>
      <c r="P158" s="81">
        <f t="shared" si="39"/>
        <v>7627.1186440677966</v>
      </c>
      <c r="Q158" s="58">
        <f t="shared" si="35"/>
        <v>252090</v>
      </c>
      <c r="R158" s="46">
        <v>28.01</v>
      </c>
      <c r="S158" s="6" t="s">
        <v>276</v>
      </c>
      <c r="T158" s="53">
        <f t="shared" si="30"/>
        <v>9000</v>
      </c>
      <c r="U158" s="59">
        <f t="shared" si="31"/>
        <v>252090</v>
      </c>
      <c r="V158" s="91">
        <f t="shared" si="36"/>
        <v>238590</v>
      </c>
      <c r="W158" s="44">
        <f t="shared" si="37"/>
        <v>0</v>
      </c>
    </row>
    <row r="159" spans="1:23" ht="31.2">
      <c r="A159" s="6">
        <v>156</v>
      </c>
      <c r="B159" s="6"/>
      <c r="C159" s="6" t="s">
        <v>563</v>
      </c>
      <c r="D159" s="7" t="s">
        <v>288</v>
      </c>
      <c r="E159" s="6" t="s">
        <v>276</v>
      </c>
      <c r="F159" s="39">
        <f t="shared" si="28"/>
        <v>7200</v>
      </c>
      <c r="G159" s="6">
        <v>23</v>
      </c>
      <c r="H159" s="39">
        <v>6101.6949152542375</v>
      </c>
      <c r="I159" s="39">
        <f t="shared" si="29"/>
        <v>165600</v>
      </c>
      <c r="J159" s="46"/>
      <c r="K159" s="58">
        <f t="shared" si="32"/>
        <v>0</v>
      </c>
      <c r="L159" s="56">
        <f t="shared" si="33"/>
        <v>23</v>
      </c>
      <c r="M159" s="39">
        <v>6101.6949152542375</v>
      </c>
      <c r="N159" s="53">
        <f t="shared" si="34"/>
        <v>165600</v>
      </c>
      <c r="O159" s="46">
        <v>16.062000000000001</v>
      </c>
      <c r="P159" s="81">
        <f t="shared" si="39"/>
        <v>6101.6949152542375</v>
      </c>
      <c r="Q159" s="58">
        <f t="shared" si="35"/>
        <v>115646.40000000001</v>
      </c>
      <c r="R159" s="46">
        <v>16.062000000000001</v>
      </c>
      <c r="S159" s="6" t="s">
        <v>276</v>
      </c>
      <c r="T159" s="53">
        <f t="shared" si="30"/>
        <v>7200</v>
      </c>
      <c r="U159" s="59">
        <f t="shared" si="31"/>
        <v>115646.40000000001</v>
      </c>
      <c r="V159" s="91">
        <f t="shared" si="36"/>
        <v>0</v>
      </c>
      <c r="W159" s="44">
        <f t="shared" si="37"/>
        <v>49953.599999999991</v>
      </c>
    </row>
    <row r="160" spans="1:23" ht="31.2">
      <c r="A160" s="6">
        <v>157</v>
      </c>
      <c r="B160" s="6"/>
      <c r="C160" s="6" t="s">
        <v>564</v>
      </c>
      <c r="D160" s="7" t="s">
        <v>289</v>
      </c>
      <c r="E160" s="6" t="s">
        <v>290</v>
      </c>
      <c r="F160" s="39">
        <f t="shared" si="28"/>
        <v>126000</v>
      </c>
      <c r="G160" s="6">
        <v>1.25</v>
      </c>
      <c r="H160" s="39">
        <v>106779.66101694916</v>
      </c>
      <c r="I160" s="39">
        <f t="shared" si="29"/>
        <v>157500</v>
      </c>
      <c r="J160" s="46"/>
      <c r="K160" s="58">
        <f t="shared" si="32"/>
        <v>0</v>
      </c>
      <c r="L160" s="56">
        <f t="shared" si="33"/>
        <v>1.25</v>
      </c>
      <c r="M160" s="39">
        <v>106779.66101694916</v>
      </c>
      <c r="N160" s="53">
        <f t="shared" si="34"/>
        <v>157500</v>
      </c>
      <c r="O160" s="46">
        <v>0.73199999999999998</v>
      </c>
      <c r="P160" s="81">
        <f t="shared" si="39"/>
        <v>106779.66101694916</v>
      </c>
      <c r="Q160" s="58">
        <f t="shared" si="35"/>
        <v>92232</v>
      </c>
      <c r="R160" s="46">
        <v>0.52100000000000002</v>
      </c>
      <c r="S160" s="6" t="s">
        <v>290</v>
      </c>
      <c r="T160" s="53">
        <f t="shared" si="30"/>
        <v>126000</v>
      </c>
      <c r="U160" s="59">
        <f t="shared" si="31"/>
        <v>65646</v>
      </c>
      <c r="V160" s="91">
        <f t="shared" si="36"/>
        <v>0</v>
      </c>
      <c r="W160" s="44">
        <f t="shared" si="37"/>
        <v>65268</v>
      </c>
    </row>
    <row r="161" spans="1:23" ht="46.8">
      <c r="A161" s="6">
        <v>158</v>
      </c>
      <c r="B161" s="6"/>
      <c r="C161" s="6" t="s">
        <v>565</v>
      </c>
      <c r="D161" s="7" t="s">
        <v>291</v>
      </c>
      <c r="E161" s="6" t="s">
        <v>11</v>
      </c>
      <c r="F161" s="39">
        <f t="shared" si="28"/>
        <v>1224</v>
      </c>
      <c r="G161" s="6">
        <v>1600</v>
      </c>
      <c r="H161" s="39">
        <v>1037.2881355932204</v>
      </c>
      <c r="I161" s="39">
        <f t="shared" si="29"/>
        <v>1958400</v>
      </c>
      <c r="J161" s="46"/>
      <c r="K161" s="58">
        <f t="shared" si="32"/>
        <v>0</v>
      </c>
      <c r="L161" s="56">
        <f t="shared" si="33"/>
        <v>1600</v>
      </c>
      <c r="M161" s="39">
        <v>1037.2881355932204</v>
      </c>
      <c r="N161" s="53">
        <f t="shared" si="34"/>
        <v>1958400</v>
      </c>
      <c r="O161" s="46">
        <v>1696.98</v>
      </c>
      <c r="P161" s="81">
        <f t="shared" si="39"/>
        <v>1037.2881355932204</v>
      </c>
      <c r="Q161" s="58">
        <f t="shared" si="35"/>
        <v>2077103.52</v>
      </c>
      <c r="R161" s="46">
        <v>1696.98</v>
      </c>
      <c r="S161" s="6" t="s">
        <v>11</v>
      </c>
      <c r="T161" s="53">
        <f t="shared" si="30"/>
        <v>1224</v>
      </c>
      <c r="U161" s="59">
        <f t="shared" si="31"/>
        <v>2077103.52</v>
      </c>
      <c r="V161" s="91">
        <f t="shared" si="36"/>
        <v>118703.52000000002</v>
      </c>
      <c r="W161" s="44">
        <f t="shared" si="37"/>
        <v>0</v>
      </c>
    </row>
    <row r="162" spans="1:23" ht="31.2">
      <c r="A162" s="6">
        <v>159</v>
      </c>
      <c r="B162" s="6"/>
      <c r="C162" s="6" t="s">
        <v>566</v>
      </c>
      <c r="D162" s="7" t="s">
        <v>292</v>
      </c>
      <c r="E162" s="6" t="s">
        <v>11</v>
      </c>
      <c r="F162" s="39">
        <f t="shared" si="28"/>
        <v>360</v>
      </c>
      <c r="G162" s="6">
        <v>77.78</v>
      </c>
      <c r="H162" s="39">
        <v>305.08474576271186</v>
      </c>
      <c r="I162" s="39">
        <f t="shared" si="29"/>
        <v>28000.799999999999</v>
      </c>
      <c r="J162" s="46"/>
      <c r="K162" s="58">
        <f t="shared" si="32"/>
        <v>0</v>
      </c>
      <c r="L162" s="56">
        <f t="shared" si="33"/>
        <v>77.78</v>
      </c>
      <c r="M162" s="39">
        <v>305.08474576271186</v>
      </c>
      <c r="N162" s="53">
        <f t="shared" si="34"/>
        <v>28000.799999999999</v>
      </c>
      <c r="O162" s="46">
        <v>41</v>
      </c>
      <c r="P162" s="81">
        <f t="shared" si="39"/>
        <v>305.08474576271186</v>
      </c>
      <c r="Q162" s="58">
        <f t="shared" si="35"/>
        <v>14760</v>
      </c>
      <c r="R162" s="46">
        <v>41</v>
      </c>
      <c r="S162" s="6" t="s">
        <v>11</v>
      </c>
      <c r="T162" s="53">
        <f t="shared" si="30"/>
        <v>360</v>
      </c>
      <c r="U162" s="59">
        <f t="shared" si="31"/>
        <v>14760</v>
      </c>
      <c r="V162" s="91">
        <f t="shared" si="36"/>
        <v>0</v>
      </c>
      <c r="W162" s="44">
        <f t="shared" si="37"/>
        <v>13240.8</v>
      </c>
    </row>
    <row r="163" spans="1:23" ht="109.2">
      <c r="A163" s="6">
        <v>160</v>
      </c>
      <c r="B163" s="6"/>
      <c r="C163" s="6" t="s">
        <v>567</v>
      </c>
      <c r="D163" s="7" t="s">
        <v>293</v>
      </c>
      <c r="E163" s="6" t="s">
        <v>11</v>
      </c>
      <c r="F163" s="39">
        <f t="shared" si="28"/>
        <v>270</v>
      </c>
      <c r="G163" s="6">
        <v>4447</v>
      </c>
      <c r="H163" s="39">
        <v>228.81355932203391</v>
      </c>
      <c r="I163" s="39">
        <f t="shared" si="29"/>
        <v>1200690</v>
      </c>
      <c r="J163" s="46"/>
      <c r="K163" s="58">
        <f t="shared" si="32"/>
        <v>0</v>
      </c>
      <c r="L163" s="56">
        <f t="shared" si="33"/>
        <v>4447</v>
      </c>
      <c r="M163" s="39">
        <v>228.81355932203391</v>
      </c>
      <c r="N163" s="53">
        <f t="shared" si="34"/>
        <v>1200690</v>
      </c>
      <c r="O163" s="46">
        <v>1585.27</v>
      </c>
      <c r="P163" s="81">
        <f t="shared" si="39"/>
        <v>228.81355932203391</v>
      </c>
      <c r="Q163" s="58">
        <f t="shared" si="35"/>
        <v>428022.9</v>
      </c>
      <c r="R163" s="46">
        <v>1475.27</v>
      </c>
      <c r="S163" s="6" t="s">
        <v>11</v>
      </c>
      <c r="T163" s="53">
        <f t="shared" si="30"/>
        <v>270</v>
      </c>
      <c r="U163" s="59">
        <f t="shared" si="31"/>
        <v>398322.9</v>
      </c>
      <c r="V163" s="91">
        <f t="shared" si="36"/>
        <v>0</v>
      </c>
      <c r="W163" s="44">
        <f t="shared" si="37"/>
        <v>772667.1</v>
      </c>
    </row>
    <row r="164" spans="1:23" ht="15.6">
      <c r="A164" s="6">
        <v>161</v>
      </c>
      <c r="B164" s="6"/>
      <c r="C164" s="6" t="s">
        <v>568</v>
      </c>
      <c r="D164" s="7" t="s">
        <v>294</v>
      </c>
      <c r="E164" s="6" t="s">
        <v>11</v>
      </c>
      <c r="F164" s="39">
        <f t="shared" si="28"/>
        <v>1710</v>
      </c>
      <c r="G164" s="6">
        <v>85</v>
      </c>
      <c r="H164" s="39">
        <v>1449.1525423728815</v>
      </c>
      <c r="I164" s="39">
        <f t="shared" si="29"/>
        <v>145350</v>
      </c>
      <c r="J164" s="46"/>
      <c r="K164" s="58">
        <f t="shared" si="32"/>
        <v>0</v>
      </c>
      <c r="L164" s="56">
        <f t="shared" si="33"/>
        <v>85</v>
      </c>
      <c r="M164" s="39">
        <v>1449.1525423728815</v>
      </c>
      <c r="N164" s="53">
        <f t="shared" si="34"/>
        <v>145350</v>
      </c>
      <c r="O164" s="46">
        <v>93.41</v>
      </c>
      <c r="P164" s="81">
        <f t="shared" si="39"/>
        <v>1449.1525423728815</v>
      </c>
      <c r="Q164" s="58">
        <f t="shared" si="35"/>
        <v>159731.1</v>
      </c>
      <c r="R164" s="46">
        <v>91.23</v>
      </c>
      <c r="S164" s="6" t="s">
        <v>11</v>
      </c>
      <c r="T164" s="53">
        <f t="shared" si="30"/>
        <v>1710</v>
      </c>
      <c r="U164" s="59">
        <f t="shared" si="31"/>
        <v>156003.30000000002</v>
      </c>
      <c r="V164" s="91">
        <f t="shared" si="36"/>
        <v>14381.100000000006</v>
      </c>
      <c r="W164" s="44">
        <f t="shared" si="37"/>
        <v>0</v>
      </c>
    </row>
    <row r="165" spans="1:23" ht="15.6">
      <c r="A165" s="6">
        <v>162</v>
      </c>
      <c r="B165" s="6"/>
      <c r="C165" s="6" t="s">
        <v>569</v>
      </c>
      <c r="D165" s="7" t="s">
        <v>295</v>
      </c>
      <c r="E165" s="6" t="s">
        <v>11</v>
      </c>
      <c r="F165" s="39">
        <f t="shared" si="28"/>
        <v>1440</v>
      </c>
      <c r="G165" s="6">
        <v>225</v>
      </c>
      <c r="H165" s="39">
        <v>1220.3389830508474</v>
      </c>
      <c r="I165" s="39">
        <f t="shared" si="29"/>
        <v>324000</v>
      </c>
      <c r="J165" s="46"/>
      <c r="K165" s="58">
        <f t="shared" si="32"/>
        <v>0</v>
      </c>
      <c r="L165" s="56">
        <f t="shared" si="33"/>
        <v>225</v>
      </c>
      <c r="M165" s="39">
        <v>1220.3389830508474</v>
      </c>
      <c r="N165" s="53">
        <f t="shared" si="34"/>
        <v>324000</v>
      </c>
      <c r="O165" s="46">
        <v>372.9</v>
      </c>
      <c r="P165" s="81">
        <f t="shared" si="39"/>
        <v>1220.3389830508474</v>
      </c>
      <c r="Q165" s="58">
        <f t="shared" si="35"/>
        <v>536976</v>
      </c>
      <c r="R165" s="46">
        <v>372.9</v>
      </c>
      <c r="S165" s="6" t="s">
        <v>11</v>
      </c>
      <c r="T165" s="53">
        <f t="shared" si="30"/>
        <v>1440</v>
      </c>
      <c r="U165" s="59">
        <f t="shared" si="31"/>
        <v>536976</v>
      </c>
      <c r="V165" s="91">
        <f t="shared" si="36"/>
        <v>212976</v>
      </c>
      <c r="W165" s="44">
        <f t="shared" si="37"/>
        <v>0</v>
      </c>
    </row>
    <row r="166" spans="1:23" ht="15.6">
      <c r="A166" s="6">
        <v>163</v>
      </c>
      <c r="B166" s="6"/>
      <c r="C166" s="6" t="s">
        <v>570</v>
      </c>
      <c r="D166" s="7" t="s">
        <v>296</v>
      </c>
      <c r="E166" s="6" t="s">
        <v>11</v>
      </c>
      <c r="F166" s="39">
        <f t="shared" si="28"/>
        <v>1440</v>
      </c>
      <c r="G166" s="6">
        <v>350</v>
      </c>
      <c r="H166" s="39">
        <v>1220.3389830508474</v>
      </c>
      <c r="I166" s="39">
        <f t="shared" si="29"/>
        <v>504000</v>
      </c>
      <c r="J166" s="46"/>
      <c r="K166" s="58">
        <f t="shared" si="32"/>
        <v>0</v>
      </c>
      <c r="L166" s="56">
        <f t="shared" si="33"/>
        <v>350</v>
      </c>
      <c r="M166" s="39">
        <v>1220.3389830508474</v>
      </c>
      <c r="N166" s="53">
        <f t="shared" si="34"/>
        <v>504000</v>
      </c>
      <c r="O166" s="46">
        <v>219.91800000000001</v>
      </c>
      <c r="P166" s="81">
        <f t="shared" si="39"/>
        <v>1220.3389830508474</v>
      </c>
      <c r="Q166" s="58">
        <f t="shared" si="35"/>
        <v>316681.92</v>
      </c>
      <c r="R166" s="46">
        <v>437.572</v>
      </c>
      <c r="S166" s="6" t="s">
        <v>11</v>
      </c>
      <c r="T166" s="53">
        <f t="shared" si="30"/>
        <v>1440</v>
      </c>
      <c r="U166" s="59">
        <f t="shared" si="31"/>
        <v>630103.68000000005</v>
      </c>
      <c r="V166" s="91">
        <f t="shared" si="36"/>
        <v>0</v>
      </c>
      <c r="W166" s="44">
        <f t="shared" si="37"/>
        <v>187318.08000000002</v>
      </c>
    </row>
    <row r="167" spans="1:23" ht="46.8">
      <c r="A167" s="6">
        <v>164</v>
      </c>
      <c r="B167" s="6"/>
      <c r="C167" s="6" t="s">
        <v>571</v>
      </c>
      <c r="D167" s="7" t="s">
        <v>297</v>
      </c>
      <c r="E167" s="6" t="s">
        <v>11</v>
      </c>
      <c r="F167" s="39">
        <f t="shared" si="28"/>
        <v>360</v>
      </c>
      <c r="G167" s="6">
        <v>4447</v>
      </c>
      <c r="H167" s="39">
        <v>305.08474576271186</v>
      </c>
      <c r="I167" s="39">
        <f t="shared" si="29"/>
        <v>1600920</v>
      </c>
      <c r="J167" s="46"/>
      <c r="K167" s="58">
        <f t="shared" si="32"/>
        <v>0</v>
      </c>
      <c r="L167" s="56">
        <f t="shared" si="33"/>
        <v>4447</v>
      </c>
      <c r="M167" s="39">
        <v>305.08474576271186</v>
      </c>
      <c r="N167" s="53">
        <f t="shared" si="34"/>
        <v>1600920</v>
      </c>
      <c r="O167" s="46">
        <v>3033.6289999999999</v>
      </c>
      <c r="P167" s="81">
        <f t="shared" si="39"/>
        <v>305.08474576271186</v>
      </c>
      <c r="Q167" s="58">
        <f t="shared" si="35"/>
        <v>1092106.44</v>
      </c>
      <c r="R167" s="46">
        <v>2923.6289999999999</v>
      </c>
      <c r="S167" s="6" t="s">
        <v>11</v>
      </c>
      <c r="T167" s="53">
        <f t="shared" si="30"/>
        <v>360</v>
      </c>
      <c r="U167" s="59">
        <f t="shared" si="31"/>
        <v>1052506.44</v>
      </c>
      <c r="V167" s="91">
        <f t="shared" si="36"/>
        <v>0</v>
      </c>
      <c r="W167" s="44">
        <f t="shared" si="37"/>
        <v>508813.56000000006</v>
      </c>
    </row>
    <row r="168" spans="1:23" ht="15.6">
      <c r="A168" s="6">
        <v>165</v>
      </c>
      <c r="B168" s="6"/>
      <c r="C168" s="6" t="s">
        <v>572</v>
      </c>
      <c r="D168" s="7" t="s">
        <v>298</v>
      </c>
      <c r="E168" s="6" t="s">
        <v>11</v>
      </c>
      <c r="F168" s="39">
        <f t="shared" si="28"/>
        <v>360</v>
      </c>
      <c r="G168" s="6">
        <v>313</v>
      </c>
      <c r="H168" s="39">
        <v>305.08474576271186</v>
      </c>
      <c r="I168" s="39">
        <f t="shared" si="29"/>
        <v>112680</v>
      </c>
      <c r="J168" s="46"/>
      <c r="K168" s="58">
        <f t="shared" si="32"/>
        <v>0</v>
      </c>
      <c r="L168" s="56">
        <f t="shared" si="33"/>
        <v>313</v>
      </c>
      <c r="M168" s="39">
        <v>305.08474576271186</v>
      </c>
      <c r="N168" s="53">
        <f t="shared" si="34"/>
        <v>112680</v>
      </c>
      <c r="O168" s="46">
        <v>0</v>
      </c>
      <c r="P168" s="81">
        <f t="shared" si="39"/>
        <v>305.08474576271186</v>
      </c>
      <c r="Q168" s="58">
        <f t="shared" si="35"/>
        <v>0</v>
      </c>
      <c r="R168" s="46">
        <v>0</v>
      </c>
      <c r="S168" s="6" t="s">
        <v>11</v>
      </c>
      <c r="T168" s="53">
        <f t="shared" si="30"/>
        <v>360</v>
      </c>
      <c r="U168" s="59">
        <f t="shared" si="31"/>
        <v>0</v>
      </c>
      <c r="V168" s="91">
        <f t="shared" si="36"/>
        <v>0</v>
      </c>
      <c r="W168" s="44">
        <f t="shared" si="37"/>
        <v>112680</v>
      </c>
    </row>
    <row r="169" spans="1:23" ht="15.6">
      <c r="A169" s="6">
        <v>166</v>
      </c>
      <c r="B169" s="6"/>
      <c r="C169" s="6" t="s">
        <v>573</v>
      </c>
      <c r="D169" s="7" t="s">
        <v>299</v>
      </c>
      <c r="E169" s="6" t="s">
        <v>11</v>
      </c>
      <c r="F169" s="39">
        <f t="shared" si="28"/>
        <v>270</v>
      </c>
      <c r="G169" s="6">
        <v>88</v>
      </c>
      <c r="H169" s="39">
        <v>228.81355932203391</v>
      </c>
      <c r="I169" s="39">
        <f t="shared" si="29"/>
        <v>23760</v>
      </c>
      <c r="J169" s="46"/>
      <c r="K169" s="58">
        <f t="shared" si="32"/>
        <v>0</v>
      </c>
      <c r="L169" s="56">
        <f t="shared" si="33"/>
        <v>88</v>
      </c>
      <c r="M169" s="39">
        <v>228.81355932203391</v>
      </c>
      <c r="N169" s="53">
        <f t="shared" si="34"/>
        <v>23760</v>
      </c>
      <c r="O169" s="46">
        <v>109.23</v>
      </c>
      <c r="P169" s="81">
        <f t="shared" si="39"/>
        <v>228.81355932203391</v>
      </c>
      <c r="Q169" s="58">
        <f t="shared" si="35"/>
        <v>29492.100000000002</v>
      </c>
      <c r="R169" s="46">
        <v>93.180999999999997</v>
      </c>
      <c r="S169" s="6" t="s">
        <v>11</v>
      </c>
      <c r="T169" s="53">
        <f t="shared" si="30"/>
        <v>270</v>
      </c>
      <c r="U169" s="59">
        <f t="shared" si="31"/>
        <v>25158.87</v>
      </c>
      <c r="V169" s="91">
        <f t="shared" si="36"/>
        <v>5732.1000000000022</v>
      </c>
      <c r="W169" s="44">
        <f t="shared" si="37"/>
        <v>0</v>
      </c>
    </row>
    <row r="170" spans="1:23" ht="15.6">
      <c r="A170" s="6">
        <v>167</v>
      </c>
      <c r="B170" s="6"/>
      <c r="C170" s="6" t="s">
        <v>574</v>
      </c>
      <c r="D170" s="7" t="s">
        <v>300</v>
      </c>
      <c r="E170" s="6" t="s">
        <v>11</v>
      </c>
      <c r="F170" s="39">
        <f t="shared" si="28"/>
        <v>9000</v>
      </c>
      <c r="G170" s="6">
        <v>100</v>
      </c>
      <c r="H170" s="39">
        <v>7627.1186440677966</v>
      </c>
      <c r="I170" s="39">
        <f t="shared" si="29"/>
        <v>900000</v>
      </c>
      <c r="J170" s="46"/>
      <c r="K170" s="58">
        <f t="shared" si="32"/>
        <v>0</v>
      </c>
      <c r="L170" s="56">
        <f t="shared" si="33"/>
        <v>100</v>
      </c>
      <c r="M170" s="39">
        <v>7627.1186440677966</v>
      </c>
      <c r="N170" s="53">
        <f t="shared" si="34"/>
        <v>900000</v>
      </c>
      <c r="O170" s="46">
        <v>0</v>
      </c>
      <c r="P170" s="81">
        <f t="shared" si="39"/>
        <v>7627.1186440677966</v>
      </c>
      <c r="Q170" s="58">
        <f t="shared" si="35"/>
        <v>0</v>
      </c>
      <c r="R170" s="46">
        <v>0</v>
      </c>
      <c r="S170" s="6" t="s">
        <v>11</v>
      </c>
      <c r="T170" s="53">
        <f t="shared" si="30"/>
        <v>9000</v>
      </c>
      <c r="U170" s="59">
        <f t="shared" si="31"/>
        <v>0</v>
      </c>
      <c r="V170" s="91">
        <f t="shared" si="36"/>
        <v>0</v>
      </c>
      <c r="W170" s="44">
        <f t="shared" si="37"/>
        <v>900000</v>
      </c>
    </row>
    <row r="171" spans="1:23" ht="15.6">
      <c r="A171" s="6">
        <v>168</v>
      </c>
      <c r="B171" s="6"/>
      <c r="C171" s="6" t="s">
        <v>575</v>
      </c>
      <c r="D171" s="7" t="s">
        <v>301</v>
      </c>
      <c r="E171" s="6" t="s">
        <v>11</v>
      </c>
      <c r="F171" s="39">
        <f t="shared" si="28"/>
        <v>12000</v>
      </c>
      <c r="G171" s="6">
        <v>7</v>
      </c>
      <c r="H171" s="39">
        <v>10169.491525423729</v>
      </c>
      <c r="I171" s="39">
        <f t="shared" si="29"/>
        <v>84000</v>
      </c>
      <c r="J171" s="46"/>
      <c r="K171" s="58">
        <f t="shared" si="32"/>
        <v>0</v>
      </c>
      <c r="L171" s="56">
        <f t="shared" si="33"/>
        <v>7</v>
      </c>
      <c r="M171" s="39">
        <v>10169.491525423729</v>
      </c>
      <c r="N171" s="53">
        <f t="shared" si="34"/>
        <v>84000</v>
      </c>
      <c r="O171" s="46">
        <v>14.64</v>
      </c>
      <c r="P171" s="81">
        <f t="shared" si="39"/>
        <v>10169.491525423729</v>
      </c>
      <c r="Q171" s="58">
        <f t="shared" si="35"/>
        <v>175680</v>
      </c>
      <c r="R171" s="46">
        <v>13.56</v>
      </c>
      <c r="S171" s="6" t="s">
        <v>11</v>
      </c>
      <c r="T171" s="53">
        <f t="shared" si="30"/>
        <v>12000</v>
      </c>
      <c r="U171" s="59">
        <f t="shared" si="31"/>
        <v>162720</v>
      </c>
      <c r="V171" s="91">
        <f t="shared" si="36"/>
        <v>91680</v>
      </c>
      <c r="W171" s="44">
        <f t="shared" si="37"/>
        <v>0</v>
      </c>
    </row>
    <row r="172" spans="1:23" ht="15.6">
      <c r="A172" s="6">
        <v>169</v>
      </c>
      <c r="B172" s="6"/>
      <c r="C172" s="6" t="s">
        <v>576</v>
      </c>
      <c r="D172" s="7" t="s">
        <v>302</v>
      </c>
      <c r="E172" s="6" t="s">
        <v>11</v>
      </c>
      <c r="F172" s="39">
        <f t="shared" si="28"/>
        <v>9000</v>
      </c>
      <c r="G172" s="6">
        <v>15</v>
      </c>
      <c r="H172" s="39">
        <v>7627.1186440677966</v>
      </c>
      <c r="I172" s="39">
        <f t="shared" si="29"/>
        <v>135000</v>
      </c>
      <c r="J172" s="46"/>
      <c r="K172" s="58">
        <f t="shared" si="32"/>
        <v>0</v>
      </c>
      <c r="L172" s="56">
        <f t="shared" si="33"/>
        <v>15</v>
      </c>
      <c r="M172" s="39">
        <v>7627.1186440677966</v>
      </c>
      <c r="N172" s="53">
        <f t="shared" si="34"/>
        <v>135000</v>
      </c>
      <c r="O172" s="46">
        <v>40.04</v>
      </c>
      <c r="P172" s="81">
        <f t="shared" si="39"/>
        <v>7627.1186440677966</v>
      </c>
      <c r="Q172" s="58">
        <f t="shared" si="35"/>
        <v>360360</v>
      </c>
      <c r="R172" s="46">
        <v>36.043999999999997</v>
      </c>
      <c r="S172" s="6" t="s">
        <v>11</v>
      </c>
      <c r="T172" s="53">
        <f t="shared" si="30"/>
        <v>9000</v>
      </c>
      <c r="U172" s="59">
        <f t="shared" si="31"/>
        <v>324396</v>
      </c>
      <c r="V172" s="91">
        <f t="shared" si="36"/>
        <v>225360</v>
      </c>
      <c r="W172" s="44">
        <f t="shared" si="37"/>
        <v>0</v>
      </c>
    </row>
    <row r="173" spans="1:23" ht="15.6">
      <c r="A173" s="6">
        <v>170</v>
      </c>
      <c r="B173" s="6"/>
      <c r="C173" s="6" t="s">
        <v>577</v>
      </c>
      <c r="D173" s="7" t="s">
        <v>303</v>
      </c>
      <c r="E173" s="6" t="s">
        <v>11</v>
      </c>
      <c r="F173" s="39">
        <f t="shared" si="28"/>
        <v>1800</v>
      </c>
      <c r="G173" s="6">
        <v>150</v>
      </c>
      <c r="H173" s="39">
        <v>1525.4237288135594</v>
      </c>
      <c r="I173" s="39">
        <f t="shared" si="29"/>
        <v>270000</v>
      </c>
      <c r="J173" s="46"/>
      <c r="K173" s="58">
        <f t="shared" si="32"/>
        <v>0</v>
      </c>
      <c r="L173" s="56">
        <f t="shared" si="33"/>
        <v>150</v>
      </c>
      <c r="M173" s="39">
        <v>1525.4237288135594</v>
      </c>
      <c r="N173" s="53">
        <f t="shared" si="34"/>
        <v>270000</v>
      </c>
      <c r="O173" s="46">
        <v>69.02</v>
      </c>
      <c r="P173" s="81">
        <f t="shared" si="39"/>
        <v>1525.4237288135594</v>
      </c>
      <c r="Q173" s="58">
        <f t="shared" si="35"/>
        <v>124236</v>
      </c>
      <c r="R173" s="46">
        <v>69.02</v>
      </c>
      <c r="S173" s="6" t="s">
        <v>11</v>
      </c>
      <c r="T173" s="53">
        <f t="shared" si="30"/>
        <v>1800</v>
      </c>
      <c r="U173" s="59">
        <f t="shared" si="31"/>
        <v>124236</v>
      </c>
      <c r="V173" s="91">
        <f t="shared" si="36"/>
        <v>0</v>
      </c>
      <c r="W173" s="44">
        <f t="shared" si="37"/>
        <v>145764</v>
      </c>
    </row>
    <row r="174" spans="1:23" ht="31.2">
      <c r="A174" s="6">
        <v>171</v>
      </c>
      <c r="B174" s="6"/>
      <c r="C174" s="6" t="s">
        <v>578</v>
      </c>
      <c r="D174" s="22" t="s">
        <v>304</v>
      </c>
      <c r="E174" s="6" t="s">
        <v>11</v>
      </c>
      <c r="F174" s="39">
        <f t="shared" si="28"/>
        <v>6300</v>
      </c>
      <c r="G174" s="6">
        <v>50</v>
      </c>
      <c r="H174" s="39">
        <v>5338.9830508474579</v>
      </c>
      <c r="I174" s="39">
        <f t="shared" si="29"/>
        <v>315000</v>
      </c>
      <c r="J174" s="46"/>
      <c r="K174" s="58">
        <f t="shared" si="32"/>
        <v>0</v>
      </c>
      <c r="L174" s="56">
        <f t="shared" si="33"/>
        <v>50</v>
      </c>
      <c r="M174" s="39">
        <v>5338.9830508474579</v>
      </c>
      <c r="N174" s="53">
        <f t="shared" si="34"/>
        <v>315000</v>
      </c>
      <c r="O174" s="46">
        <v>0</v>
      </c>
      <c r="P174" s="81">
        <f t="shared" ref="P174:P205" si="40">M174</f>
        <v>5338.9830508474579</v>
      </c>
      <c r="Q174" s="58">
        <f t="shared" si="35"/>
        <v>0</v>
      </c>
      <c r="R174" s="46">
        <v>88.92</v>
      </c>
      <c r="S174" s="6" t="s">
        <v>11</v>
      </c>
      <c r="T174" s="53">
        <f t="shared" si="30"/>
        <v>6300</v>
      </c>
      <c r="U174" s="59">
        <f t="shared" si="31"/>
        <v>560196</v>
      </c>
      <c r="V174" s="91">
        <f t="shared" si="36"/>
        <v>0</v>
      </c>
      <c r="W174" s="44">
        <f t="shared" si="37"/>
        <v>315000</v>
      </c>
    </row>
    <row r="175" spans="1:23" ht="31.2">
      <c r="A175" s="6">
        <v>172</v>
      </c>
      <c r="B175" s="6"/>
      <c r="C175" s="6" t="s">
        <v>579</v>
      </c>
      <c r="D175" s="7" t="s">
        <v>305</v>
      </c>
      <c r="E175" s="6" t="s">
        <v>11</v>
      </c>
      <c r="F175" s="39">
        <f t="shared" si="28"/>
        <v>6300</v>
      </c>
      <c r="G175" s="6">
        <v>50</v>
      </c>
      <c r="H175" s="39">
        <v>5338.9830508474579</v>
      </c>
      <c r="I175" s="39">
        <f t="shared" si="29"/>
        <v>315000</v>
      </c>
      <c r="J175" s="46"/>
      <c r="K175" s="58">
        <f t="shared" si="32"/>
        <v>0</v>
      </c>
      <c r="L175" s="56">
        <f t="shared" si="33"/>
        <v>50</v>
      </c>
      <c r="M175" s="39">
        <v>5338.9830508474579</v>
      </c>
      <c r="N175" s="53">
        <f t="shared" si="34"/>
        <v>315000</v>
      </c>
      <c r="O175" s="46">
        <v>0</v>
      </c>
      <c r="P175" s="81">
        <f t="shared" si="40"/>
        <v>5338.9830508474579</v>
      </c>
      <c r="Q175" s="58">
        <f t="shared" si="35"/>
        <v>0</v>
      </c>
      <c r="R175" s="46">
        <v>0</v>
      </c>
      <c r="S175" s="6" t="s">
        <v>11</v>
      </c>
      <c r="T175" s="53">
        <f t="shared" si="30"/>
        <v>6300</v>
      </c>
      <c r="U175" s="59">
        <f t="shared" si="31"/>
        <v>0</v>
      </c>
      <c r="V175" s="91">
        <f t="shared" si="36"/>
        <v>0</v>
      </c>
      <c r="W175" s="44">
        <f t="shared" si="37"/>
        <v>315000</v>
      </c>
    </row>
    <row r="176" spans="1:23" ht="31.2">
      <c r="A176" s="6">
        <v>173</v>
      </c>
      <c r="B176" s="6"/>
      <c r="C176" s="6" t="s">
        <v>580</v>
      </c>
      <c r="D176" s="7" t="s">
        <v>306</v>
      </c>
      <c r="E176" s="6" t="s">
        <v>11</v>
      </c>
      <c r="F176" s="39">
        <f t="shared" si="28"/>
        <v>7400.0000000000009</v>
      </c>
      <c r="G176" s="6">
        <v>45</v>
      </c>
      <c r="H176" s="39">
        <v>6271.1864406779669</v>
      </c>
      <c r="I176" s="39">
        <f t="shared" si="29"/>
        <v>333000.00000000006</v>
      </c>
      <c r="J176" s="46"/>
      <c r="K176" s="58">
        <f t="shared" si="32"/>
        <v>0</v>
      </c>
      <c r="L176" s="56">
        <f t="shared" si="33"/>
        <v>45</v>
      </c>
      <c r="M176" s="39">
        <v>6271.1864406779669</v>
      </c>
      <c r="N176" s="53">
        <f t="shared" si="34"/>
        <v>333000.00000000006</v>
      </c>
      <c r="O176" s="46">
        <v>0</v>
      </c>
      <c r="P176" s="81">
        <f t="shared" si="40"/>
        <v>6271.1864406779669</v>
      </c>
      <c r="Q176" s="58">
        <f t="shared" si="35"/>
        <v>0</v>
      </c>
      <c r="R176" s="46">
        <v>0</v>
      </c>
      <c r="S176" s="6" t="s">
        <v>11</v>
      </c>
      <c r="T176" s="53">
        <f t="shared" si="30"/>
        <v>7400.0000000000009</v>
      </c>
      <c r="U176" s="59">
        <f t="shared" si="31"/>
        <v>0</v>
      </c>
      <c r="V176" s="91">
        <f t="shared" si="36"/>
        <v>0</v>
      </c>
      <c r="W176" s="44">
        <f t="shared" si="37"/>
        <v>333000.00000000006</v>
      </c>
    </row>
    <row r="177" spans="1:23" ht="15.6">
      <c r="A177" s="6">
        <v>174</v>
      </c>
      <c r="B177" s="6"/>
      <c r="C177" s="6" t="s">
        <v>581</v>
      </c>
      <c r="D177" s="7" t="s">
        <v>307</v>
      </c>
      <c r="E177" s="6" t="s">
        <v>11</v>
      </c>
      <c r="F177" s="39">
        <f t="shared" si="28"/>
        <v>5400</v>
      </c>
      <c r="G177" s="6">
        <v>40</v>
      </c>
      <c r="H177" s="39">
        <v>4576.2711864406783</v>
      </c>
      <c r="I177" s="39">
        <f t="shared" si="29"/>
        <v>216000</v>
      </c>
      <c r="J177" s="46"/>
      <c r="K177" s="58">
        <f t="shared" si="32"/>
        <v>0</v>
      </c>
      <c r="L177" s="56">
        <f t="shared" si="33"/>
        <v>40</v>
      </c>
      <c r="M177" s="39">
        <v>4576.2711864406783</v>
      </c>
      <c r="N177" s="53">
        <f t="shared" si="34"/>
        <v>216000</v>
      </c>
      <c r="O177" s="46">
        <v>42.606999999999999</v>
      </c>
      <c r="P177" s="81">
        <f t="shared" si="40"/>
        <v>4576.2711864406783</v>
      </c>
      <c r="Q177" s="58">
        <f t="shared" si="35"/>
        <v>230077.8</v>
      </c>
      <c r="R177" s="46">
        <v>42.606999999999999</v>
      </c>
      <c r="S177" s="6" t="s">
        <v>11</v>
      </c>
      <c r="T177" s="53">
        <f t="shared" si="30"/>
        <v>5400</v>
      </c>
      <c r="U177" s="59">
        <f t="shared" si="31"/>
        <v>230077.8</v>
      </c>
      <c r="V177" s="91">
        <f t="shared" si="36"/>
        <v>14077.799999999988</v>
      </c>
      <c r="W177" s="44">
        <f t="shared" si="37"/>
        <v>0</v>
      </c>
    </row>
    <row r="178" spans="1:23" ht="31.2">
      <c r="A178" s="6">
        <v>175</v>
      </c>
      <c r="B178" s="6"/>
      <c r="C178" s="6" t="s">
        <v>582</v>
      </c>
      <c r="D178" s="7" t="s">
        <v>308</v>
      </c>
      <c r="E178" s="6" t="s">
        <v>11</v>
      </c>
      <c r="F178" s="39">
        <f t="shared" si="28"/>
        <v>18000</v>
      </c>
      <c r="G178" s="6">
        <v>45</v>
      </c>
      <c r="H178" s="39">
        <v>15254.237288135593</v>
      </c>
      <c r="I178" s="39">
        <f t="shared" si="29"/>
        <v>810000</v>
      </c>
      <c r="J178" s="46"/>
      <c r="K178" s="58">
        <f t="shared" si="32"/>
        <v>0</v>
      </c>
      <c r="L178" s="56">
        <f t="shared" si="33"/>
        <v>45</v>
      </c>
      <c r="M178" s="39">
        <v>15254.237288135593</v>
      </c>
      <c r="N178" s="53">
        <f t="shared" si="34"/>
        <v>810000</v>
      </c>
      <c r="O178" s="46">
        <v>103.7</v>
      </c>
      <c r="P178" s="81">
        <f t="shared" si="40"/>
        <v>15254.237288135593</v>
      </c>
      <c r="Q178" s="58">
        <f t="shared" si="35"/>
        <v>1866600</v>
      </c>
      <c r="R178" s="46">
        <v>93.7</v>
      </c>
      <c r="S178" s="6" t="s">
        <v>11</v>
      </c>
      <c r="T178" s="53">
        <f t="shared" si="30"/>
        <v>18000</v>
      </c>
      <c r="U178" s="59">
        <f t="shared" si="31"/>
        <v>1686600</v>
      </c>
      <c r="V178" s="91">
        <f t="shared" si="36"/>
        <v>1056600</v>
      </c>
      <c r="W178" s="44">
        <f t="shared" si="37"/>
        <v>0</v>
      </c>
    </row>
    <row r="179" spans="1:23" ht="15.6">
      <c r="A179" s="6">
        <v>176</v>
      </c>
      <c r="B179" s="6"/>
      <c r="C179" s="6" t="s">
        <v>583</v>
      </c>
      <c r="D179" s="7" t="s">
        <v>309</v>
      </c>
      <c r="E179" s="6" t="s">
        <v>11</v>
      </c>
      <c r="F179" s="39">
        <f t="shared" si="28"/>
        <v>1800</v>
      </c>
      <c r="G179" s="6">
        <v>1400</v>
      </c>
      <c r="H179" s="39">
        <v>1525.4237288135594</v>
      </c>
      <c r="I179" s="39">
        <f t="shared" si="29"/>
        <v>2520000</v>
      </c>
      <c r="J179" s="46"/>
      <c r="K179" s="58">
        <f t="shared" si="32"/>
        <v>0</v>
      </c>
      <c r="L179" s="56">
        <f t="shared" si="33"/>
        <v>1400</v>
      </c>
      <c r="M179" s="39">
        <v>1525.4237288135594</v>
      </c>
      <c r="N179" s="53">
        <f t="shared" si="34"/>
        <v>2520000</v>
      </c>
      <c r="O179" s="46">
        <v>947.6</v>
      </c>
      <c r="P179" s="81">
        <f t="shared" si="40"/>
        <v>1525.4237288135594</v>
      </c>
      <c r="Q179" s="58">
        <f t="shared" si="35"/>
        <v>1705680</v>
      </c>
      <c r="R179" s="46">
        <v>1042.452</v>
      </c>
      <c r="S179" s="6" t="s">
        <v>11</v>
      </c>
      <c r="T179" s="53">
        <f t="shared" si="30"/>
        <v>1800</v>
      </c>
      <c r="U179" s="59">
        <f t="shared" si="31"/>
        <v>1876413.6</v>
      </c>
      <c r="V179" s="91">
        <f t="shared" si="36"/>
        <v>0</v>
      </c>
      <c r="W179" s="44">
        <f t="shared" si="37"/>
        <v>814320</v>
      </c>
    </row>
    <row r="180" spans="1:23" ht="15.6">
      <c r="A180" s="6">
        <v>177</v>
      </c>
      <c r="B180" s="6"/>
      <c r="C180" s="6" t="s">
        <v>584</v>
      </c>
      <c r="D180" s="7" t="s">
        <v>310</v>
      </c>
      <c r="E180" s="6" t="s">
        <v>11</v>
      </c>
      <c r="F180" s="39">
        <f t="shared" si="28"/>
        <v>3000</v>
      </c>
      <c r="G180" s="6">
        <v>500</v>
      </c>
      <c r="H180" s="39">
        <v>2542.3728813559323</v>
      </c>
      <c r="I180" s="39">
        <f t="shared" si="29"/>
        <v>1500000</v>
      </c>
      <c r="J180" s="46"/>
      <c r="K180" s="58">
        <f t="shared" si="32"/>
        <v>0</v>
      </c>
      <c r="L180" s="56">
        <f t="shared" si="33"/>
        <v>500</v>
      </c>
      <c r="M180" s="39">
        <v>2542.3728813559323</v>
      </c>
      <c r="N180" s="53">
        <f t="shared" si="34"/>
        <v>1500000</v>
      </c>
      <c r="O180" s="46">
        <v>691</v>
      </c>
      <c r="P180" s="81">
        <f t="shared" si="40"/>
        <v>2542.3728813559323</v>
      </c>
      <c r="Q180" s="58">
        <f t="shared" si="35"/>
        <v>2073000</v>
      </c>
      <c r="R180" s="46">
        <v>672.5</v>
      </c>
      <c r="S180" s="6" t="s">
        <v>11</v>
      </c>
      <c r="T180" s="53">
        <f t="shared" si="30"/>
        <v>3000</v>
      </c>
      <c r="U180" s="59">
        <f t="shared" si="31"/>
        <v>2017500</v>
      </c>
      <c r="V180" s="91">
        <f t="shared" si="36"/>
        <v>573000</v>
      </c>
      <c r="W180" s="44">
        <f t="shared" si="37"/>
        <v>0</v>
      </c>
    </row>
    <row r="181" spans="1:23" ht="31.2">
      <c r="A181" s="6">
        <v>178</v>
      </c>
      <c r="B181" s="6"/>
      <c r="C181" s="6" t="s">
        <v>585</v>
      </c>
      <c r="D181" s="7" t="s">
        <v>311</v>
      </c>
      <c r="E181" s="6" t="s">
        <v>11</v>
      </c>
      <c r="F181" s="39">
        <f t="shared" si="28"/>
        <v>1260</v>
      </c>
      <c r="G181" s="6">
        <v>350</v>
      </c>
      <c r="H181" s="39">
        <v>1067.7966101694915</v>
      </c>
      <c r="I181" s="39">
        <f t="shared" si="29"/>
        <v>441000</v>
      </c>
      <c r="J181" s="46"/>
      <c r="K181" s="58">
        <f t="shared" si="32"/>
        <v>0</v>
      </c>
      <c r="L181" s="56">
        <f t="shared" si="33"/>
        <v>350</v>
      </c>
      <c r="M181" s="39">
        <v>1067.7966101694915</v>
      </c>
      <c r="N181" s="53">
        <f t="shared" si="34"/>
        <v>441000</v>
      </c>
      <c r="O181" s="46">
        <v>0</v>
      </c>
      <c r="P181" s="81">
        <f t="shared" si="40"/>
        <v>1067.7966101694915</v>
      </c>
      <c r="Q181" s="58">
        <f t="shared" si="35"/>
        <v>0</v>
      </c>
      <c r="R181" s="46">
        <v>0</v>
      </c>
      <c r="S181" s="6" t="s">
        <v>11</v>
      </c>
      <c r="T181" s="53">
        <f t="shared" si="30"/>
        <v>1260</v>
      </c>
      <c r="U181" s="59">
        <f t="shared" si="31"/>
        <v>0</v>
      </c>
      <c r="V181" s="91">
        <f t="shared" si="36"/>
        <v>0</v>
      </c>
      <c r="W181" s="44">
        <f t="shared" si="37"/>
        <v>441000</v>
      </c>
    </row>
    <row r="182" spans="1:23" ht="15.6">
      <c r="A182" s="6">
        <v>179</v>
      </c>
      <c r="B182" s="6"/>
      <c r="C182" s="6" t="s">
        <v>586</v>
      </c>
      <c r="D182" s="7" t="s">
        <v>312</v>
      </c>
      <c r="E182" s="6" t="s">
        <v>11</v>
      </c>
      <c r="F182" s="39">
        <f t="shared" si="28"/>
        <v>5400</v>
      </c>
      <c r="G182" s="6">
        <v>53.55</v>
      </c>
      <c r="H182" s="39">
        <v>4576.2711864406783</v>
      </c>
      <c r="I182" s="39">
        <f t="shared" si="29"/>
        <v>289170</v>
      </c>
      <c r="J182" s="46"/>
      <c r="K182" s="58">
        <f t="shared" si="32"/>
        <v>0</v>
      </c>
      <c r="L182" s="56">
        <f t="shared" si="33"/>
        <v>53.55</v>
      </c>
      <c r="M182" s="39">
        <v>4576.2711864406783</v>
      </c>
      <c r="N182" s="53">
        <f t="shared" si="34"/>
        <v>289170</v>
      </c>
      <c r="O182" s="46">
        <v>57.454000000000001</v>
      </c>
      <c r="P182" s="81">
        <f t="shared" si="40"/>
        <v>4576.2711864406783</v>
      </c>
      <c r="Q182" s="58">
        <f t="shared" si="35"/>
        <v>310251.59999999998</v>
      </c>
      <c r="R182" s="46">
        <v>57.253999999999998</v>
      </c>
      <c r="S182" s="6" t="s">
        <v>11</v>
      </c>
      <c r="T182" s="53">
        <f t="shared" si="30"/>
        <v>5400</v>
      </c>
      <c r="U182" s="59">
        <f t="shared" si="31"/>
        <v>309171.59999999998</v>
      </c>
      <c r="V182" s="91">
        <f t="shared" si="36"/>
        <v>21081.599999999977</v>
      </c>
      <c r="W182" s="44">
        <f t="shared" si="37"/>
        <v>0</v>
      </c>
    </row>
    <row r="183" spans="1:23" ht="62.4">
      <c r="A183" s="6">
        <v>180</v>
      </c>
      <c r="B183" s="6"/>
      <c r="C183" s="6" t="s">
        <v>587</v>
      </c>
      <c r="D183" s="23" t="s">
        <v>313</v>
      </c>
      <c r="E183" s="6" t="s">
        <v>14</v>
      </c>
      <c r="F183" s="39">
        <f t="shared" si="28"/>
        <v>180</v>
      </c>
      <c r="G183" s="6">
        <v>500</v>
      </c>
      <c r="H183" s="39">
        <v>152.54237288135593</v>
      </c>
      <c r="I183" s="39">
        <f t="shared" si="29"/>
        <v>90000</v>
      </c>
      <c r="J183" s="46"/>
      <c r="K183" s="58">
        <f t="shared" si="32"/>
        <v>0</v>
      </c>
      <c r="L183" s="56">
        <f t="shared" si="33"/>
        <v>500</v>
      </c>
      <c r="M183" s="39">
        <v>152.54237288135593</v>
      </c>
      <c r="N183" s="53">
        <f t="shared" si="34"/>
        <v>90000</v>
      </c>
      <c r="O183" s="46">
        <v>0</v>
      </c>
      <c r="P183" s="81">
        <f t="shared" si="40"/>
        <v>152.54237288135593</v>
      </c>
      <c r="Q183" s="58">
        <f t="shared" si="35"/>
        <v>0</v>
      </c>
      <c r="R183" s="46">
        <v>0</v>
      </c>
      <c r="S183" s="6" t="s">
        <v>14</v>
      </c>
      <c r="T183" s="53">
        <f t="shared" si="30"/>
        <v>180</v>
      </c>
      <c r="U183" s="59">
        <f t="shared" si="31"/>
        <v>0</v>
      </c>
      <c r="V183" s="91">
        <f t="shared" si="36"/>
        <v>0</v>
      </c>
      <c r="W183" s="44">
        <f t="shared" si="37"/>
        <v>90000</v>
      </c>
    </row>
    <row r="184" spans="1:23" ht="78">
      <c r="A184" s="6">
        <v>181</v>
      </c>
      <c r="B184" s="6"/>
      <c r="C184" s="6" t="s">
        <v>588</v>
      </c>
      <c r="D184" s="23" t="s">
        <v>314</v>
      </c>
      <c r="E184" s="6" t="s">
        <v>14</v>
      </c>
      <c r="F184" s="39">
        <f t="shared" si="28"/>
        <v>630</v>
      </c>
      <c r="G184" s="6">
        <v>500</v>
      </c>
      <c r="H184" s="39">
        <v>533.89830508474574</v>
      </c>
      <c r="I184" s="39">
        <f t="shared" si="29"/>
        <v>315000</v>
      </c>
      <c r="J184" s="46"/>
      <c r="K184" s="58">
        <f t="shared" si="32"/>
        <v>0</v>
      </c>
      <c r="L184" s="56">
        <f t="shared" si="33"/>
        <v>500</v>
      </c>
      <c r="M184" s="39">
        <v>533.89830508474574</v>
      </c>
      <c r="N184" s="53">
        <f t="shared" si="34"/>
        <v>315000</v>
      </c>
      <c r="O184" s="46">
        <v>1049</v>
      </c>
      <c r="P184" s="81">
        <f t="shared" si="40"/>
        <v>533.89830508474574</v>
      </c>
      <c r="Q184" s="58">
        <f t="shared" si="35"/>
        <v>660870</v>
      </c>
      <c r="R184" s="46">
        <v>1049</v>
      </c>
      <c r="S184" s="6" t="s">
        <v>14</v>
      </c>
      <c r="T184" s="53">
        <f t="shared" si="30"/>
        <v>630</v>
      </c>
      <c r="U184" s="59">
        <f t="shared" si="31"/>
        <v>660870</v>
      </c>
      <c r="V184" s="91">
        <f t="shared" si="36"/>
        <v>345870</v>
      </c>
      <c r="W184" s="44">
        <f t="shared" si="37"/>
        <v>0</v>
      </c>
    </row>
    <row r="185" spans="1:23" ht="31.2">
      <c r="A185" s="6">
        <v>182</v>
      </c>
      <c r="B185" s="6"/>
      <c r="C185" s="6" t="s">
        <v>589</v>
      </c>
      <c r="D185" s="23" t="s">
        <v>316</v>
      </c>
      <c r="E185" s="6" t="s">
        <v>317</v>
      </c>
      <c r="F185" s="39">
        <f t="shared" si="28"/>
        <v>180</v>
      </c>
      <c r="G185" s="6">
        <v>6500</v>
      </c>
      <c r="H185" s="39">
        <v>152.54237288135593</v>
      </c>
      <c r="I185" s="39">
        <f t="shared" si="29"/>
        <v>1170000</v>
      </c>
      <c r="J185" s="46"/>
      <c r="K185" s="58">
        <f t="shared" si="32"/>
        <v>0</v>
      </c>
      <c r="L185" s="56">
        <f t="shared" si="33"/>
        <v>6500</v>
      </c>
      <c r="M185" s="39">
        <v>152.54237288135593</v>
      </c>
      <c r="N185" s="53">
        <f t="shared" si="34"/>
        <v>1170000</v>
      </c>
      <c r="O185" s="46">
        <v>6500</v>
      </c>
      <c r="P185" s="81">
        <f t="shared" si="40"/>
        <v>152.54237288135593</v>
      </c>
      <c r="Q185" s="58">
        <f t="shared" si="35"/>
        <v>1170000</v>
      </c>
      <c r="R185" s="54">
        <f>L185</f>
        <v>6500</v>
      </c>
      <c r="S185" s="6" t="s">
        <v>317</v>
      </c>
      <c r="T185" s="53">
        <f t="shared" si="30"/>
        <v>180</v>
      </c>
      <c r="U185" s="59">
        <f t="shared" si="31"/>
        <v>1170000</v>
      </c>
      <c r="V185" s="91">
        <f t="shared" si="36"/>
        <v>0</v>
      </c>
      <c r="W185" s="44">
        <f t="shared" si="37"/>
        <v>0</v>
      </c>
    </row>
    <row r="186" spans="1:23" ht="31.2">
      <c r="A186" s="6">
        <v>183</v>
      </c>
      <c r="B186" s="6"/>
      <c r="C186" s="6" t="s">
        <v>590</v>
      </c>
      <c r="D186" s="23" t="s">
        <v>319</v>
      </c>
      <c r="E186" s="6" t="s">
        <v>11</v>
      </c>
      <c r="F186" s="39">
        <f t="shared" si="28"/>
        <v>1080</v>
      </c>
      <c r="G186" s="6">
        <v>65</v>
      </c>
      <c r="H186" s="39">
        <v>915.25423728813564</v>
      </c>
      <c r="I186" s="39">
        <f t="shared" si="29"/>
        <v>70200</v>
      </c>
      <c r="J186" s="46"/>
      <c r="K186" s="58">
        <f t="shared" si="32"/>
        <v>0</v>
      </c>
      <c r="L186" s="56">
        <f t="shared" si="33"/>
        <v>65</v>
      </c>
      <c r="M186" s="39">
        <v>915.25423728813564</v>
      </c>
      <c r="N186" s="53">
        <f t="shared" si="34"/>
        <v>70200</v>
      </c>
      <c r="O186" s="46">
        <v>65</v>
      </c>
      <c r="P186" s="81">
        <f t="shared" si="40"/>
        <v>915.25423728813564</v>
      </c>
      <c r="Q186" s="58">
        <f t="shared" si="35"/>
        <v>70200</v>
      </c>
      <c r="R186" s="96">
        <f>L186</f>
        <v>65</v>
      </c>
      <c r="S186" s="6" t="s">
        <v>11</v>
      </c>
      <c r="T186" s="53">
        <f t="shared" si="30"/>
        <v>1080</v>
      </c>
      <c r="U186" s="59">
        <f t="shared" si="31"/>
        <v>70200</v>
      </c>
      <c r="V186" s="91">
        <f t="shared" si="36"/>
        <v>0</v>
      </c>
      <c r="W186" s="44">
        <f t="shared" si="37"/>
        <v>0</v>
      </c>
    </row>
    <row r="187" spans="1:23" ht="15.6">
      <c r="A187" s="6">
        <v>184</v>
      </c>
      <c r="B187" s="6"/>
      <c r="C187" s="6" t="s">
        <v>591</v>
      </c>
      <c r="D187" s="7" t="s">
        <v>320</v>
      </c>
      <c r="E187" s="6" t="s">
        <v>14</v>
      </c>
      <c r="F187" s="39">
        <f t="shared" si="28"/>
        <v>270</v>
      </c>
      <c r="G187" s="6">
        <v>25</v>
      </c>
      <c r="H187" s="39">
        <v>228.81355932203391</v>
      </c>
      <c r="I187" s="39">
        <f t="shared" si="29"/>
        <v>6750</v>
      </c>
      <c r="J187" s="46"/>
      <c r="K187" s="58">
        <f t="shared" si="32"/>
        <v>0</v>
      </c>
      <c r="L187" s="56">
        <f t="shared" si="33"/>
        <v>25</v>
      </c>
      <c r="M187" s="39">
        <v>228.81355932203391</v>
      </c>
      <c r="N187" s="53">
        <f t="shared" si="34"/>
        <v>6750</v>
      </c>
      <c r="O187" s="46">
        <v>24</v>
      </c>
      <c r="P187" s="81">
        <f t="shared" si="40"/>
        <v>228.81355932203391</v>
      </c>
      <c r="Q187" s="58">
        <f t="shared" si="35"/>
        <v>6480</v>
      </c>
      <c r="R187" s="46">
        <v>24</v>
      </c>
      <c r="S187" s="6" t="s">
        <v>14</v>
      </c>
      <c r="T187" s="53">
        <f t="shared" si="30"/>
        <v>270</v>
      </c>
      <c r="U187" s="59">
        <f t="shared" si="31"/>
        <v>6480</v>
      </c>
      <c r="V187" s="91">
        <f t="shared" si="36"/>
        <v>0</v>
      </c>
      <c r="W187" s="44">
        <f t="shared" si="37"/>
        <v>270</v>
      </c>
    </row>
    <row r="188" spans="1:23" ht="15.6">
      <c r="A188" s="6">
        <v>185</v>
      </c>
      <c r="B188" s="6"/>
      <c r="C188" s="6" t="s">
        <v>592</v>
      </c>
      <c r="D188" s="7" t="s">
        <v>321</v>
      </c>
      <c r="E188" s="6" t="s">
        <v>14</v>
      </c>
      <c r="F188" s="39">
        <f t="shared" si="28"/>
        <v>5400</v>
      </c>
      <c r="G188" s="6">
        <v>4</v>
      </c>
      <c r="H188" s="39">
        <v>4576.2711864406783</v>
      </c>
      <c r="I188" s="39">
        <f t="shared" si="29"/>
        <v>21600</v>
      </c>
      <c r="J188" s="46"/>
      <c r="K188" s="58">
        <f t="shared" si="32"/>
        <v>0</v>
      </c>
      <c r="L188" s="56">
        <f t="shared" si="33"/>
        <v>4</v>
      </c>
      <c r="M188" s="39">
        <v>4576.2711864406783</v>
      </c>
      <c r="N188" s="53">
        <f t="shared" si="34"/>
        <v>21600</v>
      </c>
      <c r="O188" s="46">
        <v>4</v>
      </c>
      <c r="P188" s="81">
        <f t="shared" si="40"/>
        <v>4576.2711864406783</v>
      </c>
      <c r="Q188" s="58">
        <f t="shared" si="35"/>
        <v>21600</v>
      </c>
      <c r="R188" s="46">
        <v>4</v>
      </c>
      <c r="S188" s="6" t="s">
        <v>14</v>
      </c>
      <c r="T188" s="53">
        <f t="shared" si="30"/>
        <v>5400</v>
      </c>
      <c r="U188" s="59">
        <f t="shared" si="31"/>
        <v>21600</v>
      </c>
      <c r="V188" s="91">
        <f t="shared" si="36"/>
        <v>0</v>
      </c>
      <c r="W188" s="44">
        <f t="shared" si="37"/>
        <v>0</v>
      </c>
    </row>
    <row r="189" spans="1:23" ht="15.6">
      <c r="A189" s="6">
        <v>186</v>
      </c>
      <c r="B189" s="6"/>
      <c r="C189" s="6" t="s">
        <v>593</v>
      </c>
      <c r="D189" s="7" t="s">
        <v>322</v>
      </c>
      <c r="E189" s="6" t="s">
        <v>14</v>
      </c>
      <c r="F189" s="39">
        <f t="shared" si="28"/>
        <v>6300</v>
      </c>
      <c r="G189" s="6">
        <v>9</v>
      </c>
      <c r="H189" s="39">
        <v>5338.9830508474579</v>
      </c>
      <c r="I189" s="39">
        <f t="shared" si="29"/>
        <v>56700</v>
      </c>
      <c r="J189" s="46"/>
      <c r="K189" s="58">
        <f t="shared" si="32"/>
        <v>0</v>
      </c>
      <c r="L189" s="56">
        <f t="shared" si="33"/>
        <v>9</v>
      </c>
      <c r="M189" s="39">
        <v>5338.9830508474579</v>
      </c>
      <c r="N189" s="53">
        <f t="shared" si="34"/>
        <v>56700</v>
      </c>
      <c r="O189" s="46">
        <v>9</v>
      </c>
      <c r="P189" s="81">
        <f t="shared" si="40"/>
        <v>5338.9830508474579</v>
      </c>
      <c r="Q189" s="58">
        <f t="shared" si="35"/>
        <v>56700</v>
      </c>
      <c r="R189" s="46">
        <v>9</v>
      </c>
      <c r="S189" s="6" t="s">
        <v>14</v>
      </c>
      <c r="T189" s="53">
        <f t="shared" si="30"/>
        <v>6300</v>
      </c>
      <c r="U189" s="59">
        <f t="shared" si="31"/>
        <v>56700</v>
      </c>
      <c r="V189" s="91">
        <f t="shared" si="36"/>
        <v>0</v>
      </c>
      <c r="W189" s="44">
        <f t="shared" si="37"/>
        <v>0</v>
      </c>
    </row>
    <row r="190" spans="1:23" ht="15.6">
      <c r="A190" s="6">
        <v>187</v>
      </c>
      <c r="B190" s="6"/>
      <c r="C190" s="6" t="s">
        <v>594</v>
      </c>
      <c r="D190" s="7" t="s">
        <v>323</v>
      </c>
      <c r="E190" s="6" t="s">
        <v>14</v>
      </c>
      <c r="F190" s="39">
        <f t="shared" si="28"/>
        <v>3600</v>
      </c>
      <c r="G190" s="6">
        <v>16</v>
      </c>
      <c r="H190" s="39">
        <v>3050.8474576271187</v>
      </c>
      <c r="I190" s="39">
        <f t="shared" si="29"/>
        <v>57600</v>
      </c>
      <c r="J190" s="46"/>
      <c r="K190" s="58">
        <f t="shared" si="32"/>
        <v>0</v>
      </c>
      <c r="L190" s="56">
        <f t="shared" si="33"/>
        <v>16</v>
      </c>
      <c r="M190" s="39">
        <v>3050.8474576271187</v>
      </c>
      <c r="N190" s="53">
        <f t="shared" si="34"/>
        <v>57600</v>
      </c>
      <c r="O190" s="46">
        <v>16</v>
      </c>
      <c r="P190" s="81">
        <f t="shared" si="40"/>
        <v>3050.8474576271187</v>
      </c>
      <c r="Q190" s="58">
        <f t="shared" si="35"/>
        <v>57600</v>
      </c>
      <c r="R190" s="46">
        <v>16</v>
      </c>
      <c r="S190" s="6" t="s">
        <v>14</v>
      </c>
      <c r="T190" s="53">
        <f t="shared" si="30"/>
        <v>3600</v>
      </c>
      <c r="U190" s="59">
        <f t="shared" si="31"/>
        <v>57600</v>
      </c>
      <c r="V190" s="91">
        <f t="shared" si="36"/>
        <v>0</v>
      </c>
      <c r="W190" s="44">
        <f t="shared" si="37"/>
        <v>0</v>
      </c>
    </row>
    <row r="191" spans="1:23" ht="15.6">
      <c r="A191" s="6">
        <v>188</v>
      </c>
      <c r="B191" s="6"/>
      <c r="C191" s="6" t="s">
        <v>595</v>
      </c>
      <c r="D191" s="7" t="s">
        <v>324</v>
      </c>
      <c r="E191" s="6" t="s">
        <v>14</v>
      </c>
      <c r="F191" s="39">
        <f t="shared" si="28"/>
        <v>1100</v>
      </c>
      <c r="G191" s="6">
        <v>21</v>
      </c>
      <c r="H191" s="39">
        <v>932.20338983050851</v>
      </c>
      <c r="I191" s="39">
        <f t="shared" si="29"/>
        <v>23100</v>
      </c>
      <c r="J191" s="46"/>
      <c r="K191" s="58">
        <f t="shared" si="32"/>
        <v>0</v>
      </c>
      <c r="L191" s="56">
        <f t="shared" si="33"/>
        <v>21</v>
      </c>
      <c r="M191" s="39">
        <v>932.20338983050851</v>
      </c>
      <c r="N191" s="53">
        <f t="shared" si="34"/>
        <v>23100</v>
      </c>
      <c r="O191" s="46">
        <v>22</v>
      </c>
      <c r="P191" s="81">
        <f t="shared" si="40"/>
        <v>932.20338983050851</v>
      </c>
      <c r="Q191" s="58">
        <f t="shared" si="35"/>
        <v>24200</v>
      </c>
      <c r="R191" s="46">
        <v>22</v>
      </c>
      <c r="S191" s="6" t="s">
        <v>14</v>
      </c>
      <c r="T191" s="53">
        <f t="shared" si="30"/>
        <v>1100</v>
      </c>
      <c r="U191" s="59">
        <f t="shared" si="31"/>
        <v>24200</v>
      </c>
      <c r="V191" s="91">
        <f t="shared" si="36"/>
        <v>1100</v>
      </c>
      <c r="W191" s="44">
        <f t="shared" si="37"/>
        <v>0</v>
      </c>
    </row>
    <row r="192" spans="1:23" ht="31.2">
      <c r="A192" s="6">
        <v>189</v>
      </c>
      <c r="B192" s="6"/>
      <c r="C192" s="6" t="s">
        <v>596</v>
      </c>
      <c r="D192" s="7" t="s">
        <v>325</v>
      </c>
      <c r="E192" s="6" t="s">
        <v>14</v>
      </c>
      <c r="F192" s="39">
        <f t="shared" si="28"/>
        <v>630</v>
      </c>
      <c r="G192" s="6">
        <v>25</v>
      </c>
      <c r="H192" s="39">
        <v>533.89830508474574</v>
      </c>
      <c r="I192" s="39">
        <f t="shared" si="29"/>
        <v>15750</v>
      </c>
      <c r="J192" s="46"/>
      <c r="K192" s="58">
        <f t="shared" si="32"/>
        <v>0</v>
      </c>
      <c r="L192" s="56">
        <f t="shared" si="33"/>
        <v>25</v>
      </c>
      <c r="M192" s="39">
        <v>533.89830508474574</v>
      </c>
      <c r="N192" s="53">
        <f t="shared" si="34"/>
        <v>15750</v>
      </c>
      <c r="O192" s="46">
        <v>16</v>
      </c>
      <c r="P192" s="81">
        <f t="shared" si="40"/>
        <v>533.89830508474574</v>
      </c>
      <c r="Q192" s="58">
        <f t="shared" si="35"/>
        <v>10080</v>
      </c>
      <c r="R192" s="46">
        <v>16</v>
      </c>
      <c r="S192" s="6" t="s">
        <v>14</v>
      </c>
      <c r="T192" s="53">
        <f t="shared" si="30"/>
        <v>630</v>
      </c>
      <c r="U192" s="59">
        <f t="shared" si="31"/>
        <v>10080</v>
      </c>
      <c r="V192" s="91">
        <f t="shared" si="36"/>
        <v>0</v>
      </c>
      <c r="W192" s="44">
        <f t="shared" si="37"/>
        <v>5670</v>
      </c>
    </row>
    <row r="193" spans="1:23" ht="15.6">
      <c r="A193" s="6">
        <v>190</v>
      </c>
      <c r="B193" s="6"/>
      <c r="C193" s="6" t="s">
        <v>597</v>
      </c>
      <c r="D193" s="7" t="s">
        <v>326</v>
      </c>
      <c r="E193" s="6" t="s">
        <v>14</v>
      </c>
      <c r="F193" s="39">
        <f t="shared" si="28"/>
        <v>540</v>
      </c>
      <c r="G193" s="6">
        <v>36</v>
      </c>
      <c r="H193" s="39">
        <v>457.62711864406782</v>
      </c>
      <c r="I193" s="39">
        <f t="shared" si="29"/>
        <v>19440</v>
      </c>
      <c r="J193" s="46"/>
      <c r="K193" s="58">
        <f t="shared" si="32"/>
        <v>0</v>
      </c>
      <c r="L193" s="56">
        <f t="shared" si="33"/>
        <v>36</v>
      </c>
      <c r="M193" s="39">
        <v>457.62711864406782</v>
      </c>
      <c r="N193" s="53">
        <f t="shared" si="34"/>
        <v>19440</v>
      </c>
      <c r="O193" s="46">
        <v>22</v>
      </c>
      <c r="P193" s="81">
        <f t="shared" si="40"/>
        <v>457.62711864406782</v>
      </c>
      <c r="Q193" s="58">
        <f t="shared" si="35"/>
        <v>11880</v>
      </c>
      <c r="R193" s="46">
        <v>23</v>
      </c>
      <c r="S193" s="6" t="s">
        <v>14</v>
      </c>
      <c r="T193" s="53">
        <f t="shared" si="30"/>
        <v>540</v>
      </c>
      <c r="U193" s="59">
        <f t="shared" si="31"/>
        <v>12420</v>
      </c>
      <c r="V193" s="91">
        <f t="shared" si="36"/>
        <v>0</v>
      </c>
      <c r="W193" s="44">
        <f t="shared" si="37"/>
        <v>7560</v>
      </c>
    </row>
    <row r="194" spans="1:23" ht="31.2">
      <c r="A194" s="6">
        <v>191</v>
      </c>
      <c r="B194" s="6"/>
      <c r="C194" s="6" t="s">
        <v>598</v>
      </c>
      <c r="D194" s="7" t="s">
        <v>327</v>
      </c>
      <c r="E194" s="6" t="s">
        <v>14</v>
      </c>
      <c r="F194" s="39">
        <f t="shared" si="28"/>
        <v>540</v>
      </c>
      <c r="G194" s="6">
        <v>25</v>
      </c>
      <c r="H194" s="39">
        <v>457.62711864406782</v>
      </c>
      <c r="I194" s="39">
        <f t="shared" si="29"/>
        <v>13500</v>
      </c>
      <c r="J194" s="46"/>
      <c r="K194" s="58">
        <f t="shared" si="32"/>
        <v>0</v>
      </c>
      <c r="L194" s="56">
        <f t="shared" si="33"/>
        <v>25</v>
      </c>
      <c r="M194" s="39">
        <v>457.62711864406782</v>
      </c>
      <c r="N194" s="53">
        <f t="shared" si="34"/>
        <v>13500</v>
      </c>
      <c r="O194" s="46">
        <v>15</v>
      </c>
      <c r="P194" s="81">
        <f t="shared" si="40"/>
        <v>457.62711864406782</v>
      </c>
      <c r="Q194" s="58">
        <f t="shared" si="35"/>
        <v>8100</v>
      </c>
      <c r="R194" s="46">
        <v>15</v>
      </c>
      <c r="S194" s="6" t="s">
        <v>14</v>
      </c>
      <c r="T194" s="53">
        <f t="shared" si="30"/>
        <v>540</v>
      </c>
      <c r="U194" s="59">
        <f t="shared" si="31"/>
        <v>8100</v>
      </c>
      <c r="V194" s="91">
        <f t="shared" si="36"/>
        <v>0</v>
      </c>
      <c r="W194" s="44">
        <f t="shared" si="37"/>
        <v>5400</v>
      </c>
    </row>
    <row r="195" spans="1:23" ht="15.6">
      <c r="A195" s="6">
        <v>192</v>
      </c>
      <c r="B195" s="6"/>
      <c r="C195" s="6" t="s">
        <v>599</v>
      </c>
      <c r="D195" s="7" t="s">
        <v>329</v>
      </c>
      <c r="E195" s="6" t="s">
        <v>14</v>
      </c>
      <c r="F195" s="39">
        <f t="shared" si="28"/>
        <v>720</v>
      </c>
      <c r="G195" s="6">
        <v>25</v>
      </c>
      <c r="H195" s="39">
        <v>610.16949152542372</v>
      </c>
      <c r="I195" s="39">
        <f t="shared" si="29"/>
        <v>18000</v>
      </c>
      <c r="J195" s="46"/>
      <c r="K195" s="58">
        <f t="shared" si="32"/>
        <v>0</v>
      </c>
      <c r="L195" s="56">
        <f t="shared" si="33"/>
        <v>25</v>
      </c>
      <c r="M195" s="39">
        <v>610.16949152542372</v>
      </c>
      <c r="N195" s="53">
        <f t="shared" si="34"/>
        <v>18000</v>
      </c>
      <c r="O195" s="46">
        <v>16</v>
      </c>
      <c r="P195" s="81">
        <f t="shared" si="40"/>
        <v>610.16949152542372</v>
      </c>
      <c r="Q195" s="58">
        <f t="shared" si="35"/>
        <v>11520</v>
      </c>
      <c r="R195" s="46">
        <v>16</v>
      </c>
      <c r="S195" s="6" t="s">
        <v>14</v>
      </c>
      <c r="T195" s="53">
        <f t="shared" si="30"/>
        <v>720</v>
      </c>
      <c r="U195" s="59">
        <f t="shared" si="31"/>
        <v>11520</v>
      </c>
      <c r="V195" s="91">
        <f t="shared" si="36"/>
        <v>0</v>
      </c>
      <c r="W195" s="44">
        <f t="shared" si="37"/>
        <v>6480</v>
      </c>
    </row>
    <row r="196" spans="1:23" ht="31.2">
      <c r="A196" s="6">
        <v>193</v>
      </c>
      <c r="B196" s="6"/>
      <c r="C196" s="6" t="s">
        <v>600</v>
      </c>
      <c r="D196" s="7" t="s">
        <v>330</v>
      </c>
      <c r="E196" s="6" t="s">
        <v>14</v>
      </c>
      <c r="F196" s="39">
        <f t="shared" ref="F196:F243" si="41">H196*1.18</f>
        <v>3600</v>
      </c>
      <c r="G196" s="6">
        <v>12</v>
      </c>
      <c r="H196" s="39">
        <v>3050.8474576271187</v>
      </c>
      <c r="I196" s="39">
        <f t="shared" ref="I196:I243" si="42">G196*F196</f>
        <v>43200</v>
      </c>
      <c r="J196" s="46"/>
      <c r="K196" s="58">
        <f t="shared" si="32"/>
        <v>0</v>
      </c>
      <c r="L196" s="56">
        <f t="shared" si="33"/>
        <v>12</v>
      </c>
      <c r="M196" s="39">
        <v>3050.8474576271187</v>
      </c>
      <c r="N196" s="53">
        <f t="shared" si="34"/>
        <v>43200</v>
      </c>
      <c r="O196" s="46">
        <v>9</v>
      </c>
      <c r="P196" s="81">
        <f t="shared" si="40"/>
        <v>3050.8474576271187</v>
      </c>
      <c r="Q196" s="58">
        <f t="shared" si="35"/>
        <v>32400</v>
      </c>
      <c r="R196" s="46">
        <v>9</v>
      </c>
      <c r="S196" s="6" t="s">
        <v>14</v>
      </c>
      <c r="T196" s="53">
        <f t="shared" ref="T196:T243" si="43">F196</f>
        <v>3600</v>
      </c>
      <c r="U196" s="59">
        <f t="shared" ref="U196:U244" si="44">R196*T196</f>
        <v>32400</v>
      </c>
      <c r="V196" s="91">
        <f t="shared" si="36"/>
        <v>0</v>
      </c>
      <c r="W196" s="44">
        <f t="shared" si="37"/>
        <v>10800</v>
      </c>
    </row>
    <row r="197" spans="1:23" ht="31.2">
      <c r="A197" s="6">
        <v>194</v>
      </c>
      <c r="B197" s="6"/>
      <c r="C197" s="6" t="s">
        <v>601</v>
      </c>
      <c r="D197" s="7" t="s">
        <v>331</v>
      </c>
      <c r="E197" s="12" t="s">
        <v>64</v>
      </c>
      <c r="F197" s="39">
        <f t="shared" si="41"/>
        <v>270</v>
      </c>
      <c r="G197" s="6">
        <v>55</v>
      </c>
      <c r="H197" s="39">
        <v>228.81355932203391</v>
      </c>
      <c r="I197" s="39">
        <f t="shared" si="42"/>
        <v>14850</v>
      </c>
      <c r="J197" s="46"/>
      <c r="K197" s="58">
        <f t="shared" ref="K197:K245" si="45">J197*F197</f>
        <v>0</v>
      </c>
      <c r="L197" s="56">
        <f t="shared" ref="L197:L245" si="46">G197+J197</f>
        <v>55</v>
      </c>
      <c r="M197" s="39">
        <v>228.81355932203391</v>
      </c>
      <c r="N197" s="53">
        <f t="shared" ref="N197:N245" si="47">L197*F197</f>
        <v>14850</v>
      </c>
      <c r="O197" s="46">
        <v>55</v>
      </c>
      <c r="P197" s="81">
        <f t="shared" si="40"/>
        <v>228.81355932203391</v>
      </c>
      <c r="Q197" s="58">
        <f t="shared" ref="Q197:Q245" si="48">O197*F197</f>
        <v>14850</v>
      </c>
      <c r="R197" s="54">
        <f t="shared" ref="R197:R202" si="49">L197</f>
        <v>55</v>
      </c>
      <c r="S197" s="12" t="s">
        <v>64</v>
      </c>
      <c r="T197" s="53">
        <f t="shared" si="43"/>
        <v>270</v>
      </c>
      <c r="U197" s="59">
        <f t="shared" si="44"/>
        <v>14850</v>
      </c>
      <c r="V197" s="91">
        <f t="shared" ref="V197:V245" si="50">IF(Q197&gt;N197,Q197-N197,0)</f>
        <v>0</v>
      </c>
      <c r="W197" s="44">
        <f t="shared" ref="W197:W245" si="51">IF(N197&gt;Q197,N197-Q197,0)</f>
        <v>0</v>
      </c>
    </row>
    <row r="198" spans="1:23" ht="31.2">
      <c r="A198" s="6">
        <v>195</v>
      </c>
      <c r="B198" s="6"/>
      <c r="C198" s="6" t="s">
        <v>602</v>
      </c>
      <c r="D198" s="7" t="s">
        <v>332</v>
      </c>
      <c r="E198" s="12" t="s">
        <v>64</v>
      </c>
      <c r="F198" s="39">
        <f t="shared" si="41"/>
        <v>360</v>
      </c>
      <c r="G198" s="6">
        <v>115</v>
      </c>
      <c r="H198" s="39">
        <v>305.08474576271186</v>
      </c>
      <c r="I198" s="39">
        <f t="shared" si="42"/>
        <v>41400</v>
      </c>
      <c r="J198" s="46"/>
      <c r="K198" s="58">
        <f t="shared" si="45"/>
        <v>0</v>
      </c>
      <c r="L198" s="56">
        <f t="shared" si="46"/>
        <v>115</v>
      </c>
      <c r="M198" s="39">
        <v>305.08474576271186</v>
      </c>
      <c r="N198" s="53">
        <f t="shared" si="47"/>
        <v>41400</v>
      </c>
      <c r="O198" s="46">
        <v>115</v>
      </c>
      <c r="P198" s="81">
        <f t="shared" si="40"/>
        <v>305.08474576271186</v>
      </c>
      <c r="Q198" s="58">
        <f t="shared" si="48"/>
        <v>41400</v>
      </c>
      <c r="R198" s="54">
        <f t="shared" si="49"/>
        <v>115</v>
      </c>
      <c r="S198" s="12" t="s">
        <v>64</v>
      </c>
      <c r="T198" s="53">
        <f t="shared" si="43"/>
        <v>360</v>
      </c>
      <c r="U198" s="59">
        <f t="shared" si="44"/>
        <v>41400</v>
      </c>
      <c r="V198" s="91">
        <f t="shared" si="50"/>
        <v>0</v>
      </c>
      <c r="W198" s="44">
        <f t="shared" si="51"/>
        <v>0</v>
      </c>
    </row>
    <row r="199" spans="1:23" ht="31.2">
      <c r="A199" s="6">
        <v>196</v>
      </c>
      <c r="B199" s="6"/>
      <c r="C199" s="6" t="s">
        <v>603</v>
      </c>
      <c r="D199" s="7" t="s">
        <v>333</v>
      </c>
      <c r="E199" s="12" t="s">
        <v>64</v>
      </c>
      <c r="F199" s="39">
        <f t="shared" si="41"/>
        <v>450</v>
      </c>
      <c r="G199" s="6">
        <v>143</v>
      </c>
      <c r="H199" s="39">
        <v>381.35593220338984</v>
      </c>
      <c r="I199" s="39">
        <f t="shared" si="42"/>
        <v>64350</v>
      </c>
      <c r="J199" s="46"/>
      <c r="K199" s="58">
        <f t="shared" si="45"/>
        <v>0</v>
      </c>
      <c r="L199" s="56">
        <f t="shared" si="46"/>
        <v>143</v>
      </c>
      <c r="M199" s="39">
        <v>381.35593220338984</v>
      </c>
      <c r="N199" s="53">
        <f t="shared" si="47"/>
        <v>64350</v>
      </c>
      <c r="O199" s="46">
        <v>143</v>
      </c>
      <c r="P199" s="81">
        <f t="shared" si="40"/>
        <v>381.35593220338984</v>
      </c>
      <c r="Q199" s="58">
        <f t="shared" si="48"/>
        <v>64350</v>
      </c>
      <c r="R199" s="54">
        <f t="shared" si="49"/>
        <v>143</v>
      </c>
      <c r="S199" s="12" t="s">
        <v>64</v>
      </c>
      <c r="T199" s="53">
        <f t="shared" si="43"/>
        <v>450</v>
      </c>
      <c r="U199" s="59">
        <f t="shared" si="44"/>
        <v>64350</v>
      </c>
      <c r="V199" s="91">
        <f t="shared" si="50"/>
        <v>0</v>
      </c>
      <c r="W199" s="44">
        <f t="shared" si="51"/>
        <v>0</v>
      </c>
    </row>
    <row r="200" spans="1:23" ht="15.6">
      <c r="A200" s="6">
        <v>197</v>
      </c>
      <c r="B200" s="6"/>
      <c r="C200" s="6" t="s">
        <v>604</v>
      </c>
      <c r="D200" s="7" t="s">
        <v>334</v>
      </c>
      <c r="E200" s="6" t="s">
        <v>14</v>
      </c>
      <c r="F200" s="39">
        <f t="shared" si="41"/>
        <v>1440</v>
      </c>
      <c r="G200" s="6">
        <v>15</v>
      </c>
      <c r="H200" s="39">
        <v>1220.3389830508474</v>
      </c>
      <c r="I200" s="39">
        <f t="shared" si="42"/>
        <v>21600</v>
      </c>
      <c r="J200" s="46"/>
      <c r="K200" s="58">
        <f t="shared" si="45"/>
        <v>0</v>
      </c>
      <c r="L200" s="56">
        <f t="shared" si="46"/>
        <v>15</v>
      </c>
      <c r="M200" s="39">
        <v>1220.3389830508474</v>
      </c>
      <c r="N200" s="53">
        <f t="shared" si="47"/>
        <v>21600</v>
      </c>
      <c r="O200" s="46">
        <v>15</v>
      </c>
      <c r="P200" s="81">
        <f t="shared" si="40"/>
        <v>1220.3389830508474</v>
      </c>
      <c r="Q200" s="58">
        <f t="shared" si="48"/>
        <v>21600</v>
      </c>
      <c r="R200" s="54">
        <f t="shared" si="49"/>
        <v>15</v>
      </c>
      <c r="S200" s="6" t="s">
        <v>14</v>
      </c>
      <c r="T200" s="53">
        <f t="shared" si="43"/>
        <v>1440</v>
      </c>
      <c r="U200" s="59">
        <f t="shared" si="44"/>
        <v>21600</v>
      </c>
      <c r="V200" s="91">
        <f t="shared" si="50"/>
        <v>0</v>
      </c>
      <c r="W200" s="44">
        <f t="shared" si="51"/>
        <v>0</v>
      </c>
    </row>
    <row r="201" spans="1:23" ht="31.2">
      <c r="A201" s="6">
        <v>198</v>
      </c>
      <c r="B201" s="6"/>
      <c r="C201" s="6" t="s">
        <v>605</v>
      </c>
      <c r="D201" s="7" t="s">
        <v>335</v>
      </c>
      <c r="E201" s="12" t="s">
        <v>64</v>
      </c>
      <c r="F201" s="39">
        <f t="shared" si="41"/>
        <v>450</v>
      </c>
      <c r="G201" s="6">
        <v>145</v>
      </c>
      <c r="H201" s="39">
        <v>381.35593220338984</v>
      </c>
      <c r="I201" s="39">
        <f t="shared" si="42"/>
        <v>65250</v>
      </c>
      <c r="J201" s="46"/>
      <c r="K201" s="58">
        <f t="shared" si="45"/>
        <v>0</v>
      </c>
      <c r="L201" s="56">
        <f t="shared" si="46"/>
        <v>145</v>
      </c>
      <c r="M201" s="39">
        <v>381.35593220338984</v>
      </c>
      <c r="N201" s="53">
        <f t="shared" si="47"/>
        <v>65250</v>
      </c>
      <c r="O201" s="46">
        <v>145</v>
      </c>
      <c r="P201" s="81">
        <f t="shared" si="40"/>
        <v>381.35593220338984</v>
      </c>
      <c r="Q201" s="58">
        <f t="shared" si="48"/>
        <v>65250</v>
      </c>
      <c r="R201" s="54">
        <f t="shared" si="49"/>
        <v>145</v>
      </c>
      <c r="S201" s="12" t="s">
        <v>64</v>
      </c>
      <c r="T201" s="53">
        <f t="shared" si="43"/>
        <v>450</v>
      </c>
      <c r="U201" s="59">
        <f t="shared" si="44"/>
        <v>65250</v>
      </c>
      <c r="V201" s="91">
        <f t="shared" si="50"/>
        <v>0</v>
      </c>
      <c r="W201" s="44">
        <f t="shared" si="51"/>
        <v>0</v>
      </c>
    </row>
    <row r="202" spans="1:23" ht="31.2">
      <c r="A202" s="6">
        <v>199</v>
      </c>
      <c r="B202" s="6"/>
      <c r="C202" s="6" t="s">
        <v>606</v>
      </c>
      <c r="D202" s="7" t="s">
        <v>336</v>
      </c>
      <c r="E202" s="12" t="s">
        <v>64</v>
      </c>
      <c r="F202" s="39">
        <f t="shared" si="41"/>
        <v>540</v>
      </c>
      <c r="G202" s="6">
        <v>145</v>
      </c>
      <c r="H202" s="39">
        <v>457.62711864406782</v>
      </c>
      <c r="I202" s="39">
        <f t="shared" si="42"/>
        <v>78300</v>
      </c>
      <c r="J202" s="46"/>
      <c r="K202" s="58">
        <f t="shared" si="45"/>
        <v>0</v>
      </c>
      <c r="L202" s="56">
        <f t="shared" si="46"/>
        <v>145</v>
      </c>
      <c r="M202" s="39">
        <v>457.62711864406782</v>
      </c>
      <c r="N202" s="53">
        <f t="shared" si="47"/>
        <v>78300</v>
      </c>
      <c r="O202" s="46">
        <v>145</v>
      </c>
      <c r="P202" s="81">
        <f t="shared" si="40"/>
        <v>457.62711864406782</v>
      </c>
      <c r="Q202" s="58">
        <f t="shared" si="48"/>
        <v>78300</v>
      </c>
      <c r="R202" s="54">
        <f t="shared" si="49"/>
        <v>145</v>
      </c>
      <c r="S202" s="12" t="s">
        <v>64</v>
      </c>
      <c r="T202" s="53">
        <f t="shared" si="43"/>
        <v>540</v>
      </c>
      <c r="U202" s="59">
        <f t="shared" si="44"/>
        <v>78300</v>
      </c>
      <c r="V202" s="91">
        <f t="shared" si="50"/>
        <v>0</v>
      </c>
      <c r="W202" s="44">
        <f t="shared" si="51"/>
        <v>0</v>
      </c>
    </row>
    <row r="203" spans="1:23" ht="62.4">
      <c r="A203" s="6">
        <v>200</v>
      </c>
      <c r="B203" s="6"/>
      <c r="C203" s="6" t="s">
        <v>607</v>
      </c>
      <c r="D203" s="7" t="s">
        <v>337</v>
      </c>
      <c r="E203" s="6" t="s">
        <v>14</v>
      </c>
      <c r="F203" s="39">
        <f t="shared" si="41"/>
        <v>630</v>
      </c>
      <c r="G203" s="6">
        <v>5</v>
      </c>
      <c r="H203" s="39">
        <v>533.89830508474574</v>
      </c>
      <c r="I203" s="39">
        <f t="shared" si="42"/>
        <v>3150</v>
      </c>
      <c r="J203" s="46"/>
      <c r="K203" s="58">
        <f t="shared" si="45"/>
        <v>0</v>
      </c>
      <c r="L203" s="56">
        <f t="shared" si="46"/>
        <v>5</v>
      </c>
      <c r="M203" s="39">
        <v>533.89830508474574</v>
      </c>
      <c r="N203" s="53">
        <f t="shared" si="47"/>
        <v>3150</v>
      </c>
      <c r="O203" s="46">
        <v>6</v>
      </c>
      <c r="P203" s="81">
        <f t="shared" si="40"/>
        <v>533.89830508474574</v>
      </c>
      <c r="Q203" s="58">
        <f t="shared" si="48"/>
        <v>3780</v>
      </c>
      <c r="R203" s="54">
        <v>7</v>
      </c>
      <c r="S203" s="6" t="s">
        <v>14</v>
      </c>
      <c r="T203" s="53">
        <f t="shared" si="43"/>
        <v>630</v>
      </c>
      <c r="U203" s="59">
        <f t="shared" si="44"/>
        <v>4410</v>
      </c>
      <c r="V203" s="91">
        <f t="shared" si="50"/>
        <v>630</v>
      </c>
      <c r="W203" s="44">
        <f t="shared" si="51"/>
        <v>0</v>
      </c>
    </row>
    <row r="204" spans="1:23" ht="15.6">
      <c r="A204" s="6">
        <v>201</v>
      </c>
      <c r="B204" s="6"/>
      <c r="C204" s="6" t="s">
        <v>608</v>
      </c>
      <c r="D204" s="7" t="s">
        <v>339</v>
      </c>
      <c r="E204" s="6" t="s">
        <v>14</v>
      </c>
      <c r="F204" s="39">
        <f t="shared" si="41"/>
        <v>2700</v>
      </c>
      <c r="G204" s="6">
        <v>4</v>
      </c>
      <c r="H204" s="39">
        <v>2288.1355932203392</v>
      </c>
      <c r="I204" s="39">
        <f t="shared" si="42"/>
        <v>10800</v>
      </c>
      <c r="J204" s="46"/>
      <c r="K204" s="58">
        <f t="shared" si="45"/>
        <v>0</v>
      </c>
      <c r="L204" s="56">
        <f t="shared" si="46"/>
        <v>4</v>
      </c>
      <c r="M204" s="39">
        <v>2288.1355932203392</v>
      </c>
      <c r="N204" s="53">
        <f t="shared" si="47"/>
        <v>10800</v>
      </c>
      <c r="O204" s="46">
        <v>4</v>
      </c>
      <c r="P204" s="81">
        <f t="shared" si="40"/>
        <v>2288.1355932203392</v>
      </c>
      <c r="Q204" s="58">
        <f t="shared" si="48"/>
        <v>10800</v>
      </c>
      <c r="R204" s="54">
        <f>L204</f>
        <v>4</v>
      </c>
      <c r="S204" s="6" t="s">
        <v>14</v>
      </c>
      <c r="T204" s="53">
        <f t="shared" si="43"/>
        <v>2700</v>
      </c>
      <c r="U204" s="59">
        <f t="shared" si="44"/>
        <v>10800</v>
      </c>
      <c r="V204" s="91">
        <f t="shared" si="50"/>
        <v>0</v>
      </c>
      <c r="W204" s="44">
        <f t="shared" si="51"/>
        <v>0</v>
      </c>
    </row>
    <row r="205" spans="1:23" ht="31.2">
      <c r="A205" s="6">
        <v>202</v>
      </c>
      <c r="B205" s="6"/>
      <c r="C205" s="6" t="s">
        <v>609</v>
      </c>
      <c r="D205" s="7" t="s">
        <v>341</v>
      </c>
      <c r="E205" s="6" t="s">
        <v>14</v>
      </c>
      <c r="F205" s="39">
        <f t="shared" si="41"/>
        <v>3600</v>
      </c>
      <c r="G205" s="6">
        <v>10</v>
      </c>
      <c r="H205" s="39">
        <v>3050.8474576271187</v>
      </c>
      <c r="I205" s="39">
        <f t="shared" si="42"/>
        <v>36000</v>
      </c>
      <c r="J205" s="46"/>
      <c r="K205" s="58">
        <f t="shared" si="45"/>
        <v>0</v>
      </c>
      <c r="L205" s="56">
        <f t="shared" si="46"/>
        <v>10</v>
      </c>
      <c r="M205" s="39">
        <v>3050.8474576271187</v>
      </c>
      <c r="N205" s="53">
        <f t="shared" si="47"/>
        <v>36000</v>
      </c>
      <c r="O205" s="46">
        <v>0</v>
      </c>
      <c r="P205" s="81">
        <f t="shared" si="40"/>
        <v>3050.8474576271187</v>
      </c>
      <c r="Q205" s="58">
        <f t="shared" si="48"/>
        <v>0</v>
      </c>
      <c r="R205" s="54">
        <v>0</v>
      </c>
      <c r="S205" s="6" t="s">
        <v>14</v>
      </c>
      <c r="T205" s="53">
        <f t="shared" si="43"/>
        <v>3600</v>
      </c>
      <c r="U205" s="59">
        <f t="shared" si="44"/>
        <v>0</v>
      </c>
      <c r="V205" s="91">
        <f t="shared" si="50"/>
        <v>0</v>
      </c>
      <c r="W205" s="44">
        <f t="shared" si="51"/>
        <v>36000</v>
      </c>
    </row>
    <row r="206" spans="1:23" ht="31.2">
      <c r="A206" s="6">
        <v>203</v>
      </c>
      <c r="B206" s="6"/>
      <c r="C206" s="6" t="s">
        <v>610</v>
      </c>
      <c r="D206" s="7" t="s">
        <v>63</v>
      </c>
      <c r="E206" s="12" t="s">
        <v>64</v>
      </c>
      <c r="F206" s="39">
        <f t="shared" si="41"/>
        <v>1750</v>
      </c>
      <c r="G206" s="6">
        <v>700</v>
      </c>
      <c r="H206" s="39">
        <v>1483.0508474576272</v>
      </c>
      <c r="I206" s="39">
        <f t="shared" si="42"/>
        <v>1225000</v>
      </c>
      <c r="J206" s="46"/>
      <c r="K206" s="58">
        <f t="shared" si="45"/>
        <v>0</v>
      </c>
      <c r="L206" s="56">
        <f t="shared" si="46"/>
        <v>700</v>
      </c>
      <c r="M206" s="39">
        <v>1483.0508474576272</v>
      </c>
      <c r="N206" s="53">
        <f t="shared" si="47"/>
        <v>1225000</v>
      </c>
      <c r="O206" s="46">
        <v>832</v>
      </c>
      <c r="P206" s="81">
        <f t="shared" ref="P206:P237" si="52">M206</f>
        <v>1483.0508474576272</v>
      </c>
      <c r="Q206" s="58">
        <f t="shared" si="48"/>
        <v>1456000</v>
      </c>
      <c r="R206" s="54">
        <v>832</v>
      </c>
      <c r="S206" s="12" t="s">
        <v>64</v>
      </c>
      <c r="T206" s="53">
        <f t="shared" si="43"/>
        <v>1750</v>
      </c>
      <c r="U206" s="59">
        <f t="shared" si="44"/>
        <v>1456000</v>
      </c>
      <c r="V206" s="91">
        <f t="shared" si="50"/>
        <v>231000</v>
      </c>
      <c r="W206" s="44">
        <f t="shared" si="51"/>
        <v>0</v>
      </c>
    </row>
    <row r="207" spans="1:23" ht="31.2">
      <c r="A207" s="6">
        <v>204</v>
      </c>
      <c r="B207" s="6"/>
      <c r="C207" s="6" t="s">
        <v>611</v>
      </c>
      <c r="D207" s="7" t="s">
        <v>65</v>
      </c>
      <c r="E207" s="12" t="s">
        <v>64</v>
      </c>
      <c r="F207" s="39">
        <f t="shared" si="41"/>
        <v>2250</v>
      </c>
      <c r="G207" s="6">
        <v>200</v>
      </c>
      <c r="H207" s="39">
        <v>1906.7796610169491</v>
      </c>
      <c r="I207" s="39">
        <f t="shared" si="42"/>
        <v>450000</v>
      </c>
      <c r="J207" s="46"/>
      <c r="K207" s="58">
        <f t="shared" si="45"/>
        <v>0</v>
      </c>
      <c r="L207" s="56">
        <f t="shared" si="46"/>
        <v>200</v>
      </c>
      <c r="M207" s="39">
        <v>1906.7796610169491</v>
      </c>
      <c r="N207" s="53">
        <f t="shared" si="47"/>
        <v>450000</v>
      </c>
      <c r="O207" s="46">
        <v>226</v>
      </c>
      <c r="P207" s="81">
        <f t="shared" si="52"/>
        <v>1906.7796610169491</v>
      </c>
      <c r="Q207" s="58">
        <f t="shared" si="48"/>
        <v>508500</v>
      </c>
      <c r="R207" s="54">
        <v>226</v>
      </c>
      <c r="S207" s="12" t="s">
        <v>64</v>
      </c>
      <c r="T207" s="53">
        <f t="shared" si="43"/>
        <v>2250</v>
      </c>
      <c r="U207" s="59">
        <f t="shared" si="44"/>
        <v>508500</v>
      </c>
      <c r="V207" s="91">
        <f t="shared" si="50"/>
        <v>58500</v>
      </c>
      <c r="W207" s="44">
        <f t="shared" si="51"/>
        <v>0</v>
      </c>
    </row>
    <row r="208" spans="1:23" ht="31.2">
      <c r="A208" s="6">
        <v>205</v>
      </c>
      <c r="B208" s="6"/>
      <c r="C208" s="6" t="s">
        <v>612</v>
      </c>
      <c r="D208" s="7" t="s">
        <v>66</v>
      </c>
      <c r="E208" s="12" t="s">
        <v>64</v>
      </c>
      <c r="F208" s="39">
        <f t="shared" si="41"/>
        <v>2950</v>
      </c>
      <c r="G208" s="6">
        <v>550</v>
      </c>
      <c r="H208" s="39">
        <v>2500</v>
      </c>
      <c r="I208" s="39">
        <f t="shared" si="42"/>
        <v>1622500</v>
      </c>
      <c r="J208" s="46"/>
      <c r="K208" s="58">
        <f t="shared" si="45"/>
        <v>0</v>
      </c>
      <c r="L208" s="56">
        <f t="shared" si="46"/>
        <v>550</v>
      </c>
      <c r="M208" s="39">
        <v>2500</v>
      </c>
      <c r="N208" s="53">
        <f t="shared" si="47"/>
        <v>1622500</v>
      </c>
      <c r="O208" s="46">
        <v>550</v>
      </c>
      <c r="P208" s="81">
        <f t="shared" si="52"/>
        <v>2500</v>
      </c>
      <c r="Q208" s="58">
        <f t="shared" si="48"/>
        <v>1622500</v>
      </c>
      <c r="R208" s="54">
        <v>550</v>
      </c>
      <c r="S208" s="12" t="s">
        <v>64</v>
      </c>
      <c r="T208" s="53">
        <f t="shared" si="43"/>
        <v>2950</v>
      </c>
      <c r="U208" s="59">
        <f t="shared" si="44"/>
        <v>1622500</v>
      </c>
      <c r="V208" s="91">
        <f t="shared" si="50"/>
        <v>0</v>
      </c>
      <c r="W208" s="44">
        <f t="shared" si="51"/>
        <v>0</v>
      </c>
    </row>
    <row r="209" spans="1:23" ht="31.2">
      <c r="A209" s="6">
        <v>206</v>
      </c>
      <c r="B209" s="6"/>
      <c r="C209" s="6" t="s">
        <v>613</v>
      </c>
      <c r="D209" s="7" t="s">
        <v>67</v>
      </c>
      <c r="E209" s="12" t="s">
        <v>64</v>
      </c>
      <c r="F209" s="39">
        <f t="shared" si="41"/>
        <v>650.00000000000011</v>
      </c>
      <c r="G209" s="6">
        <v>320</v>
      </c>
      <c r="H209" s="39">
        <v>550.84745762711873</v>
      </c>
      <c r="I209" s="39">
        <f t="shared" si="42"/>
        <v>208000.00000000003</v>
      </c>
      <c r="J209" s="46"/>
      <c r="K209" s="58">
        <f t="shared" si="45"/>
        <v>0</v>
      </c>
      <c r="L209" s="56">
        <f t="shared" si="46"/>
        <v>320</v>
      </c>
      <c r="M209" s="39">
        <v>550.84745762711873</v>
      </c>
      <c r="N209" s="53">
        <f t="shared" si="47"/>
        <v>208000.00000000003</v>
      </c>
      <c r="O209" s="46">
        <v>591</v>
      </c>
      <c r="P209" s="81">
        <f t="shared" si="52"/>
        <v>550.84745762711873</v>
      </c>
      <c r="Q209" s="58">
        <f t="shared" si="48"/>
        <v>384150.00000000006</v>
      </c>
      <c r="R209" s="54">
        <v>591</v>
      </c>
      <c r="S209" s="12" t="s">
        <v>64</v>
      </c>
      <c r="T209" s="53">
        <f t="shared" si="43"/>
        <v>650.00000000000011</v>
      </c>
      <c r="U209" s="59">
        <f t="shared" si="44"/>
        <v>384150.00000000006</v>
      </c>
      <c r="V209" s="91">
        <f t="shared" si="50"/>
        <v>176150.00000000003</v>
      </c>
      <c r="W209" s="44">
        <f t="shared" si="51"/>
        <v>0</v>
      </c>
    </row>
    <row r="210" spans="1:23" ht="31.2">
      <c r="A210" s="6">
        <v>207</v>
      </c>
      <c r="B210" s="6"/>
      <c r="C210" s="6" t="s">
        <v>614</v>
      </c>
      <c r="D210" s="7" t="s">
        <v>68</v>
      </c>
      <c r="E210" s="12" t="s">
        <v>64</v>
      </c>
      <c r="F210" s="39">
        <f t="shared" si="41"/>
        <v>950</v>
      </c>
      <c r="G210" s="6">
        <v>525</v>
      </c>
      <c r="H210" s="39">
        <v>805.08474576271192</v>
      </c>
      <c r="I210" s="39">
        <f t="shared" si="42"/>
        <v>498750</v>
      </c>
      <c r="J210" s="46"/>
      <c r="K210" s="58">
        <f t="shared" si="45"/>
        <v>0</v>
      </c>
      <c r="L210" s="56">
        <f t="shared" si="46"/>
        <v>525</v>
      </c>
      <c r="M210" s="39">
        <v>805.08474576271192</v>
      </c>
      <c r="N210" s="53">
        <f t="shared" si="47"/>
        <v>498750</v>
      </c>
      <c r="O210" s="46">
        <v>838</v>
      </c>
      <c r="P210" s="81">
        <f t="shared" si="52"/>
        <v>805.08474576271192</v>
      </c>
      <c r="Q210" s="58">
        <f t="shared" si="48"/>
        <v>796100</v>
      </c>
      <c r="R210" s="54">
        <v>838</v>
      </c>
      <c r="S210" s="12" t="s">
        <v>64</v>
      </c>
      <c r="T210" s="53">
        <f t="shared" si="43"/>
        <v>950</v>
      </c>
      <c r="U210" s="59">
        <f t="shared" si="44"/>
        <v>796100</v>
      </c>
      <c r="V210" s="91">
        <f t="shared" si="50"/>
        <v>297350</v>
      </c>
      <c r="W210" s="44">
        <f t="shared" si="51"/>
        <v>0</v>
      </c>
    </row>
    <row r="211" spans="1:23" ht="31.2">
      <c r="A211" s="6">
        <v>208</v>
      </c>
      <c r="B211" s="6"/>
      <c r="C211" s="6" t="s">
        <v>615</v>
      </c>
      <c r="D211" s="7" t="s">
        <v>69</v>
      </c>
      <c r="E211" s="12" t="s">
        <v>64</v>
      </c>
      <c r="F211" s="39">
        <f t="shared" si="41"/>
        <v>1450</v>
      </c>
      <c r="G211" s="6">
        <v>530</v>
      </c>
      <c r="H211" s="39">
        <v>1228.8135593220341</v>
      </c>
      <c r="I211" s="39">
        <f t="shared" si="42"/>
        <v>768500</v>
      </c>
      <c r="J211" s="46"/>
      <c r="K211" s="58">
        <f t="shared" si="45"/>
        <v>0</v>
      </c>
      <c r="L211" s="56">
        <f t="shared" si="46"/>
        <v>530</v>
      </c>
      <c r="M211" s="39">
        <v>1228.8135593220341</v>
      </c>
      <c r="N211" s="53">
        <f t="shared" si="47"/>
        <v>768500</v>
      </c>
      <c r="O211" s="46">
        <v>636</v>
      </c>
      <c r="P211" s="81">
        <f t="shared" si="52"/>
        <v>1228.8135593220341</v>
      </c>
      <c r="Q211" s="58">
        <f t="shared" si="48"/>
        <v>922200</v>
      </c>
      <c r="R211" s="54">
        <v>636</v>
      </c>
      <c r="S211" s="12" t="s">
        <v>64</v>
      </c>
      <c r="T211" s="53">
        <f t="shared" si="43"/>
        <v>1450</v>
      </c>
      <c r="U211" s="59">
        <f t="shared" si="44"/>
        <v>922200</v>
      </c>
      <c r="V211" s="91">
        <f t="shared" si="50"/>
        <v>153700</v>
      </c>
      <c r="W211" s="44">
        <f t="shared" si="51"/>
        <v>0</v>
      </c>
    </row>
    <row r="212" spans="1:23" ht="15.6">
      <c r="A212" s="6">
        <v>209</v>
      </c>
      <c r="B212" s="6"/>
      <c r="C212" s="6" t="s">
        <v>616</v>
      </c>
      <c r="D212" s="7" t="s">
        <v>70</v>
      </c>
      <c r="E212" s="6" t="s">
        <v>14</v>
      </c>
      <c r="F212" s="39">
        <f t="shared" si="41"/>
        <v>1500</v>
      </c>
      <c r="G212" s="6">
        <v>40</v>
      </c>
      <c r="H212" s="39">
        <v>1271.1864406779662</v>
      </c>
      <c r="I212" s="39">
        <f t="shared" si="42"/>
        <v>60000</v>
      </c>
      <c r="J212" s="46"/>
      <c r="K212" s="58">
        <f t="shared" si="45"/>
        <v>0</v>
      </c>
      <c r="L212" s="56">
        <f t="shared" si="46"/>
        <v>40</v>
      </c>
      <c r="M212" s="39">
        <v>1271.1864406779662</v>
      </c>
      <c r="N212" s="53">
        <f t="shared" si="47"/>
        <v>60000</v>
      </c>
      <c r="O212" s="46">
        <v>35</v>
      </c>
      <c r="P212" s="81">
        <f t="shared" si="52"/>
        <v>1271.1864406779662</v>
      </c>
      <c r="Q212" s="58">
        <f t="shared" si="48"/>
        <v>52500</v>
      </c>
      <c r="R212" s="54">
        <v>35</v>
      </c>
      <c r="S212" s="6" t="s">
        <v>14</v>
      </c>
      <c r="T212" s="53">
        <f t="shared" si="43"/>
        <v>1500</v>
      </c>
      <c r="U212" s="59">
        <f t="shared" si="44"/>
        <v>52500</v>
      </c>
      <c r="V212" s="91">
        <f t="shared" si="50"/>
        <v>0</v>
      </c>
      <c r="W212" s="44">
        <f t="shared" si="51"/>
        <v>7500</v>
      </c>
    </row>
    <row r="213" spans="1:23" ht="15.6">
      <c r="A213" s="6">
        <v>210</v>
      </c>
      <c r="B213" s="6"/>
      <c r="C213" s="6" t="s">
        <v>617</v>
      </c>
      <c r="D213" s="7" t="s">
        <v>71</v>
      </c>
      <c r="E213" s="6" t="s">
        <v>14</v>
      </c>
      <c r="F213" s="39">
        <f t="shared" si="41"/>
        <v>2500</v>
      </c>
      <c r="G213" s="6">
        <v>15</v>
      </c>
      <c r="H213" s="39">
        <v>2118.6440677966102</v>
      </c>
      <c r="I213" s="39">
        <f t="shared" si="42"/>
        <v>37500</v>
      </c>
      <c r="J213" s="46"/>
      <c r="K213" s="58">
        <f t="shared" si="45"/>
        <v>0</v>
      </c>
      <c r="L213" s="56">
        <f t="shared" si="46"/>
        <v>15</v>
      </c>
      <c r="M213" s="39">
        <v>2118.6440677966102</v>
      </c>
      <c r="N213" s="53">
        <f t="shared" si="47"/>
        <v>37500</v>
      </c>
      <c r="O213" s="46">
        <v>13</v>
      </c>
      <c r="P213" s="81">
        <f t="shared" si="52"/>
        <v>2118.6440677966102</v>
      </c>
      <c r="Q213" s="58">
        <f t="shared" si="48"/>
        <v>32500</v>
      </c>
      <c r="R213" s="54">
        <v>13</v>
      </c>
      <c r="S213" s="6" t="s">
        <v>14</v>
      </c>
      <c r="T213" s="53">
        <f t="shared" si="43"/>
        <v>2500</v>
      </c>
      <c r="U213" s="59">
        <f t="shared" si="44"/>
        <v>32500</v>
      </c>
      <c r="V213" s="91">
        <f t="shared" si="50"/>
        <v>0</v>
      </c>
      <c r="W213" s="44">
        <f t="shared" si="51"/>
        <v>5000</v>
      </c>
    </row>
    <row r="214" spans="1:23" ht="15.6">
      <c r="A214" s="6">
        <v>211</v>
      </c>
      <c r="B214" s="6"/>
      <c r="C214" s="6" t="s">
        <v>618</v>
      </c>
      <c r="D214" s="7" t="s">
        <v>72</v>
      </c>
      <c r="E214" s="6" t="s">
        <v>14</v>
      </c>
      <c r="F214" s="39">
        <f t="shared" si="41"/>
        <v>3500</v>
      </c>
      <c r="G214" s="6">
        <v>3</v>
      </c>
      <c r="H214" s="39">
        <v>2966.1016949152545</v>
      </c>
      <c r="I214" s="39">
        <f t="shared" si="42"/>
        <v>10500</v>
      </c>
      <c r="J214" s="46">
        <v>2</v>
      </c>
      <c r="K214" s="58">
        <f t="shared" si="45"/>
        <v>7000</v>
      </c>
      <c r="L214" s="56">
        <f t="shared" si="46"/>
        <v>5</v>
      </c>
      <c r="M214" s="39">
        <v>2966.1016949152545</v>
      </c>
      <c r="N214" s="53">
        <f t="shared" si="47"/>
        <v>17500</v>
      </c>
      <c r="O214" s="46">
        <v>9</v>
      </c>
      <c r="P214" s="81">
        <f t="shared" si="52"/>
        <v>2966.1016949152545</v>
      </c>
      <c r="Q214" s="58">
        <f t="shared" si="48"/>
        <v>31500</v>
      </c>
      <c r="R214" s="54">
        <v>9</v>
      </c>
      <c r="S214" s="6" t="s">
        <v>14</v>
      </c>
      <c r="T214" s="53">
        <f t="shared" si="43"/>
        <v>3500</v>
      </c>
      <c r="U214" s="59">
        <f t="shared" si="44"/>
        <v>31500</v>
      </c>
      <c r="V214" s="91">
        <f t="shared" si="50"/>
        <v>14000</v>
      </c>
      <c r="W214" s="44">
        <f t="shared" si="51"/>
        <v>0</v>
      </c>
    </row>
    <row r="215" spans="1:23" ht="15.6">
      <c r="A215" s="6">
        <v>212</v>
      </c>
      <c r="B215" s="6"/>
      <c r="C215" s="6" t="s">
        <v>619</v>
      </c>
      <c r="D215" s="7" t="s">
        <v>73</v>
      </c>
      <c r="E215" s="6" t="s">
        <v>14</v>
      </c>
      <c r="F215" s="39">
        <f t="shared" si="41"/>
        <v>4500</v>
      </c>
      <c r="G215" s="6">
        <v>2</v>
      </c>
      <c r="H215" s="39">
        <v>3813.5593220338983</v>
      </c>
      <c r="I215" s="39">
        <f t="shared" si="42"/>
        <v>9000</v>
      </c>
      <c r="J215" s="46">
        <v>3</v>
      </c>
      <c r="K215" s="58">
        <f t="shared" si="45"/>
        <v>13500</v>
      </c>
      <c r="L215" s="56">
        <f t="shared" si="46"/>
        <v>5</v>
      </c>
      <c r="M215" s="39">
        <v>3813.5593220338983</v>
      </c>
      <c r="N215" s="53">
        <f t="shared" si="47"/>
        <v>22500</v>
      </c>
      <c r="O215" s="46">
        <v>4</v>
      </c>
      <c r="P215" s="81">
        <f t="shared" si="52"/>
        <v>3813.5593220338983</v>
      </c>
      <c r="Q215" s="58">
        <f t="shared" si="48"/>
        <v>18000</v>
      </c>
      <c r="R215" s="54">
        <v>4</v>
      </c>
      <c r="S215" s="6" t="s">
        <v>14</v>
      </c>
      <c r="T215" s="53">
        <f t="shared" si="43"/>
        <v>4500</v>
      </c>
      <c r="U215" s="59">
        <f t="shared" si="44"/>
        <v>18000</v>
      </c>
      <c r="V215" s="91">
        <f t="shared" si="50"/>
        <v>0</v>
      </c>
      <c r="W215" s="44">
        <f t="shared" si="51"/>
        <v>4500</v>
      </c>
    </row>
    <row r="216" spans="1:23" ht="15.6">
      <c r="A216" s="6">
        <v>213</v>
      </c>
      <c r="B216" s="6"/>
      <c r="C216" s="6" t="s">
        <v>620</v>
      </c>
      <c r="D216" s="7" t="s">
        <v>74</v>
      </c>
      <c r="E216" s="6" t="s">
        <v>14</v>
      </c>
      <c r="F216" s="39">
        <f t="shared" si="41"/>
        <v>5500.0000000000009</v>
      </c>
      <c r="G216" s="6">
        <v>2</v>
      </c>
      <c r="H216" s="39">
        <v>4661.016949152543</v>
      </c>
      <c r="I216" s="39">
        <f t="shared" si="42"/>
        <v>11000.000000000002</v>
      </c>
      <c r="J216" s="46">
        <v>1</v>
      </c>
      <c r="K216" s="58">
        <f t="shared" si="45"/>
        <v>5500.0000000000009</v>
      </c>
      <c r="L216" s="56">
        <f t="shared" si="46"/>
        <v>3</v>
      </c>
      <c r="M216" s="39">
        <v>4661.016949152543</v>
      </c>
      <c r="N216" s="53">
        <f t="shared" si="47"/>
        <v>16500.000000000004</v>
      </c>
      <c r="O216" s="46">
        <v>6</v>
      </c>
      <c r="P216" s="81">
        <f t="shared" si="52"/>
        <v>4661.016949152543</v>
      </c>
      <c r="Q216" s="58">
        <f t="shared" si="48"/>
        <v>33000.000000000007</v>
      </c>
      <c r="R216" s="54">
        <v>6</v>
      </c>
      <c r="S216" s="6" t="s">
        <v>14</v>
      </c>
      <c r="T216" s="53">
        <f t="shared" si="43"/>
        <v>5500.0000000000009</v>
      </c>
      <c r="U216" s="59">
        <f t="shared" si="44"/>
        <v>33000.000000000007</v>
      </c>
      <c r="V216" s="91">
        <f t="shared" si="50"/>
        <v>16500.000000000004</v>
      </c>
      <c r="W216" s="44">
        <f t="shared" si="51"/>
        <v>0</v>
      </c>
    </row>
    <row r="217" spans="1:23" ht="15.6">
      <c r="A217" s="6">
        <v>214</v>
      </c>
      <c r="B217" s="6"/>
      <c r="C217" s="6" t="s">
        <v>621</v>
      </c>
      <c r="D217" s="7" t="s">
        <v>75</v>
      </c>
      <c r="E217" s="6" t="s">
        <v>14</v>
      </c>
      <c r="F217" s="39">
        <f t="shared" si="41"/>
        <v>2850</v>
      </c>
      <c r="G217" s="6">
        <f>7*27</f>
        <v>189</v>
      </c>
      <c r="H217" s="39">
        <v>2415.2542372881358</v>
      </c>
      <c r="I217" s="39">
        <f t="shared" si="42"/>
        <v>538650</v>
      </c>
      <c r="J217" s="46"/>
      <c r="K217" s="58">
        <f t="shared" si="45"/>
        <v>0</v>
      </c>
      <c r="L217" s="56">
        <f t="shared" si="46"/>
        <v>189</v>
      </c>
      <c r="M217" s="39">
        <v>2415.2542372881358</v>
      </c>
      <c r="N217" s="53">
        <f t="shared" si="47"/>
        <v>538650</v>
      </c>
      <c r="O217" s="46">
        <v>231</v>
      </c>
      <c r="P217" s="81">
        <f t="shared" si="52"/>
        <v>2415.2542372881358</v>
      </c>
      <c r="Q217" s="58">
        <f t="shared" si="48"/>
        <v>658350</v>
      </c>
      <c r="R217" s="54">
        <v>231</v>
      </c>
      <c r="S217" s="6" t="s">
        <v>14</v>
      </c>
      <c r="T217" s="53">
        <f t="shared" si="43"/>
        <v>2850</v>
      </c>
      <c r="U217" s="59">
        <f t="shared" si="44"/>
        <v>658350</v>
      </c>
      <c r="V217" s="91">
        <f t="shared" si="50"/>
        <v>119700</v>
      </c>
      <c r="W217" s="44">
        <f t="shared" si="51"/>
        <v>0</v>
      </c>
    </row>
    <row r="218" spans="1:23" ht="15.6">
      <c r="A218" s="6">
        <v>215</v>
      </c>
      <c r="B218" s="6"/>
      <c r="C218" s="6" t="s">
        <v>622</v>
      </c>
      <c r="D218" s="7" t="s">
        <v>76</v>
      </c>
      <c r="E218" s="6" t="s">
        <v>14</v>
      </c>
      <c r="F218" s="39">
        <f t="shared" si="41"/>
        <v>25000</v>
      </c>
      <c r="G218" s="6">
        <v>2</v>
      </c>
      <c r="H218" s="39">
        <v>21186.440677966104</v>
      </c>
      <c r="I218" s="39">
        <f t="shared" si="42"/>
        <v>50000</v>
      </c>
      <c r="J218" s="46"/>
      <c r="K218" s="58">
        <f t="shared" si="45"/>
        <v>0</v>
      </c>
      <c r="L218" s="56">
        <f t="shared" si="46"/>
        <v>2</v>
      </c>
      <c r="M218" s="39">
        <v>21186.440677966104</v>
      </c>
      <c r="N218" s="53">
        <f t="shared" si="47"/>
        <v>50000</v>
      </c>
      <c r="O218" s="46">
        <v>0</v>
      </c>
      <c r="P218" s="81">
        <f t="shared" si="52"/>
        <v>21186.440677966104</v>
      </c>
      <c r="Q218" s="58">
        <f t="shared" si="48"/>
        <v>0</v>
      </c>
      <c r="R218" s="54">
        <v>0</v>
      </c>
      <c r="S218" s="6" t="s">
        <v>14</v>
      </c>
      <c r="T218" s="53">
        <f t="shared" si="43"/>
        <v>25000</v>
      </c>
      <c r="U218" s="59">
        <f t="shared" si="44"/>
        <v>0</v>
      </c>
      <c r="V218" s="91">
        <f t="shared" si="50"/>
        <v>0</v>
      </c>
      <c r="W218" s="44">
        <f t="shared" si="51"/>
        <v>50000</v>
      </c>
    </row>
    <row r="219" spans="1:23" ht="15.6">
      <c r="A219" s="6">
        <v>216</v>
      </c>
      <c r="B219" s="6"/>
      <c r="C219" s="6" t="s">
        <v>623</v>
      </c>
      <c r="D219" s="7" t="s">
        <v>77</v>
      </c>
      <c r="E219" s="6" t="s">
        <v>14</v>
      </c>
      <c r="F219" s="39">
        <f t="shared" si="41"/>
        <v>30000</v>
      </c>
      <c r="G219" s="6">
        <v>4</v>
      </c>
      <c r="H219" s="39">
        <v>25423.728813559323</v>
      </c>
      <c r="I219" s="39">
        <f t="shared" si="42"/>
        <v>120000</v>
      </c>
      <c r="J219" s="46"/>
      <c r="K219" s="58">
        <f t="shared" si="45"/>
        <v>0</v>
      </c>
      <c r="L219" s="56">
        <f t="shared" si="46"/>
        <v>4</v>
      </c>
      <c r="M219" s="39">
        <v>25423.728813559323</v>
      </c>
      <c r="N219" s="53">
        <f t="shared" si="47"/>
        <v>120000</v>
      </c>
      <c r="O219" s="46">
        <v>5</v>
      </c>
      <c r="P219" s="81">
        <f t="shared" si="52"/>
        <v>25423.728813559323</v>
      </c>
      <c r="Q219" s="58">
        <f t="shared" si="48"/>
        <v>150000</v>
      </c>
      <c r="R219" s="54">
        <v>5</v>
      </c>
      <c r="S219" s="6" t="s">
        <v>14</v>
      </c>
      <c r="T219" s="53">
        <f t="shared" si="43"/>
        <v>30000</v>
      </c>
      <c r="U219" s="59">
        <f t="shared" si="44"/>
        <v>150000</v>
      </c>
      <c r="V219" s="91">
        <f t="shared" si="50"/>
        <v>30000</v>
      </c>
      <c r="W219" s="44">
        <f t="shared" si="51"/>
        <v>0</v>
      </c>
    </row>
    <row r="220" spans="1:23" ht="15.6">
      <c r="A220" s="6">
        <v>217</v>
      </c>
      <c r="B220" s="6"/>
      <c r="C220" s="6" t="s">
        <v>624</v>
      </c>
      <c r="D220" s="7" t="s">
        <v>78</v>
      </c>
      <c r="E220" s="6" t="s">
        <v>14</v>
      </c>
      <c r="F220" s="39">
        <f t="shared" si="41"/>
        <v>40000</v>
      </c>
      <c r="G220" s="6">
        <v>5</v>
      </c>
      <c r="H220" s="39">
        <v>33898.305084745763</v>
      </c>
      <c r="I220" s="39">
        <f t="shared" si="42"/>
        <v>200000</v>
      </c>
      <c r="J220" s="46">
        <v>1</v>
      </c>
      <c r="K220" s="58">
        <f t="shared" si="45"/>
        <v>40000</v>
      </c>
      <c r="L220" s="56">
        <f t="shared" si="46"/>
        <v>6</v>
      </c>
      <c r="M220" s="39">
        <v>33898.305084745763</v>
      </c>
      <c r="N220" s="53">
        <f t="shared" si="47"/>
        <v>240000</v>
      </c>
      <c r="O220" s="46">
        <v>0</v>
      </c>
      <c r="P220" s="81">
        <f t="shared" si="52"/>
        <v>33898.305084745763</v>
      </c>
      <c r="Q220" s="58">
        <f t="shared" si="48"/>
        <v>0</v>
      </c>
      <c r="R220" s="54">
        <v>0</v>
      </c>
      <c r="S220" s="6" t="s">
        <v>14</v>
      </c>
      <c r="T220" s="53">
        <f t="shared" si="43"/>
        <v>40000</v>
      </c>
      <c r="U220" s="59">
        <f t="shared" si="44"/>
        <v>0</v>
      </c>
      <c r="V220" s="91">
        <f t="shared" si="50"/>
        <v>0</v>
      </c>
      <c r="W220" s="44">
        <f t="shared" si="51"/>
        <v>240000</v>
      </c>
    </row>
    <row r="221" spans="1:23" ht="15.6">
      <c r="A221" s="6">
        <v>218</v>
      </c>
      <c r="B221" s="6"/>
      <c r="C221" s="6" t="s">
        <v>625</v>
      </c>
      <c r="D221" s="7" t="s">
        <v>79</v>
      </c>
      <c r="E221" s="6" t="s">
        <v>14</v>
      </c>
      <c r="F221" s="39">
        <f t="shared" si="41"/>
        <v>50000</v>
      </c>
      <c r="G221" s="6">
        <v>1</v>
      </c>
      <c r="H221" s="39">
        <v>42372.881355932208</v>
      </c>
      <c r="I221" s="39">
        <f t="shared" si="42"/>
        <v>50000</v>
      </c>
      <c r="J221" s="46"/>
      <c r="K221" s="58">
        <f t="shared" si="45"/>
        <v>0</v>
      </c>
      <c r="L221" s="56">
        <f t="shared" si="46"/>
        <v>1</v>
      </c>
      <c r="M221" s="39">
        <v>42372.881355932208</v>
      </c>
      <c r="N221" s="53">
        <f t="shared" si="47"/>
        <v>50000</v>
      </c>
      <c r="O221" s="46">
        <v>1</v>
      </c>
      <c r="P221" s="81">
        <f t="shared" si="52"/>
        <v>42372.881355932208</v>
      </c>
      <c r="Q221" s="58">
        <f t="shared" si="48"/>
        <v>50000</v>
      </c>
      <c r="R221" s="54">
        <v>1</v>
      </c>
      <c r="S221" s="6" t="s">
        <v>14</v>
      </c>
      <c r="T221" s="53">
        <f t="shared" si="43"/>
        <v>50000</v>
      </c>
      <c r="U221" s="59">
        <f t="shared" si="44"/>
        <v>50000</v>
      </c>
      <c r="V221" s="91">
        <f t="shared" si="50"/>
        <v>0</v>
      </c>
      <c r="W221" s="44">
        <f t="shared" si="51"/>
        <v>0</v>
      </c>
    </row>
    <row r="222" spans="1:23" ht="15.6">
      <c r="A222" s="6">
        <v>219</v>
      </c>
      <c r="B222" s="6"/>
      <c r="C222" s="6" t="s">
        <v>626</v>
      </c>
      <c r="D222" s="7" t="s">
        <v>80</v>
      </c>
      <c r="E222" s="6" t="s">
        <v>14</v>
      </c>
      <c r="F222" s="39">
        <f t="shared" si="41"/>
        <v>2250</v>
      </c>
      <c r="G222" s="6">
        <v>27</v>
      </c>
      <c r="H222" s="39">
        <v>1906.7796610169491</v>
      </c>
      <c r="I222" s="39">
        <f t="shared" si="42"/>
        <v>60750</v>
      </c>
      <c r="J222" s="46"/>
      <c r="K222" s="58">
        <f t="shared" si="45"/>
        <v>0</v>
      </c>
      <c r="L222" s="56">
        <f t="shared" si="46"/>
        <v>27</v>
      </c>
      <c r="M222" s="39">
        <v>1906.7796610169491</v>
      </c>
      <c r="N222" s="53">
        <f t="shared" si="47"/>
        <v>60750</v>
      </c>
      <c r="O222" s="46">
        <v>43</v>
      </c>
      <c r="P222" s="81">
        <f t="shared" si="52"/>
        <v>1906.7796610169491</v>
      </c>
      <c r="Q222" s="58">
        <f t="shared" si="48"/>
        <v>96750</v>
      </c>
      <c r="R222" s="54">
        <v>43</v>
      </c>
      <c r="S222" s="6" t="s">
        <v>14</v>
      </c>
      <c r="T222" s="53">
        <f t="shared" si="43"/>
        <v>2250</v>
      </c>
      <c r="U222" s="59">
        <f t="shared" si="44"/>
        <v>96750</v>
      </c>
      <c r="V222" s="91">
        <f t="shared" si="50"/>
        <v>36000</v>
      </c>
      <c r="W222" s="44">
        <f t="shared" si="51"/>
        <v>0</v>
      </c>
    </row>
    <row r="223" spans="1:23" ht="15.6">
      <c r="A223" s="6">
        <v>220</v>
      </c>
      <c r="B223" s="6"/>
      <c r="C223" s="6" t="s">
        <v>627</v>
      </c>
      <c r="D223" s="7" t="s">
        <v>81</v>
      </c>
      <c r="E223" s="6" t="s">
        <v>14</v>
      </c>
      <c r="F223" s="39">
        <f t="shared" si="41"/>
        <v>1250</v>
      </c>
      <c r="G223" s="6">
        <v>27</v>
      </c>
      <c r="H223" s="39">
        <v>1059.3220338983051</v>
      </c>
      <c r="I223" s="39">
        <f t="shared" si="42"/>
        <v>33750</v>
      </c>
      <c r="J223" s="46"/>
      <c r="K223" s="58">
        <f t="shared" si="45"/>
        <v>0</v>
      </c>
      <c r="L223" s="56">
        <f t="shared" si="46"/>
        <v>27</v>
      </c>
      <c r="M223" s="39">
        <v>1059.3220338983051</v>
      </c>
      <c r="N223" s="53">
        <f t="shared" si="47"/>
        <v>33750</v>
      </c>
      <c r="O223" s="46">
        <v>27</v>
      </c>
      <c r="P223" s="81">
        <f t="shared" si="52"/>
        <v>1059.3220338983051</v>
      </c>
      <c r="Q223" s="58">
        <f t="shared" si="48"/>
        <v>33750</v>
      </c>
      <c r="R223" s="54">
        <v>27</v>
      </c>
      <c r="S223" s="6" t="s">
        <v>14</v>
      </c>
      <c r="T223" s="53">
        <f t="shared" si="43"/>
        <v>1250</v>
      </c>
      <c r="U223" s="59">
        <f t="shared" si="44"/>
        <v>33750</v>
      </c>
      <c r="V223" s="91">
        <f t="shared" si="50"/>
        <v>0</v>
      </c>
      <c r="W223" s="44">
        <f t="shared" si="51"/>
        <v>0</v>
      </c>
    </row>
    <row r="224" spans="1:23" ht="15.6">
      <c r="A224" s="6">
        <v>221</v>
      </c>
      <c r="B224" s="6"/>
      <c r="C224" s="6" t="s">
        <v>628</v>
      </c>
      <c r="D224" s="7" t="s">
        <v>82</v>
      </c>
      <c r="E224" s="6" t="s">
        <v>14</v>
      </c>
      <c r="F224" s="39">
        <f t="shared" si="41"/>
        <v>1650</v>
      </c>
      <c r="G224" s="6">
        <v>27</v>
      </c>
      <c r="H224" s="39">
        <v>1398.3050847457628</v>
      </c>
      <c r="I224" s="39">
        <f t="shared" si="42"/>
        <v>44550</v>
      </c>
      <c r="J224" s="46"/>
      <c r="K224" s="58">
        <f t="shared" si="45"/>
        <v>0</v>
      </c>
      <c r="L224" s="56">
        <f t="shared" si="46"/>
        <v>27</v>
      </c>
      <c r="M224" s="39">
        <v>1398.3050847457628</v>
      </c>
      <c r="N224" s="53">
        <f t="shared" si="47"/>
        <v>44550</v>
      </c>
      <c r="O224" s="46">
        <v>18</v>
      </c>
      <c r="P224" s="81">
        <f t="shared" si="52"/>
        <v>1398.3050847457628</v>
      </c>
      <c r="Q224" s="58">
        <f t="shared" si="48"/>
        <v>29700</v>
      </c>
      <c r="R224" s="54">
        <v>18</v>
      </c>
      <c r="S224" s="6" t="s">
        <v>14</v>
      </c>
      <c r="T224" s="53">
        <f t="shared" si="43"/>
        <v>1650</v>
      </c>
      <c r="U224" s="59">
        <f t="shared" si="44"/>
        <v>29700</v>
      </c>
      <c r="V224" s="91">
        <f t="shared" si="50"/>
        <v>0</v>
      </c>
      <c r="W224" s="44">
        <f t="shared" si="51"/>
        <v>14850</v>
      </c>
    </row>
    <row r="225" spans="1:23" ht="15.6">
      <c r="A225" s="6">
        <v>222</v>
      </c>
      <c r="B225" s="6"/>
      <c r="C225" s="6" t="s">
        <v>629</v>
      </c>
      <c r="D225" s="7" t="s">
        <v>83</v>
      </c>
      <c r="E225" s="6" t="s">
        <v>14</v>
      </c>
      <c r="F225" s="39">
        <f t="shared" si="41"/>
        <v>3450</v>
      </c>
      <c r="G225" s="6">
        <v>27</v>
      </c>
      <c r="H225" s="39">
        <v>2923.7288135593221</v>
      </c>
      <c r="I225" s="39">
        <f t="shared" si="42"/>
        <v>93150</v>
      </c>
      <c r="J225" s="46"/>
      <c r="K225" s="58">
        <f t="shared" si="45"/>
        <v>0</v>
      </c>
      <c r="L225" s="56">
        <f t="shared" si="46"/>
        <v>27</v>
      </c>
      <c r="M225" s="39">
        <v>2923.7288135593221</v>
      </c>
      <c r="N225" s="53">
        <f t="shared" si="47"/>
        <v>93150</v>
      </c>
      <c r="O225" s="46">
        <v>37</v>
      </c>
      <c r="P225" s="81">
        <f t="shared" si="52"/>
        <v>2923.7288135593221</v>
      </c>
      <c r="Q225" s="58">
        <f t="shared" si="48"/>
        <v>127650</v>
      </c>
      <c r="R225" s="54">
        <v>37</v>
      </c>
      <c r="S225" s="6" t="s">
        <v>14</v>
      </c>
      <c r="T225" s="53">
        <f t="shared" si="43"/>
        <v>3450</v>
      </c>
      <c r="U225" s="59">
        <f t="shared" si="44"/>
        <v>127650</v>
      </c>
      <c r="V225" s="91">
        <f t="shared" si="50"/>
        <v>34500</v>
      </c>
      <c r="W225" s="44">
        <f t="shared" si="51"/>
        <v>0</v>
      </c>
    </row>
    <row r="226" spans="1:23" ht="15.6">
      <c r="A226" s="6">
        <v>223</v>
      </c>
      <c r="B226" s="6"/>
      <c r="C226" s="6" t="s">
        <v>630</v>
      </c>
      <c r="D226" s="7" t="s">
        <v>84</v>
      </c>
      <c r="E226" s="6" t="s">
        <v>14</v>
      </c>
      <c r="F226" s="39">
        <f t="shared" si="41"/>
        <v>750</v>
      </c>
      <c r="G226" s="6">
        <v>27</v>
      </c>
      <c r="H226" s="39">
        <v>635.59322033898309</v>
      </c>
      <c r="I226" s="39">
        <f t="shared" si="42"/>
        <v>20250</v>
      </c>
      <c r="J226" s="46"/>
      <c r="K226" s="58">
        <f t="shared" si="45"/>
        <v>0</v>
      </c>
      <c r="L226" s="56">
        <f t="shared" si="46"/>
        <v>27</v>
      </c>
      <c r="M226" s="39">
        <v>635.59322033898309</v>
      </c>
      <c r="N226" s="53">
        <f t="shared" si="47"/>
        <v>20250</v>
      </c>
      <c r="O226" s="46">
        <v>27</v>
      </c>
      <c r="P226" s="81">
        <f t="shared" si="52"/>
        <v>635.59322033898309</v>
      </c>
      <c r="Q226" s="58">
        <f t="shared" si="48"/>
        <v>20250</v>
      </c>
      <c r="R226" s="54">
        <v>27</v>
      </c>
      <c r="S226" s="6" t="s">
        <v>14</v>
      </c>
      <c r="T226" s="53">
        <f t="shared" si="43"/>
        <v>750</v>
      </c>
      <c r="U226" s="59">
        <f t="shared" si="44"/>
        <v>20250</v>
      </c>
      <c r="V226" s="91">
        <f t="shared" si="50"/>
        <v>0</v>
      </c>
      <c r="W226" s="44">
        <f t="shared" si="51"/>
        <v>0</v>
      </c>
    </row>
    <row r="227" spans="1:23" ht="15.6">
      <c r="A227" s="6">
        <v>224</v>
      </c>
      <c r="B227" s="6"/>
      <c r="C227" s="6" t="s">
        <v>631</v>
      </c>
      <c r="D227" s="7" t="s">
        <v>85</v>
      </c>
      <c r="E227" s="6" t="s">
        <v>14</v>
      </c>
      <c r="F227" s="39">
        <f t="shared" si="41"/>
        <v>750</v>
      </c>
      <c r="G227" s="6">
        <v>27</v>
      </c>
      <c r="H227" s="39">
        <v>635.59322033898309</v>
      </c>
      <c r="I227" s="39">
        <f t="shared" si="42"/>
        <v>20250</v>
      </c>
      <c r="J227" s="46"/>
      <c r="K227" s="58">
        <f t="shared" si="45"/>
        <v>0</v>
      </c>
      <c r="L227" s="56">
        <f t="shared" si="46"/>
        <v>27</v>
      </c>
      <c r="M227" s="39">
        <v>635.59322033898309</v>
      </c>
      <c r="N227" s="53">
        <f t="shared" si="47"/>
        <v>20250</v>
      </c>
      <c r="O227" s="46">
        <v>27</v>
      </c>
      <c r="P227" s="81">
        <f t="shared" si="52"/>
        <v>635.59322033898309</v>
      </c>
      <c r="Q227" s="58">
        <f t="shared" si="48"/>
        <v>20250</v>
      </c>
      <c r="R227" s="54">
        <v>27</v>
      </c>
      <c r="S227" s="6" t="s">
        <v>14</v>
      </c>
      <c r="T227" s="53">
        <f t="shared" si="43"/>
        <v>750</v>
      </c>
      <c r="U227" s="59">
        <f t="shared" si="44"/>
        <v>20250</v>
      </c>
      <c r="V227" s="91">
        <f t="shared" si="50"/>
        <v>0</v>
      </c>
      <c r="W227" s="44">
        <f t="shared" si="51"/>
        <v>0</v>
      </c>
    </row>
    <row r="228" spans="1:23" ht="15.6">
      <c r="A228" s="6">
        <v>225</v>
      </c>
      <c r="B228" s="6"/>
      <c r="C228" s="6" t="s">
        <v>632</v>
      </c>
      <c r="D228" s="7" t="s">
        <v>86</v>
      </c>
      <c r="E228" s="6" t="s">
        <v>14</v>
      </c>
      <c r="F228" s="39">
        <f t="shared" si="41"/>
        <v>750</v>
      </c>
      <c r="G228" s="6">
        <v>15</v>
      </c>
      <c r="H228" s="39">
        <v>635.59322033898309</v>
      </c>
      <c r="I228" s="39">
        <f t="shared" si="42"/>
        <v>11250</v>
      </c>
      <c r="J228" s="46"/>
      <c r="K228" s="58">
        <f t="shared" si="45"/>
        <v>0</v>
      </c>
      <c r="L228" s="56">
        <f t="shared" si="46"/>
        <v>15</v>
      </c>
      <c r="M228" s="39">
        <v>635.59322033898309</v>
      </c>
      <c r="N228" s="53">
        <f t="shared" si="47"/>
        <v>11250</v>
      </c>
      <c r="O228" s="46">
        <v>15</v>
      </c>
      <c r="P228" s="81">
        <f t="shared" si="52"/>
        <v>635.59322033898309</v>
      </c>
      <c r="Q228" s="58">
        <f t="shared" si="48"/>
        <v>11250</v>
      </c>
      <c r="R228" s="54">
        <v>15</v>
      </c>
      <c r="S228" s="6" t="s">
        <v>14</v>
      </c>
      <c r="T228" s="53">
        <f t="shared" si="43"/>
        <v>750</v>
      </c>
      <c r="U228" s="59">
        <f t="shared" si="44"/>
        <v>11250</v>
      </c>
      <c r="V228" s="91">
        <f t="shared" si="50"/>
        <v>0</v>
      </c>
      <c r="W228" s="44">
        <f t="shared" si="51"/>
        <v>0</v>
      </c>
    </row>
    <row r="229" spans="1:23" ht="15.6">
      <c r="A229" s="6">
        <v>226</v>
      </c>
      <c r="B229" s="6"/>
      <c r="C229" s="6" t="s">
        <v>633</v>
      </c>
      <c r="D229" s="7" t="s">
        <v>87</v>
      </c>
      <c r="E229" s="6" t="s">
        <v>14</v>
      </c>
      <c r="F229" s="39">
        <f t="shared" si="41"/>
        <v>550</v>
      </c>
      <c r="G229" s="6">
        <v>27</v>
      </c>
      <c r="H229" s="39">
        <v>466.10169491525426</v>
      </c>
      <c r="I229" s="39">
        <f t="shared" si="42"/>
        <v>14850</v>
      </c>
      <c r="J229" s="46">
        <v>58</v>
      </c>
      <c r="K229" s="58">
        <f t="shared" si="45"/>
        <v>31900</v>
      </c>
      <c r="L229" s="56">
        <f t="shared" si="46"/>
        <v>85</v>
      </c>
      <c r="M229" s="39">
        <v>466.10169491525426</v>
      </c>
      <c r="N229" s="53">
        <f t="shared" si="47"/>
        <v>46750</v>
      </c>
      <c r="O229" s="46">
        <v>32</v>
      </c>
      <c r="P229" s="81">
        <f t="shared" si="52"/>
        <v>466.10169491525426</v>
      </c>
      <c r="Q229" s="58">
        <f t="shared" si="48"/>
        <v>17600</v>
      </c>
      <c r="R229" s="54">
        <v>32</v>
      </c>
      <c r="S229" s="6" t="s">
        <v>14</v>
      </c>
      <c r="T229" s="53">
        <f t="shared" si="43"/>
        <v>550</v>
      </c>
      <c r="U229" s="59">
        <f t="shared" si="44"/>
        <v>17600</v>
      </c>
      <c r="V229" s="91">
        <f t="shared" si="50"/>
        <v>0</v>
      </c>
      <c r="W229" s="44">
        <f t="shared" si="51"/>
        <v>29150</v>
      </c>
    </row>
    <row r="230" spans="1:23" ht="15.6">
      <c r="A230" s="6">
        <v>227</v>
      </c>
      <c r="B230" s="6"/>
      <c r="C230" s="6" t="s">
        <v>634</v>
      </c>
      <c r="D230" s="7" t="s">
        <v>88</v>
      </c>
      <c r="E230" s="6" t="s">
        <v>14</v>
      </c>
      <c r="F230" s="39">
        <f t="shared" si="41"/>
        <v>35000</v>
      </c>
      <c r="G230" s="6">
        <v>27</v>
      </c>
      <c r="H230" s="39">
        <v>29661.016949152545</v>
      </c>
      <c r="I230" s="39">
        <f t="shared" si="42"/>
        <v>945000</v>
      </c>
      <c r="J230" s="46"/>
      <c r="K230" s="58">
        <f t="shared" si="45"/>
        <v>0</v>
      </c>
      <c r="L230" s="56">
        <f t="shared" si="46"/>
        <v>27</v>
      </c>
      <c r="M230" s="39">
        <v>29661.016949152545</v>
      </c>
      <c r="N230" s="53">
        <f t="shared" si="47"/>
        <v>945000</v>
      </c>
      <c r="O230" s="46">
        <v>31</v>
      </c>
      <c r="P230" s="81">
        <f t="shared" si="52"/>
        <v>29661.016949152545</v>
      </c>
      <c r="Q230" s="58">
        <f t="shared" si="48"/>
        <v>1085000</v>
      </c>
      <c r="R230" s="54">
        <v>31</v>
      </c>
      <c r="S230" s="6" t="s">
        <v>14</v>
      </c>
      <c r="T230" s="53">
        <f t="shared" si="43"/>
        <v>35000</v>
      </c>
      <c r="U230" s="59">
        <f t="shared" si="44"/>
        <v>1085000</v>
      </c>
      <c r="V230" s="91">
        <f t="shared" si="50"/>
        <v>140000</v>
      </c>
      <c r="W230" s="44">
        <f t="shared" si="51"/>
        <v>0</v>
      </c>
    </row>
    <row r="231" spans="1:23" ht="15.6">
      <c r="A231" s="6">
        <v>228</v>
      </c>
      <c r="B231" s="6"/>
      <c r="C231" s="6" t="s">
        <v>635</v>
      </c>
      <c r="D231" s="7" t="s">
        <v>90</v>
      </c>
      <c r="E231" s="6" t="s">
        <v>14</v>
      </c>
      <c r="F231" s="39">
        <f t="shared" si="41"/>
        <v>9500</v>
      </c>
      <c r="G231" s="6">
        <v>1</v>
      </c>
      <c r="H231" s="39">
        <v>8050.8474576271192</v>
      </c>
      <c r="I231" s="39">
        <f t="shared" si="42"/>
        <v>9500</v>
      </c>
      <c r="J231" s="46"/>
      <c r="K231" s="58">
        <f t="shared" si="45"/>
        <v>0</v>
      </c>
      <c r="L231" s="56">
        <f t="shared" si="46"/>
        <v>1</v>
      </c>
      <c r="M231" s="39">
        <v>8050.8474576271192</v>
      </c>
      <c r="N231" s="53">
        <f t="shared" si="47"/>
        <v>9500</v>
      </c>
      <c r="O231" s="46">
        <v>0</v>
      </c>
      <c r="P231" s="81">
        <f t="shared" si="52"/>
        <v>8050.8474576271192</v>
      </c>
      <c r="Q231" s="58">
        <f t="shared" si="48"/>
        <v>0</v>
      </c>
      <c r="R231" s="54">
        <v>0</v>
      </c>
      <c r="S231" s="6" t="s">
        <v>14</v>
      </c>
      <c r="T231" s="53">
        <f t="shared" si="43"/>
        <v>9500</v>
      </c>
      <c r="U231" s="59">
        <f t="shared" si="44"/>
        <v>0</v>
      </c>
      <c r="V231" s="91">
        <f t="shared" si="50"/>
        <v>0</v>
      </c>
      <c r="W231" s="44">
        <f t="shared" si="51"/>
        <v>9500</v>
      </c>
    </row>
    <row r="232" spans="1:23" ht="15.6">
      <c r="A232" s="6">
        <v>229</v>
      </c>
      <c r="B232" s="6"/>
      <c r="C232" s="6" t="s">
        <v>636</v>
      </c>
      <c r="D232" s="7" t="s">
        <v>91</v>
      </c>
      <c r="E232" s="6" t="s">
        <v>14</v>
      </c>
      <c r="F232" s="39">
        <f t="shared" si="41"/>
        <v>14500.000000000002</v>
      </c>
      <c r="G232" s="6">
        <v>3</v>
      </c>
      <c r="H232" s="39">
        <v>12288.135593220341</v>
      </c>
      <c r="I232" s="39">
        <f t="shared" si="42"/>
        <v>43500.000000000007</v>
      </c>
      <c r="J232" s="46"/>
      <c r="K232" s="58">
        <f t="shared" si="45"/>
        <v>0</v>
      </c>
      <c r="L232" s="56">
        <f t="shared" si="46"/>
        <v>3</v>
      </c>
      <c r="M232" s="39">
        <v>12288.135593220341</v>
      </c>
      <c r="N232" s="53">
        <f t="shared" si="47"/>
        <v>43500.000000000007</v>
      </c>
      <c r="O232" s="46">
        <v>5</v>
      </c>
      <c r="P232" s="81">
        <f t="shared" si="52"/>
        <v>12288.135593220341</v>
      </c>
      <c r="Q232" s="58">
        <f t="shared" si="48"/>
        <v>72500.000000000015</v>
      </c>
      <c r="R232" s="54">
        <v>5</v>
      </c>
      <c r="S232" s="6" t="s">
        <v>14</v>
      </c>
      <c r="T232" s="53">
        <f t="shared" si="43"/>
        <v>14500.000000000002</v>
      </c>
      <c r="U232" s="59">
        <f t="shared" si="44"/>
        <v>72500.000000000015</v>
      </c>
      <c r="V232" s="91">
        <f t="shared" si="50"/>
        <v>29000.000000000007</v>
      </c>
      <c r="W232" s="44">
        <f t="shared" si="51"/>
        <v>0</v>
      </c>
    </row>
    <row r="233" spans="1:23" ht="15.6">
      <c r="A233" s="6">
        <v>230</v>
      </c>
      <c r="B233" s="6"/>
      <c r="C233" s="6" t="s">
        <v>637</v>
      </c>
      <c r="D233" s="7" t="s">
        <v>92</v>
      </c>
      <c r="E233" s="6" t="s">
        <v>14</v>
      </c>
      <c r="F233" s="39">
        <f t="shared" si="41"/>
        <v>22500</v>
      </c>
      <c r="G233" s="6">
        <v>1</v>
      </c>
      <c r="H233" s="39">
        <v>19067.796610169491</v>
      </c>
      <c r="I233" s="39">
        <f t="shared" si="42"/>
        <v>22500</v>
      </c>
      <c r="J233" s="46">
        <v>5</v>
      </c>
      <c r="K233" s="58">
        <f t="shared" si="45"/>
        <v>112500</v>
      </c>
      <c r="L233" s="56">
        <f t="shared" si="46"/>
        <v>6</v>
      </c>
      <c r="M233" s="39">
        <v>19067.796610169491</v>
      </c>
      <c r="N233" s="53">
        <f t="shared" si="47"/>
        <v>135000</v>
      </c>
      <c r="O233" s="46">
        <v>7</v>
      </c>
      <c r="P233" s="81">
        <f t="shared" si="52"/>
        <v>19067.796610169491</v>
      </c>
      <c r="Q233" s="58">
        <f t="shared" si="48"/>
        <v>157500</v>
      </c>
      <c r="R233" s="54">
        <v>7</v>
      </c>
      <c r="S233" s="6" t="s">
        <v>14</v>
      </c>
      <c r="T233" s="53">
        <f t="shared" si="43"/>
        <v>22500</v>
      </c>
      <c r="U233" s="59">
        <f t="shared" si="44"/>
        <v>157500</v>
      </c>
      <c r="V233" s="91">
        <f t="shared" si="50"/>
        <v>22500</v>
      </c>
      <c r="W233" s="44">
        <f t="shared" si="51"/>
        <v>0</v>
      </c>
    </row>
    <row r="234" spans="1:23" ht="15.6">
      <c r="A234" s="6">
        <v>231</v>
      </c>
      <c r="B234" s="6"/>
      <c r="C234" s="6" t="s">
        <v>638</v>
      </c>
      <c r="D234" s="7" t="s">
        <v>94</v>
      </c>
      <c r="E234" s="6" t="s">
        <v>49</v>
      </c>
      <c r="F234" s="39">
        <f t="shared" si="41"/>
        <v>40000</v>
      </c>
      <c r="G234" s="6">
        <v>1</v>
      </c>
      <c r="H234" s="39">
        <v>33898.305084745763</v>
      </c>
      <c r="I234" s="39">
        <f t="shared" si="42"/>
        <v>40000</v>
      </c>
      <c r="J234" s="46">
        <v>1</v>
      </c>
      <c r="K234" s="58">
        <f t="shared" si="45"/>
        <v>40000</v>
      </c>
      <c r="L234" s="56">
        <f t="shared" si="46"/>
        <v>2</v>
      </c>
      <c r="M234" s="39">
        <v>33898.305084745763</v>
      </c>
      <c r="N234" s="53">
        <f t="shared" si="47"/>
        <v>80000</v>
      </c>
      <c r="O234" s="46">
        <v>1</v>
      </c>
      <c r="P234" s="81">
        <f t="shared" si="52"/>
        <v>33898.305084745763</v>
      </c>
      <c r="Q234" s="58">
        <f t="shared" si="48"/>
        <v>40000</v>
      </c>
      <c r="R234" s="54">
        <v>1</v>
      </c>
      <c r="S234" s="6" t="s">
        <v>49</v>
      </c>
      <c r="T234" s="53">
        <f t="shared" si="43"/>
        <v>40000</v>
      </c>
      <c r="U234" s="59">
        <f t="shared" si="44"/>
        <v>40000</v>
      </c>
      <c r="V234" s="91">
        <f t="shared" si="50"/>
        <v>0</v>
      </c>
      <c r="W234" s="44">
        <f t="shared" si="51"/>
        <v>40000</v>
      </c>
    </row>
    <row r="235" spans="1:23" ht="15.6">
      <c r="A235" s="6">
        <v>232</v>
      </c>
      <c r="B235" s="6"/>
      <c r="C235" s="6" t="s">
        <v>639</v>
      </c>
      <c r="D235" s="82" t="s">
        <v>96</v>
      </c>
      <c r="E235" s="6" t="s">
        <v>49</v>
      </c>
      <c r="F235" s="39">
        <f t="shared" si="41"/>
        <v>14500.000000000002</v>
      </c>
      <c r="G235" s="6">
        <v>1</v>
      </c>
      <c r="H235" s="39">
        <v>12288.135593220341</v>
      </c>
      <c r="I235" s="39">
        <f t="shared" si="42"/>
        <v>14500.000000000002</v>
      </c>
      <c r="J235" s="46">
        <v>1</v>
      </c>
      <c r="K235" s="58">
        <f t="shared" si="45"/>
        <v>14500.000000000002</v>
      </c>
      <c r="L235" s="56">
        <f t="shared" si="46"/>
        <v>2</v>
      </c>
      <c r="M235" s="39">
        <v>12288.135593220341</v>
      </c>
      <c r="N235" s="53">
        <f t="shared" si="47"/>
        <v>29000.000000000004</v>
      </c>
      <c r="O235" s="46">
        <v>1</v>
      </c>
      <c r="P235" s="81">
        <f t="shared" si="52"/>
        <v>12288.135593220341</v>
      </c>
      <c r="Q235" s="58">
        <f t="shared" si="48"/>
        <v>14500.000000000002</v>
      </c>
      <c r="R235" s="54">
        <v>0</v>
      </c>
      <c r="S235" s="6" t="s">
        <v>49</v>
      </c>
      <c r="T235" s="53">
        <f t="shared" si="43"/>
        <v>14500.000000000002</v>
      </c>
      <c r="U235" s="59">
        <f t="shared" si="44"/>
        <v>0</v>
      </c>
      <c r="V235" s="91">
        <f t="shared" si="50"/>
        <v>0</v>
      </c>
      <c r="W235" s="44">
        <f t="shared" si="51"/>
        <v>14500.000000000002</v>
      </c>
    </row>
    <row r="236" spans="1:23" ht="15.6">
      <c r="A236" s="6">
        <v>233</v>
      </c>
      <c r="B236" s="6"/>
      <c r="C236" s="6" t="s">
        <v>640</v>
      </c>
      <c r="D236" s="7" t="s">
        <v>98</v>
      </c>
      <c r="E236" s="6" t="s">
        <v>49</v>
      </c>
      <c r="F236" s="39">
        <f t="shared" si="41"/>
        <v>185000</v>
      </c>
      <c r="G236" s="6">
        <v>1</v>
      </c>
      <c r="H236" s="39">
        <v>156779.66101694916</v>
      </c>
      <c r="I236" s="39">
        <f t="shared" si="42"/>
        <v>185000</v>
      </c>
      <c r="J236" s="46">
        <v>1</v>
      </c>
      <c r="K236" s="58">
        <f t="shared" si="45"/>
        <v>185000</v>
      </c>
      <c r="L236" s="56">
        <f t="shared" si="46"/>
        <v>2</v>
      </c>
      <c r="M236" s="39">
        <v>156779.66101694916</v>
      </c>
      <c r="N236" s="53">
        <f t="shared" si="47"/>
        <v>370000</v>
      </c>
      <c r="O236" s="46">
        <v>1</v>
      </c>
      <c r="P236" s="81">
        <f t="shared" si="52"/>
        <v>156779.66101694916</v>
      </c>
      <c r="Q236" s="58">
        <f t="shared" si="48"/>
        <v>185000</v>
      </c>
      <c r="R236" s="54">
        <v>1</v>
      </c>
      <c r="S236" s="6" t="s">
        <v>49</v>
      </c>
      <c r="T236" s="53">
        <f t="shared" si="43"/>
        <v>185000</v>
      </c>
      <c r="U236" s="59">
        <f t="shared" si="44"/>
        <v>185000</v>
      </c>
      <c r="V236" s="91">
        <f t="shared" si="50"/>
        <v>0</v>
      </c>
      <c r="W236" s="44">
        <f t="shared" si="51"/>
        <v>185000</v>
      </c>
    </row>
    <row r="237" spans="1:23" ht="46.8">
      <c r="A237" s="6">
        <v>234</v>
      </c>
      <c r="B237" s="6"/>
      <c r="C237" s="6" t="s">
        <v>641</v>
      </c>
      <c r="D237" s="7" t="s">
        <v>99</v>
      </c>
      <c r="E237" s="6" t="s">
        <v>49</v>
      </c>
      <c r="F237" s="39">
        <f t="shared" si="41"/>
        <v>1895000</v>
      </c>
      <c r="G237" s="6">
        <v>1</v>
      </c>
      <c r="H237" s="39">
        <v>1605932.2033898307</v>
      </c>
      <c r="I237" s="39">
        <f t="shared" si="42"/>
        <v>1895000</v>
      </c>
      <c r="J237" s="46"/>
      <c r="K237" s="58">
        <f t="shared" si="45"/>
        <v>0</v>
      </c>
      <c r="L237" s="56">
        <f t="shared" si="46"/>
        <v>1</v>
      </c>
      <c r="M237" s="39">
        <v>1605932.2033898307</v>
      </c>
      <c r="N237" s="53">
        <f t="shared" si="47"/>
        <v>1895000</v>
      </c>
      <c r="O237" s="46">
        <v>1</v>
      </c>
      <c r="P237" s="81">
        <f t="shared" si="52"/>
        <v>1605932.2033898307</v>
      </c>
      <c r="Q237" s="58">
        <f t="shared" si="48"/>
        <v>1895000</v>
      </c>
      <c r="R237" s="54">
        <v>1</v>
      </c>
      <c r="S237" s="6" t="s">
        <v>49</v>
      </c>
      <c r="T237" s="53">
        <f t="shared" si="43"/>
        <v>1895000</v>
      </c>
      <c r="U237" s="59">
        <f t="shared" si="44"/>
        <v>1895000</v>
      </c>
      <c r="V237" s="91">
        <f t="shared" si="50"/>
        <v>0</v>
      </c>
      <c r="W237" s="44">
        <f t="shared" si="51"/>
        <v>0</v>
      </c>
    </row>
    <row r="238" spans="1:23" ht="31.2">
      <c r="A238" s="6">
        <v>235</v>
      </c>
      <c r="B238" s="6"/>
      <c r="C238" s="6" t="s">
        <v>642</v>
      </c>
      <c r="D238" s="7" t="s">
        <v>100</v>
      </c>
      <c r="E238" s="6" t="s">
        <v>49</v>
      </c>
      <c r="F238" s="39">
        <f t="shared" si="41"/>
        <v>795000</v>
      </c>
      <c r="G238" s="6">
        <v>1</v>
      </c>
      <c r="H238" s="39">
        <v>673728.81355932204</v>
      </c>
      <c r="I238" s="39">
        <f t="shared" si="42"/>
        <v>795000</v>
      </c>
      <c r="J238" s="46"/>
      <c r="K238" s="58">
        <f t="shared" si="45"/>
        <v>0</v>
      </c>
      <c r="L238" s="56">
        <f t="shared" si="46"/>
        <v>1</v>
      </c>
      <c r="M238" s="39">
        <v>673728.81355932204</v>
      </c>
      <c r="N238" s="53">
        <f t="shared" si="47"/>
        <v>795000</v>
      </c>
      <c r="O238" s="46">
        <v>1</v>
      </c>
      <c r="P238" s="81">
        <f t="shared" ref="P238:P243" si="53">M238</f>
        <v>673728.81355932204</v>
      </c>
      <c r="Q238" s="58">
        <f t="shared" si="48"/>
        <v>795000</v>
      </c>
      <c r="R238" s="54">
        <v>1</v>
      </c>
      <c r="S238" s="6" t="s">
        <v>49</v>
      </c>
      <c r="T238" s="53">
        <f t="shared" si="43"/>
        <v>795000</v>
      </c>
      <c r="U238" s="59">
        <f t="shared" si="44"/>
        <v>795000</v>
      </c>
      <c r="V238" s="91">
        <f t="shared" si="50"/>
        <v>0</v>
      </c>
      <c r="W238" s="44">
        <f t="shared" si="51"/>
        <v>0</v>
      </c>
    </row>
    <row r="239" spans="1:23" ht="15.6">
      <c r="A239" s="6">
        <v>236</v>
      </c>
      <c r="B239" s="6"/>
      <c r="C239" s="6" t="s">
        <v>643</v>
      </c>
      <c r="D239" s="7" t="s">
        <v>101</v>
      </c>
      <c r="E239" s="6" t="s">
        <v>49</v>
      </c>
      <c r="F239" s="39">
        <f t="shared" si="41"/>
        <v>95000.000000000015</v>
      </c>
      <c r="G239" s="6">
        <v>1</v>
      </c>
      <c r="H239" s="39">
        <v>80508.474576271197</v>
      </c>
      <c r="I239" s="39">
        <f t="shared" si="42"/>
        <v>95000.000000000015</v>
      </c>
      <c r="J239" s="46"/>
      <c r="K239" s="58">
        <f t="shared" si="45"/>
        <v>0</v>
      </c>
      <c r="L239" s="56">
        <f t="shared" si="46"/>
        <v>1</v>
      </c>
      <c r="M239" s="39">
        <v>80508.474576271197</v>
      </c>
      <c r="N239" s="53">
        <f t="shared" si="47"/>
        <v>95000.000000000015</v>
      </c>
      <c r="O239" s="46">
        <v>1</v>
      </c>
      <c r="P239" s="81">
        <f t="shared" si="53"/>
        <v>80508.474576271197</v>
      </c>
      <c r="Q239" s="58">
        <f t="shared" si="48"/>
        <v>95000.000000000015</v>
      </c>
      <c r="R239" s="54">
        <v>1</v>
      </c>
      <c r="S239" s="6" t="s">
        <v>49</v>
      </c>
      <c r="T239" s="53">
        <f t="shared" si="43"/>
        <v>95000.000000000015</v>
      </c>
      <c r="U239" s="59">
        <f t="shared" si="44"/>
        <v>95000.000000000015</v>
      </c>
      <c r="V239" s="91">
        <f t="shared" si="50"/>
        <v>0</v>
      </c>
      <c r="W239" s="44">
        <f t="shared" si="51"/>
        <v>0</v>
      </c>
    </row>
    <row r="240" spans="1:23" ht="15.6">
      <c r="A240" s="6">
        <v>237</v>
      </c>
      <c r="B240" s="6"/>
      <c r="C240" s="6" t="s">
        <v>644</v>
      </c>
      <c r="D240" s="7" t="s">
        <v>102</v>
      </c>
      <c r="E240" s="6" t="s">
        <v>49</v>
      </c>
      <c r="F240" s="39">
        <f t="shared" si="41"/>
        <v>145000</v>
      </c>
      <c r="G240" s="6">
        <v>1</v>
      </c>
      <c r="H240" s="39">
        <v>122881.3559322034</v>
      </c>
      <c r="I240" s="39">
        <f t="shared" si="42"/>
        <v>145000</v>
      </c>
      <c r="J240" s="46"/>
      <c r="K240" s="58">
        <f t="shared" si="45"/>
        <v>0</v>
      </c>
      <c r="L240" s="56">
        <f t="shared" si="46"/>
        <v>1</v>
      </c>
      <c r="M240" s="39">
        <v>122881.3559322034</v>
      </c>
      <c r="N240" s="53">
        <f t="shared" si="47"/>
        <v>145000</v>
      </c>
      <c r="O240" s="46">
        <v>1</v>
      </c>
      <c r="P240" s="81">
        <f t="shared" si="53"/>
        <v>122881.3559322034</v>
      </c>
      <c r="Q240" s="58">
        <f t="shared" si="48"/>
        <v>145000</v>
      </c>
      <c r="R240" s="54">
        <v>1</v>
      </c>
      <c r="S240" s="6" t="s">
        <v>49</v>
      </c>
      <c r="T240" s="53">
        <f t="shared" si="43"/>
        <v>145000</v>
      </c>
      <c r="U240" s="59">
        <f t="shared" si="44"/>
        <v>145000</v>
      </c>
      <c r="V240" s="91">
        <f t="shared" si="50"/>
        <v>0</v>
      </c>
      <c r="W240" s="44">
        <f t="shared" si="51"/>
        <v>0</v>
      </c>
    </row>
    <row r="241" spans="1:24" ht="46.8">
      <c r="A241" s="6">
        <v>238</v>
      </c>
      <c r="B241" s="6"/>
      <c r="C241" s="6" t="s">
        <v>645</v>
      </c>
      <c r="D241" s="7" t="s">
        <v>103</v>
      </c>
      <c r="E241" s="6" t="s">
        <v>49</v>
      </c>
      <c r="F241" s="39">
        <f t="shared" si="41"/>
        <v>1495000</v>
      </c>
      <c r="G241" s="6">
        <v>2</v>
      </c>
      <c r="H241" s="39">
        <v>1266949.1525423729</v>
      </c>
      <c r="I241" s="39">
        <f t="shared" si="42"/>
        <v>2990000</v>
      </c>
      <c r="J241" s="46"/>
      <c r="K241" s="58">
        <f t="shared" si="45"/>
        <v>0</v>
      </c>
      <c r="L241" s="56">
        <f t="shared" si="46"/>
        <v>2</v>
      </c>
      <c r="M241" s="39">
        <v>1266949.1525423729</v>
      </c>
      <c r="N241" s="53">
        <f t="shared" si="47"/>
        <v>2990000</v>
      </c>
      <c r="O241" s="46">
        <v>2</v>
      </c>
      <c r="P241" s="81">
        <f t="shared" si="53"/>
        <v>1266949.1525423729</v>
      </c>
      <c r="Q241" s="58">
        <f t="shared" si="48"/>
        <v>2990000</v>
      </c>
      <c r="R241" s="54">
        <v>2</v>
      </c>
      <c r="S241" s="6" t="s">
        <v>49</v>
      </c>
      <c r="T241" s="53">
        <f t="shared" si="43"/>
        <v>1495000</v>
      </c>
      <c r="U241" s="59">
        <f t="shared" si="44"/>
        <v>2990000</v>
      </c>
      <c r="V241" s="91">
        <f t="shared" si="50"/>
        <v>0</v>
      </c>
      <c r="W241" s="44">
        <f t="shared" si="51"/>
        <v>0</v>
      </c>
    </row>
    <row r="242" spans="1:24" ht="15.6">
      <c r="A242" s="6">
        <v>239</v>
      </c>
      <c r="B242" s="6"/>
      <c r="C242" s="6" t="s">
        <v>646</v>
      </c>
      <c r="D242" s="7" t="s">
        <v>104</v>
      </c>
      <c r="E242" s="6" t="s">
        <v>105</v>
      </c>
      <c r="F242" s="39">
        <f t="shared" si="41"/>
        <v>100000</v>
      </c>
      <c r="G242" s="6">
        <v>4</v>
      </c>
      <c r="H242" s="39">
        <v>84745.762711864416</v>
      </c>
      <c r="I242" s="39">
        <f t="shared" si="42"/>
        <v>400000</v>
      </c>
      <c r="J242" s="46"/>
      <c r="K242" s="58">
        <f t="shared" si="45"/>
        <v>0</v>
      </c>
      <c r="L242" s="56">
        <f t="shared" si="46"/>
        <v>4</v>
      </c>
      <c r="M242" s="39">
        <v>84745.762711864416</v>
      </c>
      <c r="N242" s="53">
        <f t="shared" si="47"/>
        <v>400000</v>
      </c>
      <c r="O242" s="46">
        <v>4</v>
      </c>
      <c r="P242" s="81">
        <f t="shared" si="53"/>
        <v>84745.762711864416</v>
      </c>
      <c r="Q242" s="58">
        <f t="shared" si="48"/>
        <v>400000</v>
      </c>
      <c r="R242" s="54">
        <v>4</v>
      </c>
      <c r="S242" s="6" t="s">
        <v>105</v>
      </c>
      <c r="T242" s="53">
        <f t="shared" si="43"/>
        <v>100000</v>
      </c>
      <c r="U242" s="59">
        <f t="shared" si="44"/>
        <v>400000</v>
      </c>
      <c r="V242" s="91">
        <f t="shared" si="50"/>
        <v>0</v>
      </c>
      <c r="W242" s="44">
        <f t="shared" si="51"/>
        <v>0</v>
      </c>
    </row>
    <row r="243" spans="1:24" ht="15.6">
      <c r="A243" s="6">
        <v>240</v>
      </c>
      <c r="B243" s="6"/>
      <c r="C243" s="6" t="s">
        <v>647</v>
      </c>
      <c r="D243" s="7" t="s">
        <v>106</v>
      </c>
      <c r="E243" s="6" t="s">
        <v>49</v>
      </c>
      <c r="F243" s="39">
        <f t="shared" si="41"/>
        <v>1213000</v>
      </c>
      <c r="G243" s="6">
        <v>1</v>
      </c>
      <c r="H243" s="39">
        <v>1027966.1016949153</v>
      </c>
      <c r="I243" s="39">
        <f t="shared" si="42"/>
        <v>1213000</v>
      </c>
      <c r="J243" s="46"/>
      <c r="K243" s="58">
        <f t="shared" si="45"/>
        <v>0</v>
      </c>
      <c r="L243" s="56">
        <f t="shared" si="46"/>
        <v>1</v>
      </c>
      <c r="M243" s="39">
        <v>1027966.1016949153</v>
      </c>
      <c r="N243" s="53">
        <f t="shared" si="47"/>
        <v>1213000</v>
      </c>
      <c r="O243" s="46">
        <v>1</v>
      </c>
      <c r="P243" s="81">
        <f t="shared" si="53"/>
        <v>1027966.1016949153</v>
      </c>
      <c r="Q243" s="58">
        <f t="shared" si="48"/>
        <v>1213000</v>
      </c>
      <c r="R243" s="54">
        <v>1</v>
      </c>
      <c r="S243" s="6" t="s">
        <v>49</v>
      </c>
      <c r="T243" s="53">
        <f t="shared" si="43"/>
        <v>1213000</v>
      </c>
      <c r="U243" s="59">
        <f t="shared" si="44"/>
        <v>1213000</v>
      </c>
      <c r="V243" s="91">
        <f t="shared" si="50"/>
        <v>0</v>
      </c>
      <c r="W243" s="44">
        <f t="shared" si="51"/>
        <v>0</v>
      </c>
    </row>
    <row r="244" spans="1:24" ht="15.6">
      <c r="A244" s="44"/>
      <c r="B244" s="44"/>
      <c r="C244" s="44"/>
      <c r="D244" s="7" t="s">
        <v>351</v>
      </c>
      <c r="E244" s="44" t="s">
        <v>49</v>
      </c>
      <c r="F244" s="50">
        <v>100000</v>
      </c>
      <c r="G244" s="46">
        <v>0</v>
      </c>
      <c r="H244" s="50"/>
      <c r="I244" s="50"/>
      <c r="J244" s="44">
        <v>1</v>
      </c>
      <c r="K244" s="58">
        <f t="shared" si="45"/>
        <v>100000</v>
      </c>
      <c r="L244" s="56">
        <f t="shared" si="46"/>
        <v>1</v>
      </c>
      <c r="M244" s="51" t="e">
        <f>#REF!</f>
        <v>#REF!</v>
      </c>
      <c r="N244" s="53">
        <f t="shared" si="47"/>
        <v>100000</v>
      </c>
      <c r="O244" s="44">
        <v>1</v>
      </c>
      <c r="P244" s="44"/>
      <c r="Q244" s="58">
        <f t="shared" si="48"/>
        <v>100000</v>
      </c>
      <c r="R244" s="46">
        <v>2</v>
      </c>
      <c r="S244" s="44" t="s">
        <v>49</v>
      </c>
      <c r="T244" s="51">
        <v>100000</v>
      </c>
      <c r="U244" s="50">
        <f t="shared" si="44"/>
        <v>200000</v>
      </c>
      <c r="V244" s="91">
        <f t="shared" si="50"/>
        <v>0</v>
      </c>
      <c r="W244" s="44">
        <f t="shared" si="51"/>
        <v>0</v>
      </c>
    </row>
    <row r="245" spans="1:24" ht="15.6">
      <c r="A245" s="44"/>
      <c r="B245" s="44"/>
      <c r="C245" s="44"/>
      <c r="D245" s="90" t="s">
        <v>395</v>
      </c>
      <c r="E245" s="44" t="s">
        <v>14</v>
      </c>
      <c r="F245" s="50">
        <v>1195000</v>
      </c>
      <c r="G245" s="46">
        <v>0</v>
      </c>
      <c r="H245" s="50"/>
      <c r="I245" s="50"/>
      <c r="J245" s="44">
        <v>6</v>
      </c>
      <c r="K245" s="58">
        <f t="shared" si="45"/>
        <v>7170000</v>
      </c>
      <c r="L245" s="56">
        <f t="shared" si="46"/>
        <v>6</v>
      </c>
      <c r="M245" s="51"/>
      <c r="N245" s="53">
        <f t="shared" si="47"/>
        <v>7170000</v>
      </c>
      <c r="O245" s="44">
        <v>6</v>
      </c>
      <c r="P245" s="44"/>
      <c r="Q245" s="58">
        <f t="shared" si="48"/>
        <v>7170000</v>
      </c>
      <c r="R245" s="46"/>
      <c r="S245" s="44"/>
      <c r="T245" s="51"/>
      <c r="U245" s="50"/>
      <c r="V245" s="91">
        <f t="shared" si="50"/>
        <v>0</v>
      </c>
      <c r="W245" s="44">
        <f t="shared" si="51"/>
        <v>0</v>
      </c>
      <c r="X245" s="27"/>
    </row>
    <row r="246" spans="1:24">
      <c r="A246" s="44"/>
      <c r="B246" s="44"/>
      <c r="C246" s="44"/>
      <c r="D246" s="47"/>
      <c r="E246" s="47"/>
      <c r="F246" s="47"/>
      <c r="G246" s="44"/>
      <c r="H246" s="45"/>
      <c r="I246" s="97">
        <f>SUM(I4:I243)</f>
        <v>175773220.80000001</v>
      </c>
      <c r="J246" s="44"/>
      <c r="K246" s="98">
        <f>SUM(K4:K245)</f>
        <v>39541980</v>
      </c>
      <c r="L246" s="44"/>
      <c r="M246" s="44"/>
      <c r="N246" s="98">
        <f>SUM(N4:N245)</f>
        <v>215315200.80000001</v>
      </c>
      <c r="O246" s="44"/>
      <c r="P246" s="44"/>
      <c r="Q246" s="98"/>
      <c r="R246" s="44"/>
      <c r="S246" s="44"/>
      <c r="T246" s="44"/>
      <c r="U246" s="45"/>
      <c r="V246" s="91">
        <f>SUM(V4:V245)</f>
        <v>14570351.719999999</v>
      </c>
      <c r="W246" s="91">
        <f>SUM(W4:W245)</f>
        <v>11873438.139999999</v>
      </c>
    </row>
    <row r="247" spans="1:24">
      <c r="V247" s="93"/>
      <c r="W247" s="93"/>
    </row>
    <row r="248" spans="1:24" ht="34.799999999999997" customHeight="1">
      <c r="A248" s="236" t="s">
        <v>406</v>
      </c>
      <c r="B248" s="237"/>
      <c r="C248" s="237"/>
      <c r="D248" s="237"/>
      <c r="E248" s="237"/>
      <c r="F248" s="237"/>
      <c r="G248" s="237"/>
      <c r="H248" s="237"/>
      <c r="I248" s="237"/>
      <c r="J248" s="237"/>
      <c r="K248" s="237"/>
      <c r="L248" s="237"/>
      <c r="M248" s="237"/>
      <c r="N248" s="237"/>
      <c r="O248" s="237"/>
      <c r="P248" s="237"/>
      <c r="Q248" s="237"/>
      <c r="R248" s="237"/>
      <c r="S248" s="237"/>
      <c r="T248" s="237"/>
      <c r="U248" s="237"/>
      <c r="V248" s="237"/>
      <c r="W248" s="237"/>
    </row>
    <row r="249" spans="1:24">
      <c r="A249" s="94" t="s">
        <v>353</v>
      </c>
      <c r="B249" s="94"/>
      <c r="C249" s="94"/>
      <c r="D249" s="99" t="s">
        <v>407</v>
      </c>
      <c r="E249" s="99" t="s">
        <v>400</v>
      </c>
      <c r="F249" s="89" t="s">
        <v>402</v>
      </c>
      <c r="J249" s="44"/>
      <c r="K249" s="44"/>
      <c r="L249" s="44"/>
      <c r="M249" s="44"/>
      <c r="N249" s="44"/>
      <c r="O249" s="42" t="s">
        <v>401</v>
      </c>
      <c r="P249" s="44"/>
      <c r="Q249" s="42" t="s">
        <v>357</v>
      </c>
      <c r="R249" s="44"/>
      <c r="S249" s="44"/>
      <c r="T249" s="44"/>
      <c r="U249" s="45"/>
      <c r="V249" s="51"/>
      <c r="W249" s="51"/>
    </row>
    <row r="250" spans="1:24">
      <c r="A250" s="44"/>
      <c r="B250" s="44"/>
      <c r="C250" s="44"/>
      <c r="D250" s="47"/>
      <c r="E250" s="44"/>
      <c r="F250" s="47"/>
      <c r="G250" s="44"/>
      <c r="H250" s="45"/>
      <c r="I250" s="45"/>
      <c r="J250" s="44"/>
      <c r="K250" s="44"/>
      <c r="L250" s="44"/>
      <c r="M250" s="44"/>
      <c r="N250" s="44"/>
      <c r="O250" s="44"/>
      <c r="P250" s="44"/>
      <c r="Q250" s="44"/>
      <c r="R250" s="44"/>
      <c r="S250" s="44"/>
      <c r="T250" s="44"/>
      <c r="U250" s="45"/>
      <c r="V250" s="51"/>
      <c r="W250" s="51"/>
    </row>
    <row r="251" spans="1:24">
      <c r="A251" s="44"/>
      <c r="B251" s="44"/>
      <c r="C251" s="44"/>
      <c r="D251" s="47"/>
      <c r="E251" s="47"/>
      <c r="F251" s="47"/>
      <c r="G251" s="44"/>
      <c r="H251" s="45"/>
      <c r="I251" s="45"/>
      <c r="J251" s="44"/>
      <c r="K251" s="44"/>
      <c r="L251" s="44"/>
      <c r="M251" s="44"/>
      <c r="N251" s="44"/>
      <c r="O251" s="44"/>
      <c r="P251" s="44"/>
      <c r="Q251" s="44"/>
      <c r="R251" s="44"/>
      <c r="S251" s="44"/>
      <c r="T251" s="44"/>
      <c r="U251" s="45"/>
      <c r="V251" s="51"/>
      <c r="W251" s="51"/>
    </row>
    <row r="252" spans="1:24">
      <c r="A252" s="44"/>
      <c r="B252" s="44"/>
      <c r="C252" s="44"/>
      <c r="D252" s="47"/>
      <c r="E252" s="47"/>
      <c r="F252" s="47"/>
      <c r="G252" s="44"/>
      <c r="H252" s="45"/>
      <c r="I252" s="45"/>
      <c r="J252" s="44"/>
      <c r="K252" s="44"/>
      <c r="L252" s="44"/>
      <c r="M252" s="44"/>
      <c r="N252" s="44"/>
      <c r="O252" s="44"/>
      <c r="P252" s="44"/>
      <c r="Q252" s="44"/>
      <c r="R252" s="44"/>
      <c r="S252" s="44"/>
      <c r="T252" s="44"/>
      <c r="U252" s="45"/>
      <c r="V252" s="51"/>
      <c r="W252" s="51"/>
    </row>
    <row r="253" spans="1:24">
      <c r="A253" s="44"/>
      <c r="B253" s="44"/>
      <c r="C253" s="44"/>
      <c r="D253" s="47"/>
      <c r="E253" s="47"/>
      <c r="F253" s="47"/>
      <c r="G253" s="44"/>
      <c r="H253" s="45"/>
      <c r="I253" s="45"/>
      <c r="J253" s="44"/>
      <c r="K253" s="44"/>
      <c r="L253" s="44"/>
      <c r="M253" s="44"/>
      <c r="N253" s="44"/>
      <c r="O253" s="44"/>
      <c r="P253" s="44"/>
      <c r="Q253" s="44"/>
      <c r="R253" s="44"/>
      <c r="S253" s="44"/>
      <c r="T253" s="44"/>
      <c r="U253" s="45"/>
      <c r="V253" s="51"/>
      <c r="W253" s="51"/>
    </row>
    <row r="254" spans="1:24">
      <c r="A254" s="44"/>
      <c r="B254" s="44"/>
      <c r="C254" s="44"/>
      <c r="D254" s="47"/>
      <c r="E254" s="47"/>
      <c r="F254" s="47"/>
      <c r="G254" s="44"/>
      <c r="H254" s="45"/>
      <c r="I254" s="45"/>
      <c r="J254" s="44"/>
      <c r="K254" s="44"/>
      <c r="L254" s="44"/>
      <c r="M254" s="44"/>
      <c r="N254" s="44"/>
      <c r="O254" s="44"/>
      <c r="P254" s="44"/>
      <c r="Q254" s="44"/>
      <c r="R254" s="44"/>
      <c r="S254" s="44"/>
      <c r="T254" s="44"/>
      <c r="U254" s="45"/>
      <c r="V254" s="51"/>
      <c r="W254" s="51"/>
    </row>
    <row r="255" spans="1:24">
      <c r="A255" s="44"/>
      <c r="B255" s="44"/>
      <c r="C255" s="44"/>
      <c r="D255" s="47"/>
      <c r="E255" s="47"/>
      <c r="F255" s="47"/>
      <c r="G255" s="44"/>
      <c r="H255" s="45"/>
      <c r="I255" s="45"/>
      <c r="J255" s="44"/>
      <c r="K255" s="44"/>
      <c r="L255" s="44"/>
      <c r="M255" s="44"/>
      <c r="N255" s="44"/>
      <c r="O255" s="44"/>
      <c r="P255" s="44"/>
      <c r="Q255" s="44"/>
      <c r="R255" s="44"/>
      <c r="S255" s="44"/>
      <c r="T255" s="44"/>
      <c r="U255" s="45"/>
      <c r="V255" s="51"/>
      <c r="W255" s="51"/>
    </row>
    <row r="256" spans="1:24">
      <c r="A256" s="44"/>
      <c r="B256" s="44"/>
      <c r="C256" s="44"/>
      <c r="D256" s="47"/>
      <c r="E256" s="47"/>
      <c r="F256" s="47"/>
      <c r="G256" s="44"/>
      <c r="H256" s="45"/>
      <c r="I256" s="45"/>
      <c r="J256" s="44"/>
      <c r="K256" s="44"/>
      <c r="L256" s="44"/>
      <c r="M256" s="44"/>
      <c r="N256" s="44"/>
      <c r="O256" s="44"/>
      <c r="P256" s="44"/>
      <c r="Q256" s="44"/>
      <c r="R256" s="44"/>
      <c r="S256" s="44"/>
      <c r="T256" s="44"/>
      <c r="U256" s="45"/>
      <c r="V256" s="51"/>
      <c r="W256" s="51"/>
    </row>
    <row r="257" spans="1:23">
      <c r="A257" s="44"/>
      <c r="B257" s="44"/>
      <c r="C257" s="44"/>
      <c r="D257" s="47"/>
      <c r="E257" s="47"/>
      <c r="F257" s="47"/>
      <c r="G257" s="44"/>
      <c r="H257" s="45"/>
      <c r="I257" s="45"/>
      <c r="J257" s="44"/>
      <c r="K257" s="44"/>
      <c r="L257" s="44"/>
      <c r="M257" s="44"/>
      <c r="N257" s="44"/>
      <c r="O257" s="44"/>
      <c r="P257" s="44"/>
      <c r="Q257" s="44"/>
      <c r="R257" s="44"/>
      <c r="S257" s="44"/>
      <c r="T257" s="44"/>
      <c r="U257" s="45"/>
      <c r="V257" s="51"/>
      <c r="W257" s="51"/>
    </row>
    <row r="258" spans="1:23">
      <c r="A258" s="44"/>
      <c r="B258" s="44"/>
      <c r="C258" s="44"/>
      <c r="D258" s="47"/>
      <c r="E258" s="47"/>
      <c r="F258" s="47"/>
      <c r="G258" s="44"/>
      <c r="H258" s="45"/>
      <c r="I258" s="45"/>
      <c r="J258" s="44"/>
      <c r="K258" s="44"/>
      <c r="L258" s="44"/>
      <c r="M258" s="44"/>
      <c r="N258" s="44"/>
      <c r="O258" s="44"/>
      <c r="P258" s="44"/>
      <c r="Q258" s="44"/>
      <c r="R258" s="44"/>
      <c r="S258" s="44"/>
      <c r="T258" s="44"/>
      <c r="U258" s="45"/>
      <c r="V258" s="51"/>
      <c r="W258" s="51"/>
    </row>
    <row r="259" spans="1:23">
      <c r="V259" s="93"/>
      <c r="W259" s="93"/>
    </row>
    <row r="260" spans="1:23">
      <c r="V260" s="93"/>
      <c r="W260" s="93"/>
    </row>
    <row r="261" spans="1:23">
      <c r="V261" s="93"/>
      <c r="W261" s="93"/>
    </row>
    <row r="262" spans="1:23">
      <c r="K262" s="27"/>
      <c r="V262" s="27">
        <f>V246-W246</f>
        <v>2696913.58</v>
      </c>
    </row>
    <row r="263" spans="1:23">
      <c r="V263" s="27"/>
      <c r="W263" s="27"/>
    </row>
    <row r="265" spans="1:23" ht="15.6">
      <c r="A265" s="44"/>
      <c r="B265" s="44"/>
      <c r="C265" s="44"/>
      <c r="D265" s="3" t="s">
        <v>347</v>
      </c>
      <c r="E265" s="3"/>
      <c r="F265" s="3"/>
      <c r="G265" s="44"/>
      <c r="H265" s="45"/>
      <c r="I265" s="45"/>
      <c r="J265" s="44"/>
      <c r="K265" s="44"/>
      <c r="L265" s="44"/>
      <c r="M265" s="44"/>
      <c r="N265" s="44"/>
      <c r="O265" s="44"/>
      <c r="P265" s="44"/>
      <c r="Q265" s="44"/>
      <c r="R265" s="44"/>
      <c r="S265" s="44"/>
      <c r="T265" s="44"/>
      <c r="U265" s="45"/>
    </row>
    <row r="266" spans="1:23">
      <c r="A266" s="44"/>
      <c r="B266" s="44"/>
      <c r="C266" s="44"/>
      <c r="D266" s="47" t="s">
        <v>365</v>
      </c>
      <c r="E266" s="47"/>
      <c r="F266" s="47"/>
      <c r="G266" s="46">
        <v>0</v>
      </c>
      <c r="H266" s="50"/>
      <c r="I266" s="50"/>
      <c r="J266" s="44"/>
      <c r="K266" s="51"/>
      <c r="L266" s="46">
        <f>G266+J266</f>
        <v>0</v>
      </c>
      <c r="M266" s="51"/>
      <c r="N266" s="51"/>
      <c r="O266" s="44">
        <v>80</v>
      </c>
      <c r="P266" s="44"/>
      <c r="Q266" s="44" t="e">
        <f>O266*#REF!</f>
        <v>#REF!</v>
      </c>
      <c r="R266" s="46">
        <v>79.578999999999994</v>
      </c>
      <c r="S266" s="44" t="s">
        <v>368</v>
      </c>
      <c r="T266" s="51">
        <v>875</v>
      </c>
      <c r="U266" s="50">
        <f t="shared" ref="U266:U280" si="54">R266*T266</f>
        <v>69631.625</v>
      </c>
    </row>
    <row r="267" spans="1:23">
      <c r="A267" s="44"/>
      <c r="B267" s="44"/>
      <c r="C267" s="44"/>
      <c r="D267" s="47" t="s">
        <v>366</v>
      </c>
      <c r="E267" s="47"/>
      <c r="F267" s="47"/>
      <c r="G267" s="46">
        <v>0</v>
      </c>
      <c r="H267" s="50"/>
      <c r="I267" s="50"/>
      <c r="J267" s="44"/>
      <c r="K267" s="51"/>
      <c r="L267" s="46">
        <f>G267+J267</f>
        <v>0</v>
      </c>
      <c r="M267" s="51"/>
      <c r="N267" s="51"/>
      <c r="O267" s="44">
        <v>24.1</v>
      </c>
      <c r="P267" s="44"/>
      <c r="Q267" s="44" t="e">
        <f>O267*#REF!</f>
        <v>#REF!</v>
      </c>
      <c r="R267" s="46">
        <v>24.1</v>
      </c>
      <c r="S267" s="44" t="s">
        <v>380</v>
      </c>
      <c r="T267" s="51">
        <v>6722</v>
      </c>
      <c r="U267" s="50">
        <f t="shared" si="54"/>
        <v>162000.20000000001</v>
      </c>
    </row>
    <row r="268" spans="1:23">
      <c r="A268" s="44"/>
      <c r="B268" s="44"/>
      <c r="C268" s="44"/>
      <c r="D268" s="47" t="s">
        <v>367</v>
      </c>
      <c r="E268" s="47"/>
      <c r="F268" s="47"/>
      <c r="G268" s="46">
        <v>0</v>
      </c>
      <c r="H268" s="50"/>
      <c r="I268" s="50"/>
      <c r="J268" s="44"/>
      <c r="K268" s="51"/>
      <c r="L268" s="46">
        <f>G269+J268</f>
        <v>0</v>
      </c>
      <c r="M268" s="51"/>
      <c r="N268" s="51"/>
      <c r="O268" s="44">
        <v>827.13</v>
      </c>
      <c r="P268" s="44"/>
      <c r="Q268" s="44" t="e">
        <f>O268*#REF!</f>
        <v>#REF!</v>
      </c>
      <c r="R268" s="46">
        <v>827.13</v>
      </c>
      <c r="S268" s="44" t="s">
        <v>368</v>
      </c>
      <c r="T268" s="51">
        <v>310</v>
      </c>
      <c r="U268" s="50">
        <f t="shared" si="54"/>
        <v>256410.3</v>
      </c>
    </row>
    <row r="269" spans="1:23">
      <c r="A269" s="44"/>
      <c r="B269" s="44"/>
      <c r="C269" s="44"/>
      <c r="D269" s="47" t="s">
        <v>371</v>
      </c>
      <c r="E269" s="47"/>
      <c r="F269" s="47"/>
      <c r="G269" s="46">
        <v>0</v>
      </c>
      <c r="H269" s="50"/>
      <c r="I269" s="50"/>
      <c r="J269" s="44"/>
      <c r="K269" s="51"/>
      <c r="L269" s="46">
        <v>0</v>
      </c>
      <c r="M269" s="51"/>
      <c r="N269" s="51"/>
      <c r="O269" s="46">
        <v>1</v>
      </c>
      <c r="P269" s="44"/>
      <c r="Q269" s="44" t="e">
        <f>O269*#REF!</f>
        <v>#REF!</v>
      </c>
      <c r="R269" s="46">
        <v>1</v>
      </c>
      <c r="S269" s="44" t="s">
        <v>14</v>
      </c>
      <c r="T269" s="51">
        <v>30000</v>
      </c>
      <c r="U269" s="50">
        <f t="shared" si="54"/>
        <v>30000</v>
      </c>
    </row>
    <row r="270" spans="1:23">
      <c r="A270" s="44"/>
      <c r="B270" s="44"/>
      <c r="C270" s="44"/>
      <c r="D270" s="47" t="s">
        <v>372</v>
      </c>
      <c r="E270" s="47"/>
      <c r="F270" s="47"/>
      <c r="G270" s="46">
        <v>0</v>
      </c>
      <c r="H270" s="50"/>
      <c r="I270" s="50"/>
      <c r="J270" s="44"/>
      <c r="K270" s="51"/>
      <c r="L270" s="46">
        <v>0</v>
      </c>
      <c r="M270" s="51"/>
      <c r="N270" s="51"/>
      <c r="O270" s="46">
        <v>7</v>
      </c>
      <c r="P270" s="44"/>
      <c r="Q270" s="44" t="e">
        <f>O270*#REF!</f>
        <v>#REF!</v>
      </c>
      <c r="R270" s="46">
        <v>7</v>
      </c>
      <c r="S270" s="44" t="s">
        <v>14</v>
      </c>
      <c r="T270" s="51">
        <v>40000</v>
      </c>
      <c r="U270" s="50">
        <f t="shared" si="54"/>
        <v>280000</v>
      </c>
    </row>
    <row r="271" spans="1:23">
      <c r="A271" s="44"/>
      <c r="B271" s="44"/>
      <c r="C271" s="44"/>
      <c r="D271" s="47" t="s">
        <v>373</v>
      </c>
      <c r="E271" s="47"/>
      <c r="F271" s="47"/>
      <c r="G271" s="46">
        <v>0</v>
      </c>
      <c r="H271" s="50"/>
      <c r="I271" s="50"/>
      <c r="J271" s="44"/>
      <c r="K271" s="51"/>
      <c r="L271" s="46">
        <v>0</v>
      </c>
      <c r="M271" s="51"/>
      <c r="N271" s="51"/>
      <c r="O271" s="46">
        <v>1</v>
      </c>
      <c r="P271" s="44"/>
      <c r="Q271" s="44" t="e">
        <f>O271*#REF!</f>
        <v>#REF!</v>
      </c>
      <c r="R271" s="46">
        <v>1</v>
      </c>
      <c r="S271" s="44" t="s">
        <v>49</v>
      </c>
      <c r="T271" s="51">
        <v>14500</v>
      </c>
      <c r="U271" s="50">
        <f t="shared" si="54"/>
        <v>14500</v>
      </c>
    </row>
    <row r="272" spans="1:23">
      <c r="A272" s="44"/>
      <c r="B272" s="44"/>
      <c r="C272" s="44"/>
      <c r="D272" s="47" t="s">
        <v>374</v>
      </c>
      <c r="E272" s="47"/>
      <c r="F272" s="47"/>
      <c r="G272" s="46">
        <v>0</v>
      </c>
      <c r="H272" s="50"/>
      <c r="I272" s="50"/>
      <c r="J272" s="44"/>
      <c r="K272" s="51"/>
      <c r="L272" s="46">
        <v>0</v>
      </c>
      <c r="M272" s="51"/>
      <c r="N272" s="51"/>
      <c r="O272" s="46">
        <v>1</v>
      </c>
      <c r="P272" s="44"/>
      <c r="Q272" s="44" t="e">
        <f>O272*#REF!</f>
        <v>#REF!</v>
      </c>
      <c r="R272" s="46">
        <v>1</v>
      </c>
      <c r="S272" s="44" t="s">
        <v>49</v>
      </c>
      <c r="T272" s="51">
        <v>40000</v>
      </c>
      <c r="U272" s="50">
        <f t="shared" si="54"/>
        <v>40000</v>
      </c>
    </row>
    <row r="273" spans="1:21">
      <c r="A273" s="44"/>
      <c r="B273" s="44"/>
      <c r="C273" s="44"/>
      <c r="D273" s="47" t="s">
        <v>375</v>
      </c>
      <c r="E273" s="47"/>
      <c r="F273" s="47"/>
      <c r="G273" s="46">
        <v>0</v>
      </c>
      <c r="H273" s="50"/>
      <c r="I273" s="50"/>
      <c r="J273" s="44"/>
      <c r="K273" s="51"/>
      <c r="L273" s="46">
        <v>0</v>
      </c>
      <c r="M273" s="51"/>
      <c r="N273" s="51"/>
      <c r="O273" s="46">
        <v>1</v>
      </c>
      <c r="P273" s="44"/>
      <c r="Q273" s="44" t="e">
        <f>O273*#REF!</f>
        <v>#REF!</v>
      </c>
      <c r="R273" s="46">
        <v>1</v>
      </c>
      <c r="S273" s="44" t="s">
        <v>49</v>
      </c>
      <c r="T273" s="51">
        <v>40000</v>
      </c>
      <c r="U273" s="50">
        <f t="shared" si="54"/>
        <v>40000</v>
      </c>
    </row>
    <row r="274" spans="1:21">
      <c r="A274" s="44"/>
      <c r="B274" s="44"/>
      <c r="C274" s="44"/>
      <c r="D274" s="47" t="s">
        <v>376</v>
      </c>
      <c r="E274" s="47"/>
      <c r="F274" s="47"/>
      <c r="G274" s="46">
        <v>0</v>
      </c>
      <c r="H274" s="50"/>
      <c r="I274" s="50"/>
      <c r="J274" s="44"/>
      <c r="K274" s="51"/>
      <c r="L274" s="46">
        <v>0</v>
      </c>
      <c r="M274" s="51"/>
      <c r="N274" s="51"/>
      <c r="O274" s="46">
        <v>1</v>
      </c>
      <c r="P274" s="44"/>
      <c r="Q274" s="44" t="e">
        <f>O274*#REF!</f>
        <v>#REF!</v>
      </c>
      <c r="R274" s="46">
        <v>1</v>
      </c>
      <c r="S274" s="44" t="s">
        <v>49</v>
      </c>
      <c r="T274" s="51">
        <v>14500</v>
      </c>
      <c r="U274" s="50">
        <f t="shared" si="54"/>
        <v>14500</v>
      </c>
    </row>
    <row r="275" spans="1:21">
      <c r="A275" s="44"/>
      <c r="B275" s="44"/>
      <c r="C275" s="44"/>
      <c r="D275" s="47" t="s">
        <v>377</v>
      </c>
      <c r="E275" s="47"/>
      <c r="F275" s="47"/>
      <c r="G275" s="46">
        <v>0</v>
      </c>
      <c r="H275" s="50"/>
      <c r="I275" s="50"/>
      <c r="J275" s="44"/>
      <c r="K275" s="51"/>
      <c r="L275" s="46">
        <v>0</v>
      </c>
      <c r="M275" s="51"/>
      <c r="N275" s="51"/>
      <c r="O275" s="46">
        <v>1</v>
      </c>
      <c r="P275" s="44"/>
      <c r="Q275" s="44" t="e">
        <f>O275*#REF!</f>
        <v>#REF!</v>
      </c>
      <c r="R275" s="46">
        <v>1</v>
      </c>
      <c r="S275" s="44" t="s">
        <v>49</v>
      </c>
      <c r="T275" s="51">
        <v>14500</v>
      </c>
      <c r="U275" s="50">
        <f t="shared" si="54"/>
        <v>14500</v>
      </c>
    </row>
    <row r="276" spans="1:21">
      <c r="A276" s="44"/>
      <c r="B276" s="44"/>
      <c r="C276" s="44"/>
      <c r="D276" s="47" t="s">
        <v>378</v>
      </c>
      <c r="E276" s="47"/>
      <c r="F276" s="47"/>
      <c r="G276" s="46">
        <v>0</v>
      </c>
      <c r="H276" s="50"/>
      <c r="I276" s="50"/>
      <c r="J276" s="44"/>
      <c r="K276" s="51"/>
      <c r="L276" s="46">
        <v>0</v>
      </c>
      <c r="M276" s="51"/>
      <c r="N276" s="51"/>
      <c r="O276" s="46">
        <v>1</v>
      </c>
      <c r="P276" s="44"/>
      <c r="Q276" s="44" t="e">
        <f>O276*#REF!</f>
        <v>#REF!</v>
      </c>
      <c r="R276" s="46">
        <v>1</v>
      </c>
      <c r="S276" s="44" t="s">
        <v>49</v>
      </c>
      <c r="T276" s="51">
        <v>185000</v>
      </c>
      <c r="U276" s="50">
        <f t="shared" si="54"/>
        <v>185000</v>
      </c>
    </row>
    <row r="277" spans="1:21">
      <c r="A277" s="44"/>
      <c r="B277" s="44"/>
      <c r="C277" s="44"/>
      <c r="D277" s="47" t="s">
        <v>379</v>
      </c>
      <c r="E277" s="47"/>
      <c r="F277" s="47"/>
      <c r="G277" s="46">
        <v>0</v>
      </c>
      <c r="H277" s="50"/>
      <c r="I277" s="50"/>
      <c r="J277" s="44"/>
      <c r="K277" s="51"/>
      <c r="L277" s="46">
        <v>0</v>
      </c>
      <c r="M277" s="51"/>
      <c r="N277" s="51"/>
      <c r="O277" s="46">
        <v>1</v>
      </c>
      <c r="Q277" s="44" t="e">
        <f>O277*#REF!</f>
        <v>#REF!</v>
      </c>
      <c r="R277" s="46">
        <v>1</v>
      </c>
      <c r="S277" s="44" t="s">
        <v>49</v>
      </c>
      <c r="T277" s="51">
        <v>185000</v>
      </c>
      <c r="U277" s="50">
        <f t="shared" si="54"/>
        <v>185000</v>
      </c>
    </row>
    <row r="278" spans="1:21" ht="156">
      <c r="A278" s="44"/>
      <c r="B278" s="44"/>
      <c r="C278" s="44"/>
      <c r="D278" s="7" t="s">
        <v>381</v>
      </c>
      <c r="E278" s="7"/>
      <c r="F278" s="7"/>
      <c r="G278" s="44">
        <v>0</v>
      </c>
      <c r="H278" s="50"/>
      <c r="I278" s="50"/>
      <c r="J278" s="44"/>
      <c r="K278" s="51"/>
      <c r="L278" s="44">
        <v>0</v>
      </c>
      <c r="M278" s="51"/>
      <c r="N278" s="51"/>
      <c r="R278" s="44">
        <v>1</v>
      </c>
      <c r="S278" s="44" t="s">
        <v>14</v>
      </c>
      <c r="T278" s="51">
        <v>4708000</v>
      </c>
      <c r="U278" s="50">
        <f t="shared" si="54"/>
        <v>4708000</v>
      </c>
    </row>
    <row r="279" spans="1:21" ht="28.8">
      <c r="A279" s="44"/>
      <c r="B279" s="44"/>
      <c r="C279" s="44"/>
      <c r="D279" s="47" t="s">
        <v>382</v>
      </c>
      <c r="E279" s="47"/>
      <c r="F279" s="47"/>
      <c r="G279" s="44">
        <v>0</v>
      </c>
      <c r="H279" s="50"/>
      <c r="I279" s="50"/>
      <c r="J279" s="44"/>
      <c r="K279" s="51"/>
      <c r="L279" s="44" t="s">
        <v>383</v>
      </c>
      <c r="M279" s="51"/>
      <c r="N279" s="51"/>
      <c r="R279" s="44">
        <v>1</v>
      </c>
      <c r="S279" s="44" t="s">
        <v>49</v>
      </c>
      <c r="T279" s="51">
        <v>8000000</v>
      </c>
      <c r="U279" s="50">
        <f t="shared" si="54"/>
        <v>8000000</v>
      </c>
    </row>
    <row r="280" spans="1:21">
      <c r="A280" s="44"/>
      <c r="B280" s="44"/>
      <c r="C280" s="44"/>
      <c r="D280" s="47" t="s">
        <v>384</v>
      </c>
      <c r="E280" s="47"/>
      <c r="F280" s="47"/>
      <c r="G280" s="44">
        <v>0</v>
      </c>
      <c r="H280" s="50"/>
      <c r="I280" s="50"/>
      <c r="J280" s="44"/>
      <c r="K280" s="51"/>
      <c r="O280" s="44"/>
      <c r="P280" s="51"/>
      <c r="Q280" s="51"/>
      <c r="R280" s="44">
        <v>265.37</v>
      </c>
      <c r="S280" s="44"/>
      <c r="T280" s="51">
        <v>2542</v>
      </c>
      <c r="U280" s="50">
        <f t="shared" si="54"/>
        <v>674570.54</v>
      </c>
    </row>
    <row r="281" spans="1:21">
      <c r="A281" s="44"/>
      <c r="B281" s="44"/>
      <c r="C281" s="44"/>
      <c r="D281" s="47" t="s">
        <v>386</v>
      </c>
      <c r="E281" s="47"/>
      <c r="F281" s="47"/>
      <c r="G281" s="44"/>
      <c r="H281" s="50"/>
      <c r="I281" s="50"/>
      <c r="J281" s="44"/>
      <c r="K281" s="51"/>
      <c r="O281" s="44"/>
      <c r="P281" s="51"/>
      <c r="Q281" s="51"/>
      <c r="R281" s="44"/>
      <c r="S281" s="44"/>
      <c r="T281" s="51"/>
      <c r="U281" s="50"/>
    </row>
    <row r="282" spans="1:21">
      <c r="D282" s="83" t="s">
        <v>390</v>
      </c>
      <c r="E282" s="83"/>
      <c r="F282" s="83"/>
      <c r="G282" s="44"/>
      <c r="H282" s="50"/>
      <c r="I282" s="84"/>
      <c r="K282" s="51"/>
      <c r="L282" s="86"/>
      <c r="M282" s="51"/>
      <c r="N282" s="44"/>
      <c r="O282" s="85">
        <v>470</v>
      </c>
      <c r="P282" s="84" t="e">
        <f>O282*#REF!</f>
        <v>#REF!</v>
      </c>
      <c r="Q282" t="e">
        <f>O282*#REF!</f>
        <v>#REF!</v>
      </c>
      <c r="R282" s="44"/>
      <c r="S282" s="51"/>
      <c r="T282" s="51"/>
      <c r="U282" s="44"/>
    </row>
    <row r="283" spans="1:21">
      <c r="D283" s="83" t="s">
        <v>391</v>
      </c>
      <c r="E283" s="83"/>
      <c r="F283" s="83"/>
      <c r="G283" s="44"/>
      <c r="H283" s="50"/>
      <c r="I283" s="84"/>
      <c r="K283" s="51"/>
      <c r="L283" s="86"/>
      <c r="M283" s="51"/>
      <c r="N283" s="44"/>
      <c r="O283" s="85">
        <v>88.5</v>
      </c>
      <c r="P283" s="84"/>
      <c r="R283" s="44"/>
      <c r="S283" s="51"/>
      <c r="T283" s="51"/>
      <c r="U283" s="44"/>
    </row>
    <row r="284" spans="1:21">
      <c r="D284" s="83" t="s">
        <v>392</v>
      </c>
      <c r="E284" s="83"/>
      <c r="F284" s="83"/>
      <c r="G284" s="44"/>
      <c r="H284" s="50"/>
      <c r="I284" s="84"/>
      <c r="K284" s="51"/>
      <c r="L284" s="86"/>
      <c r="M284" s="51"/>
      <c r="N284" s="44"/>
      <c r="O284" s="85">
        <v>61.5</v>
      </c>
      <c r="P284" s="84"/>
      <c r="R284" s="44"/>
      <c r="S284" s="51"/>
      <c r="T284" s="51"/>
      <c r="U284" s="44"/>
    </row>
    <row r="285" spans="1:21">
      <c r="A285">
        <v>6</v>
      </c>
      <c r="D285" s="87" t="s">
        <v>393</v>
      </c>
      <c r="E285" s="87"/>
      <c r="F285" s="87"/>
      <c r="G285" s="46">
        <v>0</v>
      </c>
      <c r="H285" s="44" t="s">
        <v>11</v>
      </c>
      <c r="I285" s="51"/>
      <c r="J285" s="84"/>
      <c r="K285" s="84"/>
      <c r="L285" s="88">
        <f>IF(K285&gt;J285,K285-J285,0)</f>
        <v>0</v>
      </c>
      <c r="M285" s="45"/>
      <c r="N285" s="44"/>
      <c r="O285" s="85">
        <v>147</v>
      </c>
      <c r="P285" s="44"/>
      <c r="Q285" s="44"/>
      <c r="R285" s="44"/>
      <c r="S285" s="44"/>
      <c r="T285" s="44"/>
      <c r="U285" s="44"/>
    </row>
    <row r="286" spans="1:21">
      <c r="A286">
        <v>7</v>
      </c>
      <c r="D286" s="87" t="s">
        <v>394</v>
      </c>
      <c r="E286" s="87"/>
      <c r="F286" s="87"/>
      <c r="G286" s="46">
        <v>0</v>
      </c>
      <c r="H286" s="44" t="s">
        <v>11</v>
      </c>
      <c r="I286" s="51"/>
      <c r="J286" s="84"/>
      <c r="K286" s="84"/>
      <c r="L286" s="51"/>
      <c r="M286" s="45"/>
      <c r="N286" s="44"/>
      <c r="O286" s="85">
        <f>493.1+41.2</f>
        <v>534.30000000000007</v>
      </c>
      <c r="P286" s="44"/>
      <c r="Q286" s="44"/>
      <c r="R286" s="44"/>
      <c r="S286" s="44"/>
      <c r="T286" s="44"/>
      <c r="U286" s="44"/>
    </row>
    <row r="287" spans="1:21">
      <c r="A287" s="44"/>
      <c r="B287" s="44"/>
      <c r="C287" s="44"/>
      <c r="D287" s="47"/>
      <c r="E287" s="47"/>
      <c r="F287" s="47"/>
      <c r="G287" s="44"/>
      <c r="H287" s="50"/>
      <c r="I287" s="45"/>
      <c r="J287" s="44"/>
      <c r="K287" s="51"/>
      <c r="O287" s="44"/>
      <c r="P287" s="44"/>
      <c r="Q287" s="44"/>
      <c r="R287" s="44"/>
      <c r="S287" s="44"/>
      <c r="T287" s="51"/>
      <c r="U287" s="50"/>
    </row>
    <row r="288" spans="1:21">
      <c r="A288" s="44"/>
      <c r="B288" s="44"/>
      <c r="C288" s="44"/>
      <c r="D288" s="47"/>
      <c r="E288" s="47"/>
      <c r="F288" s="47"/>
      <c r="G288" s="44"/>
      <c r="H288" s="50"/>
      <c r="I288" s="45"/>
      <c r="J288" s="44"/>
      <c r="K288" s="51"/>
      <c r="O288" s="44"/>
      <c r="P288" s="44"/>
      <c r="Q288" s="44"/>
      <c r="R288" s="44"/>
      <c r="S288" s="44"/>
      <c r="T288" s="51"/>
      <c r="U288" s="50"/>
    </row>
    <row r="289" spans="1:21">
      <c r="A289" s="44"/>
      <c r="B289" s="44"/>
      <c r="C289" s="44"/>
      <c r="D289" s="47"/>
      <c r="E289" s="47"/>
      <c r="F289" s="47"/>
      <c r="G289" s="44"/>
      <c r="H289" s="50"/>
      <c r="I289" s="45"/>
      <c r="J289" s="44"/>
      <c r="K289" s="51"/>
      <c r="O289" s="44"/>
      <c r="P289" s="44"/>
      <c r="Q289" s="44"/>
      <c r="R289" s="44"/>
      <c r="S289" s="44"/>
      <c r="T289" s="51"/>
      <c r="U289" s="50"/>
    </row>
    <row r="290" spans="1:21">
      <c r="A290" s="44"/>
      <c r="B290" s="44"/>
      <c r="C290" s="44"/>
      <c r="D290" s="47"/>
      <c r="E290" s="47"/>
      <c r="F290" s="47"/>
      <c r="G290" s="44"/>
      <c r="H290" s="50"/>
      <c r="I290" s="45"/>
      <c r="J290" s="44"/>
      <c r="K290" s="51"/>
      <c r="O290" s="44"/>
      <c r="P290" s="44"/>
      <c r="Q290" s="44"/>
      <c r="R290" s="44"/>
      <c r="S290" s="44"/>
      <c r="T290" s="51"/>
      <c r="U290" s="50"/>
    </row>
    <row r="291" spans="1:21">
      <c r="A291" s="44"/>
      <c r="B291" s="44"/>
      <c r="C291" s="44"/>
      <c r="D291" s="47"/>
      <c r="E291" s="47"/>
      <c r="F291" s="47"/>
      <c r="G291" s="44"/>
      <c r="H291" s="50"/>
      <c r="I291" s="45"/>
      <c r="J291" s="44"/>
      <c r="K291" s="44"/>
      <c r="O291" s="44"/>
      <c r="P291" s="44"/>
      <c r="Q291" s="44"/>
      <c r="R291" s="44"/>
      <c r="S291" s="44"/>
      <c r="T291" s="51"/>
      <c r="U291" s="50"/>
    </row>
    <row r="292" spans="1:21">
      <c r="A292" s="44"/>
      <c r="B292" s="44"/>
      <c r="C292" s="44"/>
      <c r="D292" s="47"/>
      <c r="E292" s="47"/>
      <c r="F292" s="47"/>
      <c r="G292" s="44"/>
      <c r="H292" s="50"/>
      <c r="I292" s="45"/>
      <c r="J292" s="44"/>
      <c r="K292" s="44"/>
      <c r="O292" s="44"/>
      <c r="P292" s="44"/>
      <c r="Q292" s="44"/>
      <c r="R292" s="44"/>
      <c r="S292" s="44"/>
      <c r="T292" s="44"/>
      <c r="U292" s="45"/>
    </row>
    <row r="293" spans="1:21">
      <c r="A293" s="44"/>
      <c r="B293" s="44"/>
      <c r="C293" s="44"/>
      <c r="D293" s="47"/>
      <c r="E293" s="47"/>
      <c r="F293" s="47"/>
      <c r="G293" s="44"/>
      <c r="H293" s="50"/>
      <c r="I293" s="45"/>
      <c r="J293" s="44"/>
      <c r="K293" s="44"/>
      <c r="O293" s="44"/>
      <c r="P293" s="44"/>
      <c r="Q293" s="44"/>
      <c r="R293" s="44"/>
      <c r="S293" s="44"/>
      <c r="T293" s="44"/>
      <c r="U293" s="45"/>
    </row>
    <row r="294" spans="1:21">
      <c r="A294" s="44"/>
      <c r="B294" s="44"/>
      <c r="C294" s="44"/>
      <c r="D294" s="47"/>
      <c r="E294" s="47"/>
      <c r="F294" s="47"/>
      <c r="G294" s="44"/>
      <c r="H294" s="45"/>
      <c r="I294" s="45"/>
      <c r="J294" s="44"/>
      <c r="K294" s="44"/>
      <c r="O294" s="44"/>
      <c r="P294" s="44"/>
      <c r="Q294" s="44"/>
      <c r="R294" s="44"/>
      <c r="S294" s="44"/>
      <c r="T294" s="44"/>
      <c r="U294" s="45"/>
    </row>
    <row r="295" spans="1:21">
      <c r="Q295" t="e">
        <f>SUM(Q265:Q293)</f>
        <v>#REF!</v>
      </c>
    </row>
  </sheetData>
  <mergeCells count="13">
    <mergeCell ref="O2:Q2"/>
    <mergeCell ref="C2:C3"/>
    <mergeCell ref="A1:W1"/>
    <mergeCell ref="B2:B3"/>
    <mergeCell ref="A248:W248"/>
    <mergeCell ref="V2:W2"/>
    <mergeCell ref="R2:U2"/>
    <mergeCell ref="R3:S3"/>
    <mergeCell ref="A2:A3"/>
    <mergeCell ref="D2:D3"/>
    <mergeCell ref="G2:I2"/>
    <mergeCell ref="J2:K2"/>
    <mergeCell ref="L2:N2"/>
  </mergeCells>
  <phoneticPr fontId="13" type="noConversion"/>
  <pageMargins left="0.19685039370078741" right="3.937007874015748E-2" top="0.55118110236220474" bottom="0.15748031496062992" header="0.31496062992125984" footer="0.31496062992125984"/>
  <pageSetup paperSize="8" scale="8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26091-4A55-4C0B-B84E-D676B2E9EBE5}">
  <sheetPr filterMode="1">
    <pageSetUpPr fitToPage="1"/>
  </sheetPr>
  <dimension ref="A1:X522"/>
  <sheetViews>
    <sheetView zoomScale="70" zoomScaleNormal="70" workbookViewId="0">
      <pane ySplit="3" topLeftCell="A404" activePane="bottomLeft" state="frozen"/>
      <selection pane="bottomLeft" activeCell="J514" sqref="J514"/>
    </sheetView>
  </sheetViews>
  <sheetFormatPr defaultRowHeight="14.4"/>
  <cols>
    <col min="2" max="2" width="4.88671875" bestFit="1" customWidth="1"/>
    <col min="3" max="3" width="57.44140625" style="35" customWidth="1"/>
    <col min="4" max="4" width="6.6640625" bestFit="1" customWidth="1"/>
    <col min="5" max="5" width="5.5546875" bestFit="1" customWidth="1"/>
    <col min="6" max="6" width="11.6640625" style="38" hidden="1" customWidth="1"/>
    <col min="7" max="7" width="13.109375" style="38" customWidth="1"/>
    <col min="8" max="8" width="13.109375" style="38" bestFit="1" customWidth="1"/>
    <col min="9" max="9" width="4.44140625" bestFit="1" customWidth="1"/>
    <col min="10" max="10" width="5.5546875" bestFit="1" customWidth="1"/>
    <col min="11" max="11" width="11.6640625" bestFit="1" customWidth="1"/>
    <col min="12" max="12" width="13.44140625" bestFit="1" customWidth="1"/>
    <col min="13" max="13" width="10.33203125" bestFit="1" customWidth="1"/>
    <col min="14" max="14" width="5.6640625" bestFit="1" customWidth="1"/>
    <col min="15" max="15" width="11.6640625" customWidth="1"/>
    <col min="16" max="16" width="15" bestFit="1" customWidth="1"/>
    <col min="17" max="17" width="10.109375" bestFit="1" customWidth="1"/>
    <col min="18" max="18" width="5.33203125" bestFit="1" customWidth="1"/>
    <col min="19" max="19" width="11.6640625" bestFit="1" customWidth="1"/>
    <col min="20" max="20" width="14.6640625" customWidth="1"/>
    <col min="21" max="21" width="9" bestFit="1" customWidth="1"/>
    <col min="22" max="22" width="5.33203125" bestFit="1" customWidth="1"/>
    <col min="23" max="23" width="15" bestFit="1" customWidth="1"/>
    <col min="24" max="24" width="15.33203125" style="38" bestFit="1" customWidth="1"/>
  </cols>
  <sheetData>
    <row r="1" spans="1:24" ht="38.4" customHeight="1"/>
    <row r="2" spans="1:24" s="44" customFormat="1" ht="19.95" customHeight="1">
      <c r="B2" s="254" t="s">
        <v>353</v>
      </c>
      <c r="C2" s="252" t="s">
        <v>354</v>
      </c>
      <c r="D2" s="230" t="s">
        <v>389</v>
      </c>
      <c r="E2" s="230"/>
      <c r="F2" s="230"/>
      <c r="G2" s="230"/>
      <c r="H2" s="230"/>
      <c r="I2" s="230" t="s">
        <v>363</v>
      </c>
      <c r="J2" s="230"/>
      <c r="K2" s="230"/>
      <c r="L2" s="230"/>
      <c r="M2" s="230" t="s">
        <v>364</v>
      </c>
      <c r="N2" s="230"/>
      <c r="O2" s="230"/>
      <c r="P2" s="230"/>
      <c r="Q2" s="232" t="s">
        <v>358</v>
      </c>
      <c r="R2" s="233"/>
      <c r="S2" s="233"/>
      <c r="T2" s="234"/>
      <c r="U2" s="232" t="s">
        <v>358</v>
      </c>
      <c r="V2" s="233"/>
      <c r="W2" s="233"/>
      <c r="X2" s="234"/>
    </row>
    <row r="3" spans="1:24" s="44" customFormat="1" ht="24" customHeight="1">
      <c r="B3" s="255"/>
      <c r="C3" s="253"/>
      <c r="D3" s="256" t="s">
        <v>355</v>
      </c>
      <c r="E3" s="257"/>
      <c r="G3" s="42" t="s">
        <v>356</v>
      </c>
      <c r="H3" s="42" t="s">
        <v>357</v>
      </c>
      <c r="I3" s="256" t="s">
        <v>355</v>
      </c>
      <c r="J3" s="257"/>
      <c r="K3" s="42" t="s">
        <v>356</v>
      </c>
      <c r="L3" s="42" t="s">
        <v>357</v>
      </c>
      <c r="M3" s="256" t="s">
        <v>355</v>
      </c>
      <c r="N3" s="257"/>
      <c r="O3" s="42" t="s">
        <v>356</v>
      </c>
      <c r="P3" s="42" t="s">
        <v>357</v>
      </c>
      <c r="Q3" s="256" t="s">
        <v>355</v>
      </c>
      <c r="R3" s="257"/>
      <c r="S3" s="42" t="s">
        <v>356</v>
      </c>
      <c r="T3" s="42" t="s">
        <v>357</v>
      </c>
      <c r="U3" s="256" t="s">
        <v>355</v>
      </c>
      <c r="V3" s="257"/>
      <c r="W3" s="43" t="s">
        <v>356</v>
      </c>
      <c r="X3" s="55" t="s">
        <v>357</v>
      </c>
    </row>
    <row r="4" spans="1:24" s="44" customFormat="1" ht="20.399999999999999">
      <c r="C4" s="5" t="s">
        <v>8</v>
      </c>
      <c r="F4" s="45"/>
      <c r="G4" s="45"/>
      <c r="H4" s="45"/>
      <c r="X4" s="45"/>
    </row>
    <row r="5" spans="1:24" s="44" customFormat="1" ht="30.6" customHeight="1">
      <c r="C5" s="3" t="s">
        <v>9</v>
      </c>
      <c r="F5" s="45"/>
      <c r="G5" s="45"/>
      <c r="H5" s="45"/>
      <c r="X5" s="45"/>
    </row>
    <row r="6" spans="1:24" s="44" customFormat="1" ht="124.8">
      <c r="A6" s="44">
        <v>1</v>
      </c>
      <c r="B6" s="6">
        <v>1</v>
      </c>
      <c r="C6" s="79" t="s">
        <v>388</v>
      </c>
      <c r="D6" s="6">
        <v>400</v>
      </c>
      <c r="E6" s="6" t="s">
        <v>11</v>
      </c>
      <c r="F6" s="39">
        <v>12720.338983050848</v>
      </c>
      <c r="G6" s="39">
        <f>F6*1.18</f>
        <v>15010</v>
      </c>
      <c r="H6" s="39">
        <f>D6*G6</f>
        <v>6004000</v>
      </c>
      <c r="I6" s="46">
        <v>200</v>
      </c>
      <c r="J6" s="46" t="s">
        <v>11</v>
      </c>
      <c r="K6" s="54">
        <f>F6</f>
        <v>12720.338983050848</v>
      </c>
      <c r="L6" s="58">
        <f>I6*K6</f>
        <v>2544067.7966101696</v>
      </c>
      <c r="M6" s="56">
        <f t="shared" ref="M6:M69" si="0">D6+I6</f>
        <v>600</v>
      </c>
      <c r="N6" s="46" t="s">
        <v>11</v>
      </c>
      <c r="O6" s="53">
        <f>K6</f>
        <v>12720.338983050848</v>
      </c>
      <c r="P6" s="53">
        <f>M6*O6</f>
        <v>7632203.3898305083</v>
      </c>
      <c r="Q6" s="44">
        <v>580</v>
      </c>
      <c r="R6" s="44" t="str">
        <f>N6</f>
        <v>Sqm</v>
      </c>
      <c r="U6" s="6">
        <v>354</v>
      </c>
      <c r="V6" s="46" t="s">
        <v>11</v>
      </c>
      <c r="W6" s="53">
        <f>G6</f>
        <v>15010</v>
      </c>
      <c r="X6" s="59">
        <f>U6*W6</f>
        <v>5313540</v>
      </c>
    </row>
    <row r="7" spans="1:24" s="44" customFormat="1" ht="15.6" hidden="1">
      <c r="A7" s="44">
        <v>1</v>
      </c>
      <c r="C7" s="7"/>
      <c r="F7" s="45"/>
      <c r="G7" s="45"/>
      <c r="H7" s="52"/>
      <c r="M7" s="56">
        <f t="shared" si="0"/>
        <v>0</v>
      </c>
      <c r="P7" s="62"/>
      <c r="R7" s="44">
        <f t="shared" ref="R7:R70" si="1">N7</f>
        <v>0</v>
      </c>
      <c r="X7" s="61"/>
    </row>
    <row r="8" spans="1:24" s="44" customFormat="1" ht="31.2">
      <c r="A8" s="44">
        <v>2</v>
      </c>
      <c r="B8" s="6">
        <v>2</v>
      </c>
      <c r="C8" s="7" t="s">
        <v>12</v>
      </c>
      <c r="D8" s="6">
        <f>200+185</f>
        <v>385</v>
      </c>
      <c r="E8" s="6" t="s">
        <v>11</v>
      </c>
      <c r="F8" s="39">
        <v>12720.338983050848</v>
      </c>
      <c r="G8" s="39">
        <f>F8*1.18</f>
        <v>15010</v>
      </c>
      <c r="H8" s="39">
        <f>D8*G8</f>
        <v>5778850</v>
      </c>
      <c r="I8" s="46">
        <v>70</v>
      </c>
      <c r="J8" s="46" t="s">
        <v>11</v>
      </c>
      <c r="K8" s="54">
        <f>F8</f>
        <v>12720.338983050848</v>
      </c>
      <c r="L8" s="58">
        <f>I8*K8</f>
        <v>890423.72881355928</v>
      </c>
      <c r="M8" s="56">
        <f t="shared" si="0"/>
        <v>455</v>
      </c>
      <c r="N8" s="46" t="s">
        <v>11</v>
      </c>
      <c r="O8" s="53">
        <f>K8</f>
        <v>12720.338983050848</v>
      </c>
      <c r="P8" s="53">
        <f>M8*O8</f>
        <v>5787754.237288136</v>
      </c>
      <c r="Q8" s="44">
        <v>270</v>
      </c>
      <c r="R8" s="44" t="str">
        <f t="shared" si="1"/>
        <v>Sqm</v>
      </c>
      <c r="U8" s="6">
        <f>200+185</f>
        <v>385</v>
      </c>
      <c r="V8" s="46" t="s">
        <v>11</v>
      </c>
      <c r="W8" s="53">
        <f>G8</f>
        <v>15010</v>
      </c>
      <c r="X8" s="59">
        <f>U8*W8</f>
        <v>5778850</v>
      </c>
    </row>
    <row r="9" spans="1:24" s="44" customFormat="1" ht="20.399999999999999" hidden="1" customHeight="1">
      <c r="A9" s="44">
        <v>2</v>
      </c>
      <c r="C9" s="7"/>
      <c r="F9" s="45"/>
      <c r="G9" s="45"/>
      <c r="H9" s="45"/>
      <c r="M9" s="56">
        <f t="shared" si="0"/>
        <v>0</v>
      </c>
      <c r="R9" s="44">
        <f t="shared" si="1"/>
        <v>0</v>
      </c>
      <c r="X9" s="45"/>
    </row>
    <row r="10" spans="1:24" s="44" customFormat="1" ht="19.95" customHeight="1">
      <c r="A10" s="44">
        <v>3</v>
      </c>
      <c r="B10" s="6">
        <v>3</v>
      </c>
      <c r="C10" s="7" t="s">
        <v>13</v>
      </c>
      <c r="D10" s="6">
        <v>2</v>
      </c>
      <c r="E10" s="6" t="s">
        <v>14</v>
      </c>
      <c r="F10" s="39">
        <v>250000</v>
      </c>
      <c r="G10" s="39">
        <f>F10*1.18</f>
        <v>295000</v>
      </c>
      <c r="H10" s="39">
        <f>D10*G10</f>
        <v>590000</v>
      </c>
      <c r="I10" s="46">
        <v>1</v>
      </c>
      <c r="J10" s="6" t="s">
        <v>14</v>
      </c>
      <c r="K10" s="39">
        <v>250000</v>
      </c>
      <c r="L10" s="9">
        <f>I10*K10</f>
        <v>250000</v>
      </c>
      <c r="M10" s="56">
        <f t="shared" si="0"/>
        <v>3</v>
      </c>
      <c r="N10" s="6" t="s">
        <v>14</v>
      </c>
      <c r="O10" s="39">
        <v>250000</v>
      </c>
      <c r="P10" s="53">
        <f>M10*O10</f>
        <v>750000</v>
      </c>
      <c r="Q10" s="44">
        <v>3</v>
      </c>
      <c r="R10" s="44" t="str">
        <f t="shared" si="1"/>
        <v>Nos</v>
      </c>
      <c r="U10" s="6">
        <v>2</v>
      </c>
      <c r="V10" s="6" t="s">
        <v>14</v>
      </c>
      <c r="W10" s="53">
        <f>G10</f>
        <v>295000</v>
      </c>
      <c r="X10" s="59">
        <f>U10*W10</f>
        <v>590000</v>
      </c>
    </row>
    <row r="11" spans="1:24" s="44" customFormat="1" ht="15.6" hidden="1" customHeight="1">
      <c r="A11" s="44">
        <v>3</v>
      </c>
      <c r="M11" s="56">
        <f t="shared" si="0"/>
        <v>0</v>
      </c>
      <c r="N11" s="72"/>
      <c r="O11" s="72"/>
      <c r="R11" s="44">
        <f t="shared" si="1"/>
        <v>0</v>
      </c>
      <c r="V11" s="72"/>
    </row>
    <row r="12" spans="1:24" s="44" customFormat="1" ht="31.2">
      <c r="A12" s="44">
        <v>4</v>
      </c>
      <c r="B12" s="6">
        <v>4</v>
      </c>
      <c r="C12" s="7" t="s">
        <v>15</v>
      </c>
      <c r="D12" s="6">
        <v>160</v>
      </c>
      <c r="E12" s="6" t="s">
        <v>11</v>
      </c>
      <c r="F12" s="39">
        <v>3419.4915254237289</v>
      </c>
      <c r="G12" s="39">
        <f>F12*1.18</f>
        <v>4035</v>
      </c>
      <c r="H12" s="39">
        <f>D12*G12</f>
        <v>645600</v>
      </c>
      <c r="I12" s="46">
        <v>80</v>
      </c>
      <c r="J12" s="6" t="s">
        <v>11</v>
      </c>
      <c r="K12" s="39">
        <v>3419.4915254237289</v>
      </c>
      <c r="L12" s="58">
        <f>I12*K12</f>
        <v>273559.32203389832</v>
      </c>
      <c r="M12" s="56">
        <f t="shared" si="0"/>
        <v>240</v>
      </c>
      <c r="N12" s="73" t="s">
        <v>11</v>
      </c>
      <c r="O12" s="78">
        <f>K12</f>
        <v>3419.4915254237289</v>
      </c>
      <c r="P12" s="53">
        <f>M12*O12</f>
        <v>820677.96610169497</v>
      </c>
      <c r="Q12" s="44">
        <v>264</v>
      </c>
      <c r="R12" s="44" t="str">
        <f t="shared" si="1"/>
        <v>Sqm</v>
      </c>
      <c r="U12" s="6">
        <v>160</v>
      </c>
      <c r="V12" s="73" t="s">
        <v>11</v>
      </c>
      <c r="W12" s="53">
        <f>G12</f>
        <v>4035</v>
      </c>
      <c r="X12" s="59">
        <f>U12*W12</f>
        <v>645600</v>
      </c>
    </row>
    <row r="13" spans="1:24" s="44" customFormat="1" ht="15.6" hidden="1" customHeight="1">
      <c r="A13" s="44">
        <v>4</v>
      </c>
      <c r="M13" s="56">
        <f t="shared" si="0"/>
        <v>0</v>
      </c>
      <c r="N13" s="72"/>
      <c r="O13" s="72"/>
      <c r="R13" s="44">
        <f t="shared" si="1"/>
        <v>0</v>
      </c>
      <c r="V13" s="72"/>
    </row>
    <row r="14" spans="1:24" s="44" customFormat="1" ht="31.2">
      <c r="A14" s="44">
        <v>5</v>
      </c>
      <c r="B14" s="6">
        <v>5</v>
      </c>
      <c r="C14" s="7" t="s">
        <v>16</v>
      </c>
      <c r="D14" s="6">
        <v>175</v>
      </c>
      <c r="E14" s="6" t="s">
        <v>11</v>
      </c>
      <c r="F14" s="39">
        <v>3177.9661016949153</v>
      </c>
      <c r="G14" s="39">
        <f>F14*1.18</f>
        <v>3750</v>
      </c>
      <c r="H14" s="39">
        <f>D14*G14</f>
        <v>656250</v>
      </c>
      <c r="I14" s="46">
        <v>50</v>
      </c>
      <c r="J14" s="6" t="s">
        <v>11</v>
      </c>
      <c r="K14" s="39">
        <v>3177.9661016949153</v>
      </c>
      <c r="L14" s="9">
        <f>I14*K14</f>
        <v>158898.30508474578</v>
      </c>
      <c r="M14" s="56">
        <f t="shared" si="0"/>
        <v>225</v>
      </c>
      <c r="N14" s="73" t="s">
        <v>11</v>
      </c>
      <c r="O14" s="78">
        <f>K14</f>
        <v>3177.9661016949153</v>
      </c>
      <c r="P14" s="53">
        <f>M14*O14</f>
        <v>715042.37288135593</v>
      </c>
      <c r="Q14" s="44">
        <v>61</v>
      </c>
      <c r="R14" s="44" t="str">
        <f t="shared" si="1"/>
        <v>Sqm</v>
      </c>
      <c r="U14" s="6">
        <v>175</v>
      </c>
      <c r="V14" s="73" t="s">
        <v>11</v>
      </c>
      <c r="W14" s="53">
        <f>G14</f>
        <v>3750</v>
      </c>
      <c r="X14" s="59">
        <f>U14*W14</f>
        <v>656250</v>
      </c>
    </row>
    <row r="15" spans="1:24" s="44" customFormat="1" ht="15.6" hidden="1">
      <c r="A15" s="44">
        <v>5</v>
      </c>
      <c r="M15" s="56">
        <f t="shared" si="0"/>
        <v>0</v>
      </c>
      <c r="R15" s="44">
        <f t="shared" si="1"/>
        <v>0</v>
      </c>
    </row>
    <row r="16" spans="1:24" s="44" customFormat="1" ht="15.6">
      <c r="A16" s="44">
        <v>6</v>
      </c>
      <c r="B16" s="6">
        <v>6</v>
      </c>
      <c r="C16" s="7" t="s">
        <v>17</v>
      </c>
      <c r="D16" s="6">
        <v>4</v>
      </c>
      <c r="E16" s="6" t="s">
        <v>14</v>
      </c>
      <c r="F16" s="39">
        <v>394067.79661016952</v>
      </c>
      <c r="G16" s="39">
        <f>F16*1.18</f>
        <v>465000</v>
      </c>
      <c r="H16" s="39">
        <f>D16*G16</f>
        <v>1860000</v>
      </c>
      <c r="I16" s="46">
        <v>2</v>
      </c>
      <c r="J16" s="6" t="s">
        <v>14</v>
      </c>
      <c r="K16" s="39">
        <v>394067.79661016952</v>
      </c>
      <c r="L16" s="9">
        <f>I16*K16</f>
        <v>788135.59322033904</v>
      </c>
      <c r="M16" s="56">
        <f t="shared" si="0"/>
        <v>6</v>
      </c>
      <c r="N16" s="6" t="s">
        <v>14</v>
      </c>
      <c r="O16" s="39">
        <v>394067.79661016952</v>
      </c>
      <c r="P16" s="53">
        <f>M16*O16</f>
        <v>2364406.779661017</v>
      </c>
      <c r="Q16" s="44">
        <v>6</v>
      </c>
      <c r="R16" s="44" t="str">
        <f t="shared" si="1"/>
        <v>Nos</v>
      </c>
      <c r="U16" s="6">
        <v>4</v>
      </c>
      <c r="V16" s="6" t="s">
        <v>14</v>
      </c>
      <c r="W16" s="53">
        <f>G16</f>
        <v>465000</v>
      </c>
      <c r="X16" s="59">
        <f>U16*W16</f>
        <v>1860000</v>
      </c>
    </row>
    <row r="17" spans="1:24" s="44" customFormat="1" ht="15.6" hidden="1">
      <c r="A17" s="44">
        <v>6</v>
      </c>
      <c r="M17" s="56">
        <f t="shared" si="0"/>
        <v>0</v>
      </c>
      <c r="R17" s="44">
        <f t="shared" si="1"/>
        <v>0</v>
      </c>
    </row>
    <row r="18" spans="1:24" s="44" customFormat="1" ht="15.6">
      <c r="A18" s="44">
        <v>7</v>
      </c>
      <c r="B18" s="6">
        <v>7</v>
      </c>
      <c r="C18" s="7" t="s">
        <v>18</v>
      </c>
      <c r="D18" s="6">
        <v>4</v>
      </c>
      <c r="E18" s="6" t="s">
        <v>14</v>
      </c>
      <c r="F18" s="40">
        <v>1266949.1525423729</v>
      </c>
      <c r="G18" s="39">
        <f>F18*1.18</f>
        <v>1495000</v>
      </c>
      <c r="H18" s="39">
        <f>D18*G18</f>
        <v>5980000</v>
      </c>
      <c r="I18" s="46">
        <v>2</v>
      </c>
      <c r="J18" s="6" t="s">
        <v>14</v>
      </c>
      <c r="K18" s="40">
        <v>1266949.1525423729</v>
      </c>
      <c r="L18" s="9">
        <f>I18*K18</f>
        <v>2533898.3050847459</v>
      </c>
      <c r="M18" s="56">
        <f t="shared" si="0"/>
        <v>6</v>
      </c>
      <c r="N18" s="6" t="s">
        <v>14</v>
      </c>
      <c r="O18" s="40">
        <v>1266949.1525423729</v>
      </c>
      <c r="P18" s="53">
        <f>M18*O18</f>
        <v>7601694.9152542371</v>
      </c>
      <c r="Q18" s="44">
        <v>6</v>
      </c>
      <c r="R18" s="44" t="str">
        <f t="shared" si="1"/>
        <v>Nos</v>
      </c>
      <c r="U18" s="6">
        <v>4</v>
      </c>
      <c r="V18" s="6" t="s">
        <v>14</v>
      </c>
      <c r="W18" s="53">
        <f>G18</f>
        <v>1495000</v>
      </c>
      <c r="X18" s="59">
        <f>U18*W18</f>
        <v>5980000</v>
      </c>
    </row>
    <row r="19" spans="1:24" s="44" customFormat="1" ht="15.6" hidden="1">
      <c r="A19" s="44">
        <v>7</v>
      </c>
      <c r="M19" s="56">
        <f t="shared" si="0"/>
        <v>0</v>
      </c>
      <c r="R19" s="44">
        <f t="shared" si="1"/>
        <v>0</v>
      </c>
    </row>
    <row r="20" spans="1:24" s="44" customFormat="1" ht="15.6">
      <c r="A20" s="44">
        <v>8</v>
      </c>
      <c r="B20" s="6">
        <v>8</v>
      </c>
      <c r="C20" s="7" t="s">
        <v>19</v>
      </c>
      <c r="D20" s="6">
        <v>4</v>
      </c>
      <c r="E20" s="6" t="s">
        <v>14</v>
      </c>
      <c r="F20" s="40">
        <v>292372.88135593222</v>
      </c>
      <c r="G20" s="39">
        <f>F20*1.18</f>
        <v>345000</v>
      </c>
      <c r="H20" s="39">
        <f>D20*G20</f>
        <v>1380000</v>
      </c>
      <c r="I20" s="46">
        <v>2</v>
      </c>
      <c r="J20" s="6" t="s">
        <v>14</v>
      </c>
      <c r="K20" s="40">
        <v>292372.88135593222</v>
      </c>
      <c r="L20" s="9">
        <f>I20*K20</f>
        <v>584745.76271186443</v>
      </c>
      <c r="M20" s="56">
        <f t="shared" si="0"/>
        <v>6</v>
      </c>
      <c r="N20" s="6" t="s">
        <v>14</v>
      </c>
      <c r="O20" s="40">
        <v>292372.88135593222</v>
      </c>
      <c r="P20" s="53">
        <f>M20*O20</f>
        <v>1754237.2881355933</v>
      </c>
      <c r="Q20" s="44">
        <v>6</v>
      </c>
      <c r="R20" s="44" t="str">
        <f t="shared" si="1"/>
        <v>Nos</v>
      </c>
      <c r="U20" s="6">
        <v>4</v>
      </c>
      <c r="V20" s="6" t="s">
        <v>14</v>
      </c>
      <c r="W20" s="53">
        <f>G20</f>
        <v>345000</v>
      </c>
      <c r="X20" s="59">
        <f>U20*W20</f>
        <v>1380000</v>
      </c>
    </row>
    <row r="21" spans="1:24" s="44" customFormat="1" ht="15.6" hidden="1" customHeight="1">
      <c r="A21" s="44">
        <v>8</v>
      </c>
      <c r="M21" s="56">
        <f t="shared" si="0"/>
        <v>0</v>
      </c>
      <c r="R21" s="44">
        <f t="shared" si="1"/>
        <v>0</v>
      </c>
    </row>
    <row r="22" spans="1:24" s="44" customFormat="1" ht="15.6">
      <c r="A22" s="44">
        <v>9</v>
      </c>
      <c r="B22" s="6">
        <v>9</v>
      </c>
      <c r="C22" s="7" t="s">
        <v>20</v>
      </c>
      <c r="D22" s="6">
        <v>4</v>
      </c>
      <c r="E22" s="6" t="s">
        <v>14</v>
      </c>
      <c r="F22" s="40">
        <v>19067.796610169491</v>
      </c>
      <c r="G22" s="39">
        <f>F22*1.18</f>
        <v>22500</v>
      </c>
      <c r="H22" s="39">
        <f>D22*G22</f>
        <v>90000</v>
      </c>
      <c r="I22" s="46">
        <v>2</v>
      </c>
      <c r="J22" s="6" t="s">
        <v>14</v>
      </c>
      <c r="K22" s="40">
        <v>19067.796610169491</v>
      </c>
      <c r="L22" s="9">
        <f>I22*K22</f>
        <v>38135.593220338982</v>
      </c>
      <c r="M22" s="56">
        <f t="shared" si="0"/>
        <v>6</v>
      </c>
      <c r="N22" s="6" t="s">
        <v>14</v>
      </c>
      <c r="O22" s="40">
        <v>19067.796610169491</v>
      </c>
      <c r="P22" s="53">
        <f>M22*O22</f>
        <v>114406.77966101695</v>
      </c>
      <c r="Q22" s="44">
        <v>6</v>
      </c>
      <c r="R22" s="44" t="str">
        <f t="shared" si="1"/>
        <v>Nos</v>
      </c>
      <c r="U22" s="6">
        <v>4</v>
      </c>
      <c r="V22" s="6" t="s">
        <v>14</v>
      </c>
      <c r="W22" s="53">
        <f>G22</f>
        <v>22500</v>
      </c>
      <c r="X22" s="59">
        <f>U22*W22</f>
        <v>90000</v>
      </c>
    </row>
    <row r="23" spans="1:24" s="44" customFormat="1" ht="15.6" hidden="1">
      <c r="A23" s="44">
        <v>9</v>
      </c>
      <c r="M23" s="56">
        <f t="shared" si="0"/>
        <v>0</v>
      </c>
      <c r="R23" s="44">
        <f t="shared" si="1"/>
        <v>0</v>
      </c>
    </row>
    <row r="24" spans="1:24" s="44" customFormat="1" ht="15.6">
      <c r="A24" s="44">
        <v>10</v>
      </c>
      <c r="B24" s="6">
        <v>10</v>
      </c>
      <c r="C24" s="7" t="s">
        <v>21</v>
      </c>
      <c r="D24" s="6">
        <v>4</v>
      </c>
      <c r="E24" s="6" t="s">
        <v>14</v>
      </c>
      <c r="F24" s="40">
        <v>1012711.8644067798</v>
      </c>
      <c r="G24" s="39">
        <f>F24*1.18</f>
        <v>1195000</v>
      </c>
      <c r="H24" s="39">
        <f>D24*G24</f>
        <v>4780000</v>
      </c>
      <c r="I24" s="46">
        <v>8</v>
      </c>
      <c r="J24" s="6" t="s">
        <v>14</v>
      </c>
      <c r="K24" s="40">
        <v>1012711.8644067798</v>
      </c>
      <c r="L24" s="9">
        <f>I24*K24</f>
        <v>8101694.9152542381</v>
      </c>
      <c r="M24" s="56">
        <f t="shared" si="0"/>
        <v>12</v>
      </c>
      <c r="N24" s="6" t="s">
        <v>14</v>
      </c>
      <c r="O24" s="40">
        <v>1012711.8644067798</v>
      </c>
      <c r="P24" s="53">
        <f>M24*O24</f>
        <v>12152542.372881357</v>
      </c>
      <c r="Q24" s="44">
        <v>6</v>
      </c>
      <c r="R24" s="44" t="str">
        <f t="shared" si="1"/>
        <v>Nos</v>
      </c>
      <c r="U24" s="6">
        <v>4</v>
      </c>
      <c r="V24" s="6" t="s">
        <v>14</v>
      </c>
      <c r="W24" s="53">
        <f>G24</f>
        <v>1195000</v>
      </c>
      <c r="X24" s="59">
        <f>U24*W24</f>
        <v>4780000</v>
      </c>
    </row>
    <row r="25" spans="1:24" s="44" customFormat="1" ht="15.6" hidden="1">
      <c r="A25" s="44">
        <v>10</v>
      </c>
      <c r="M25" s="56">
        <f t="shared" si="0"/>
        <v>0</v>
      </c>
      <c r="R25" s="44">
        <f t="shared" si="1"/>
        <v>0</v>
      </c>
    </row>
    <row r="26" spans="1:24" s="44" customFormat="1" ht="15.6">
      <c r="A26" s="44">
        <v>11</v>
      </c>
      <c r="B26" s="6">
        <v>11</v>
      </c>
      <c r="C26" s="7" t="s">
        <v>22</v>
      </c>
      <c r="D26" s="6">
        <v>2</v>
      </c>
      <c r="E26" s="6" t="s">
        <v>14</v>
      </c>
      <c r="F26" s="40">
        <v>4025423.7288135597</v>
      </c>
      <c r="G26" s="39">
        <f>F26*1.18</f>
        <v>4750000</v>
      </c>
      <c r="H26" s="39">
        <f>D26*G26</f>
        <v>9500000</v>
      </c>
      <c r="I26" s="46"/>
      <c r="J26" s="6" t="s">
        <v>14</v>
      </c>
      <c r="K26" s="40">
        <v>4025423.7288135597</v>
      </c>
      <c r="L26" s="9">
        <f>I26*K26</f>
        <v>0</v>
      </c>
      <c r="M26" s="56">
        <f t="shared" si="0"/>
        <v>2</v>
      </c>
      <c r="N26" s="6" t="s">
        <v>14</v>
      </c>
      <c r="O26" s="40">
        <v>4025423.7288135597</v>
      </c>
      <c r="P26" s="53">
        <f>M26*O26</f>
        <v>8050847.4576271195</v>
      </c>
      <c r="Q26" s="44">
        <v>2</v>
      </c>
      <c r="R26" s="44" t="str">
        <f t="shared" si="1"/>
        <v>Nos</v>
      </c>
      <c r="U26" s="6">
        <v>2</v>
      </c>
      <c r="V26" s="6" t="s">
        <v>14</v>
      </c>
      <c r="W26" s="53">
        <f>G26</f>
        <v>4750000</v>
      </c>
      <c r="X26" s="59">
        <f>U26*W26</f>
        <v>9500000</v>
      </c>
    </row>
    <row r="27" spans="1:24" s="44" customFormat="1" ht="15.6" hidden="1">
      <c r="A27" s="44">
        <v>11</v>
      </c>
      <c r="M27" s="56">
        <f t="shared" si="0"/>
        <v>0</v>
      </c>
      <c r="R27" s="44">
        <f t="shared" si="1"/>
        <v>0</v>
      </c>
    </row>
    <row r="28" spans="1:24" s="44" customFormat="1" ht="15.6">
      <c r="A28" s="44">
        <v>12</v>
      </c>
      <c r="B28" s="6">
        <v>12</v>
      </c>
      <c r="C28" s="7" t="s">
        <v>23</v>
      </c>
      <c r="D28" s="6">
        <v>2</v>
      </c>
      <c r="E28" s="6" t="s">
        <v>14</v>
      </c>
      <c r="F28" s="40">
        <v>3008474.5762711866</v>
      </c>
      <c r="G28" s="39">
        <f>F28*1.18</f>
        <v>3550000</v>
      </c>
      <c r="H28" s="39">
        <f>D28*G28</f>
        <v>7100000</v>
      </c>
      <c r="I28" s="46">
        <v>2</v>
      </c>
      <c r="J28" s="6" t="s">
        <v>14</v>
      </c>
      <c r="K28" s="40">
        <v>3008474.5762711866</v>
      </c>
      <c r="L28" s="9">
        <f>I28*K28</f>
        <v>6016949.1525423732</v>
      </c>
      <c r="M28" s="56">
        <f t="shared" si="0"/>
        <v>4</v>
      </c>
      <c r="N28" s="6" t="s">
        <v>14</v>
      </c>
      <c r="O28" s="40">
        <v>3008474.5762711866</v>
      </c>
      <c r="P28" s="53">
        <f>M28*O28</f>
        <v>12033898.305084746</v>
      </c>
      <c r="Q28" s="44">
        <v>4</v>
      </c>
      <c r="R28" s="44" t="str">
        <f t="shared" si="1"/>
        <v>Nos</v>
      </c>
      <c r="U28" s="6">
        <v>2</v>
      </c>
      <c r="V28" s="6" t="s">
        <v>14</v>
      </c>
      <c r="W28" s="53">
        <f>G28</f>
        <v>3550000</v>
      </c>
      <c r="X28" s="59">
        <f>U28*W28</f>
        <v>7100000</v>
      </c>
    </row>
    <row r="29" spans="1:24" s="44" customFormat="1" ht="15.6" hidden="1">
      <c r="A29" s="44">
        <v>12</v>
      </c>
      <c r="M29" s="56">
        <f t="shared" si="0"/>
        <v>0</v>
      </c>
      <c r="R29" s="44">
        <f t="shared" si="1"/>
        <v>0</v>
      </c>
    </row>
    <row r="30" spans="1:24" s="44" customFormat="1" ht="31.2">
      <c r="A30" s="44">
        <v>13</v>
      </c>
      <c r="B30" s="6">
        <v>13</v>
      </c>
      <c r="C30" s="7" t="s">
        <v>24</v>
      </c>
      <c r="D30" s="6">
        <v>2</v>
      </c>
      <c r="E30" s="6" t="s">
        <v>14</v>
      </c>
      <c r="F30" s="39">
        <v>843220.3389830509</v>
      </c>
      <c r="G30" s="39">
        <f>F30*1.18</f>
        <v>995000</v>
      </c>
      <c r="H30" s="39">
        <f>D30*G30</f>
        <v>1990000</v>
      </c>
      <c r="I30" s="46">
        <v>1</v>
      </c>
      <c r="J30" s="6" t="s">
        <v>14</v>
      </c>
      <c r="K30" s="39">
        <v>843220.3389830509</v>
      </c>
      <c r="L30" s="9">
        <f>I30*K30</f>
        <v>843220.3389830509</v>
      </c>
      <c r="M30" s="56">
        <f t="shared" si="0"/>
        <v>3</v>
      </c>
      <c r="N30" s="6" t="s">
        <v>14</v>
      </c>
      <c r="O30" s="39">
        <v>843220.3389830509</v>
      </c>
      <c r="P30" s="53">
        <f>M30*O30</f>
        <v>2529661.0169491526</v>
      </c>
      <c r="Q30" s="44">
        <v>3</v>
      </c>
      <c r="R30" s="44" t="str">
        <f t="shared" si="1"/>
        <v>Nos</v>
      </c>
      <c r="U30" s="6">
        <v>2</v>
      </c>
      <c r="V30" s="6" t="s">
        <v>14</v>
      </c>
      <c r="W30" s="53">
        <f>G30</f>
        <v>995000</v>
      </c>
      <c r="X30" s="59">
        <f>U30*W30</f>
        <v>1990000</v>
      </c>
    </row>
    <row r="31" spans="1:24" s="44" customFormat="1" ht="15.6" hidden="1">
      <c r="A31" s="44">
        <v>13</v>
      </c>
      <c r="M31" s="56">
        <f t="shared" si="0"/>
        <v>0</v>
      </c>
      <c r="R31" s="44">
        <f t="shared" si="1"/>
        <v>0</v>
      </c>
    </row>
    <row r="32" spans="1:24" s="44" customFormat="1" ht="15.6">
      <c r="A32" s="44">
        <v>14</v>
      </c>
      <c r="B32" s="6">
        <v>14</v>
      </c>
      <c r="C32" s="7" t="s">
        <v>25</v>
      </c>
      <c r="D32" s="6">
        <v>4</v>
      </c>
      <c r="E32" s="6" t="s">
        <v>14</v>
      </c>
      <c r="F32" s="39">
        <v>19067.796610169491</v>
      </c>
      <c r="G32" s="39">
        <f>F32*1.18</f>
        <v>22500</v>
      </c>
      <c r="H32" s="39">
        <f>D32*G32</f>
        <v>90000</v>
      </c>
      <c r="I32" s="46">
        <v>2</v>
      </c>
      <c r="J32" s="6" t="s">
        <v>14</v>
      </c>
      <c r="K32" s="39">
        <v>19067.796610169491</v>
      </c>
      <c r="L32" s="9">
        <f>I32*K32</f>
        <v>38135.593220338982</v>
      </c>
      <c r="M32" s="56">
        <f t="shared" si="0"/>
        <v>6</v>
      </c>
      <c r="N32" s="6" t="s">
        <v>14</v>
      </c>
      <c r="O32" s="39">
        <v>19067.796610169491</v>
      </c>
      <c r="P32" s="53">
        <f>M32*O32</f>
        <v>114406.77966101695</v>
      </c>
      <c r="Q32" s="44">
        <v>6</v>
      </c>
      <c r="R32" s="44" t="str">
        <f t="shared" si="1"/>
        <v>Nos</v>
      </c>
      <c r="U32" s="6">
        <v>4</v>
      </c>
      <c r="V32" s="6" t="s">
        <v>14</v>
      </c>
      <c r="W32" s="53">
        <f>G32</f>
        <v>22500</v>
      </c>
      <c r="X32" s="59">
        <f>U32*W32</f>
        <v>90000</v>
      </c>
    </row>
    <row r="33" spans="1:24" s="44" customFormat="1" ht="15.6" hidden="1">
      <c r="A33" s="44">
        <v>14</v>
      </c>
      <c r="M33" s="56">
        <f t="shared" si="0"/>
        <v>0</v>
      </c>
      <c r="R33" s="44">
        <f t="shared" si="1"/>
        <v>0</v>
      </c>
    </row>
    <row r="34" spans="1:24" s="44" customFormat="1" ht="15.6">
      <c r="A34" s="44">
        <v>15</v>
      </c>
      <c r="B34" s="6">
        <v>15</v>
      </c>
      <c r="C34" s="7" t="s">
        <v>26</v>
      </c>
      <c r="D34" s="6">
        <v>62</v>
      </c>
      <c r="E34" s="6" t="s">
        <v>14</v>
      </c>
      <c r="F34" s="39">
        <v>15889.830508474577</v>
      </c>
      <c r="G34" s="39">
        <f>F34*1.18</f>
        <v>18750</v>
      </c>
      <c r="H34" s="39">
        <f>D34*G34</f>
        <v>1162500</v>
      </c>
      <c r="I34" s="46">
        <v>40</v>
      </c>
      <c r="J34" s="6" t="s">
        <v>14</v>
      </c>
      <c r="K34" s="39">
        <v>15889.830508474577</v>
      </c>
      <c r="L34" s="9">
        <f>I34*K34</f>
        <v>635593.22033898311</v>
      </c>
      <c r="M34" s="56">
        <f t="shared" si="0"/>
        <v>102</v>
      </c>
      <c r="N34" s="6" t="s">
        <v>14</v>
      </c>
      <c r="O34" s="39">
        <v>15889.830508474577</v>
      </c>
      <c r="P34" s="53">
        <f>M34*O34</f>
        <v>1620762.7118644069</v>
      </c>
      <c r="Q34" s="44">
        <v>102</v>
      </c>
      <c r="R34" s="44" t="str">
        <f t="shared" si="1"/>
        <v>Nos</v>
      </c>
      <c r="U34" s="6">
        <v>62</v>
      </c>
      <c r="V34" s="6" t="s">
        <v>14</v>
      </c>
      <c r="W34" s="53">
        <f>G34</f>
        <v>18750</v>
      </c>
      <c r="X34" s="59">
        <f>U34*W34</f>
        <v>1162500</v>
      </c>
    </row>
    <row r="35" spans="1:24" s="44" customFormat="1" ht="15.6" hidden="1">
      <c r="A35" s="44">
        <v>15</v>
      </c>
      <c r="M35" s="56">
        <f t="shared" si="0"/>
        <v>0</v>
      </c>
      <c r="R35" s="44">
        <f t="shared" si="1"/>
        <v>0</v>
      </c>
    </row>
    <row r="36" spans="1:24" s="44" customFormat="1" ht="31.2">
      <c r="A36" s="44">
        <v>16</v>
      </c>
      <c r="B36" s="6">
        <v>16</v>
      </c>
      <c r="C36" s="7" t="s">
        <v>27</v>
      </c>
      <c r="D36" s="6">
        <v>7</v>
      </c>
      <c r="E36" s="6" t="s">
        <v>14</v>
      </c>
      <c r="F36" s="39">
        <v>97457.627118644072</v>
      </c>
      <c r="G36" s="39">
        <f>F36*1.18</f>
        <v>115000</v>
      </c>
      <c r="H36" s="39">
        <f>D36*G36</f>
        <v>805000</v>
      </c>
      <c r="I36" s="46">
        <v>2</v>
      </c>
      <c r="J36" s="6" t="s">
        <v>14</v>
      </c>
      <c r="K36" s="39">
        <v>97457.627118644072</v>
      </c>
      <c r="L36" s="9">
        <f>I36*K36</f>
        <v>194915.25423728814</v>
      </c>
      <c r="M36" s="56">
        <f t="shared" si="0"/>
        <v>9</v>
      </c>
      <c r="N36" s="6" t="s">
        <v>14</v>
      </c>
      <c r="O36" s="39">
        <v>97457.627118644072</v>
      </c>
      <c r="P36" s="53">
        <f>M36*O36</f>
        <v>877118.64406779665</v>
      </c>
      <c r="Q36" s="44">
        <v>9</v>
      </c>
      <c r="R36" s="44" t="str">
        <f t="shared" si="1"/>
        <v>Nos</v>
      </c>
      <c r="U36" s="6">
        <v>7</v>
      </c>
      <c r="V36" s="6" t="s">
        <v>14</v>
      </c>
      <c r="W36" s="53">
        <f>G36</f>
        <v>115000</v>
      </c>
      <c r="X36" s="59">
        <f>U36*W36</f>
        <v>805000</v>
      </c>
    </row>
    <row r="37" spans="1:24" s="44" customFormat="1" ht="15.6" hidden="1">
      <c r="A37" s="44">
        <v>16</v>
      </c>
      <c r="M37" s="56">
        <f t="shared" si="0"/>
        <v>0</v>
      </c>
      <c r="R37" s="44">
        <f t="shared" si="1"/>
        <v>0</v>
      </c>
    </row>
    <row r="38" spans="1:24" s="44" customFormat="1" ht="15.6">
      <c r="A38" s="44">
        <v>17</v>
      </c>
      <c r="B38" s="6">
        <v>17</v>
      </c>
      <c r="C38" s="7" t="s">
        <v>28</v>
      </c>
      <c r="D38" s="6">
        <v>4</v>
      </c>
      <c r="E38" s="6" t="s">
        <v>14</v>
      </c>
      <c r="F38" s="39">
        <v>97457.627118644072</v>
      </c>
      <c r="G38" s="39">
        <f>F38*1.18</f>
        <v>115000</v>
      </c>
      <c r="H38" s="39">
        <f>D38*G38</f>
        <v>460000</v>
      </c>
      <c r="I38" s="46">
        <v>2</v>
      </c>
      <c r="J38" s="6" t="s">
        <v>14</v>
      </c>
      <c r="K38" s="39">
        <v>97457.627118644072</v>
      </c>
      <c r="L38" s="9">
        <f>I38*K38</f>
        <v>194915.25423728814</v>
      </c>
      <c r="M38" s="56">
        <f t="shared" si="0"/>
        <v>6</v>
      </c>
      <c r="N38" s="6" t="s">
        <v>14</v>
      </c>
      <c r="O38" s="39">
        <v>97457.627118644072</v>
      </c>
      <c r="P38" s="53">
        <f>M38*O38</f>
        <v>584745.76271186443</v>
      </c>
      <c r="Q38" s="44">
        <v>6</v>
      </c>
      <c r="R38" s="44" t="str">
        <f t="shared" si="1"/>
        <v>Nos</v>
      </c>
      <c r="U38" s="6">
        <v>4</v>
      </c>
      <c r="V38" s="6" t="s">
        <v>14</v>
      </c>
      <c r="W38" s="53">
        <f>G38</f>
        <v>115000</v>
      </c>
      <c r="X38" s="59">
        <f>U38*W38</f>
        <v>460000</v>
      </c>
    </row>
    <row r="39" spans="1:24" s="44" customFormat="1" ht="15.6" hidden="1">
      <c r="A39" s="44">
        <v>17</v>
      </c>
      <c r="M39" s="56">
        <f t="shared" si="0"/>
        <v>0</v>
      </c>
      <c r="R39" s="44">
        <f t="shared" si="1"/>
        <v>0</v>
      </c>
    </row>
    <row r="40" spans="1:24" s="44" customFormat="1" ht="31.2">
      <c r="A40" s="44">
        <v>18</v>
      </c>
      <c r="B40" s="6">
        <v>18</v>
      </c>
      <c r="C40" s="7" t="s">
        <v>29</v>
      </c>
      <c r="D40" s="6">
        <v>2</v>
      </c>
      <c r="E40" s="6" t="s">
        <v>14</v>
      </c>
      <c r="F40" s="39">
        <v>444915.25423728814</v>
      </c>
      <c r="G40" s="39">
        <f>F40*1.18</f>
        <v>525000</v>
      </c>
      <c r="H40" s="39">
        <f>D40*G40</f>
        <v>1050000</v>
      </c>
      <c r="I40" s="46"/>
      <c r="J40" s="6" t="s">
        <v>14</v>
      </c>
      <c r="K40" s="39">
        <v>444915.25423728814</v>
      </c>
      <c r="L40" s="9">
        <f>I40*K40</f>
        <v>0</v>
      </c>
      <c r="M40" s="56">
        <f t="shared" si="0"/>
        <v>2</v>
      </c>
      <c r="N40" s="6" t="s">
        <v>14</v>
      </c>
      <c r="O40" s="39">
        <v>444915.25423728814</v>
      </c>
      <c r="P40" s="53">
        <f>M40*O40</f>
        <v>889830.50847457629</v>
      </c>
      <c r="Q40" s="44">
        <v>2</v>
      </c>
      <c r="R40" s="44" t="str">
        <f t="shared" si="1"/>
        <v>Nos</v>
      </c>
      <c r="U40" s="6">
        <v>2</v>
      </c>
      <c r="V40" s="6" t="s">
        <v>14</v>
      </c>
      <c r="W40" s="53">
        <f>G40</f>
        <v>525000</v>
      </c>
      <c r="X40" s="59">
        <f>U40*W40</f>
        <v>1050000</v>
      </c>
    </row>
    <row r="41" spans="1:24" s="44" customFormat="1" ht="15.6" hidden="1">
      <c r="A41" s="44">
        <v>18</v>
      </c>
      <c r="C41" s="47"/>
      <c r="F41" s="45"/>
      <c r="G41" s="45"/>
      <c r="H41" s="45"/>
      <c r="M41" s="56">
        <f t="shared" si="0"/>
        <v>0</v>
      </c>
      <c r="R41" s="44">
        <f t="shared" si="1"/>
        <v>0</v>
      </c>
      <c r="X41" s="45"/>
    </row>
    <row r="42" spans="1:24" s="44" customFormat="1" ht="15.6">
      <c r="A42" s="44">
        <v>19</v>
      </c>
      <c r="B42" s="6">
        <v>19</v>
      </c>
      <c r="C42" s="7" t="s">
        <v>30</v>
      </c>
      <c r="D42" s="6">
        <v>4</v>
      </c>
      <c r="E42" s="6" t="s">
        <v>14</v>
      </c>
      <c r="F42" s="39">
        <v>63559.322033898308</v>
      </c>
      <c r="G42" s="39">
        <f>F42*1.18</f>
        <v>75000</v>
      </c>
      <c r="H42" s="39">
        <f>D42*G42</f>
        <v>300000</v>
      </c>
      <c r="I42" s="46">
        <v>2</v>
      </c>
      <c r="J42" s="6" t="s">
        <v>14</v>
      </c>
      <c r="K42" s="39">
        <v>63559.322033898308</v>
      </c>
      <c r="L42" s="9">
        <f>I42*K42</f>
        <v>127118.64406779662</v>
      </c>
      <c r="M42" s="56">
        <f t="shared" si="0"/>
        <v>6</v>
      </c>
      <c r="N42" s="6" t="s">
        <v>14</v>
      </c>
      <c r="O42" s="39">
        <v>63559.322033898308</v>
      </c>
      <c r="P42" s="53">
        <f>M42*O42</f>
        <v>381355.93220338982</v>
      </c>
      <c r="Q42" s="44">
        <v>6</v>
      </c>
      <c r="R42" s="44" t="str">
        <f t="shared" si="1"/>
        <v>Nos</v>
      </c>
      <c r="U42" s="6">
        <v>4</v>
      </c>
      <c r="V42" s="6" t="s">
        <v>14</v>
      </c>
      <c r="W42" s="53">
        <f>G42</f>
        <v>75000</v>
      </c>
      <c r="X42" s="59">
        <f>U42*W42</f>
        <v>300000</v>
      </c>
    </row>
    <row r="43" spans="1:24" s="44" customFormat="1" ht="15.6" hidden="1">
      <c r="A43" s="44">
        <v>19</v>
      </c>
      <c r="C43" s="47"/>
      <c r="F43" s="45"/>
      <c r="G43" s="45"/>
      <c r="H43" s="45"/>
      <c r="M43" s="56">
        <f t="shared" si="0"/>
        <v>0</v>
      </c>
      <c r="R43" s="44">
        <f t="shared" si="1"/>
        <v>0</v>
      </c>
      <c r="X43" s="45"/>
    </row>
    <row r="44" spans="1:24" s="44" customFormat="1" ht="15.6">
      <c r="A44" s="44">
        <v>20</v>
      </c>
      <c r="B44" s="6">
        <v>20</v>
      </c>
      <c r="C44" s="7" t="s">
        <v>31</v>
      </c>
      <c r="D44" s="6">
        <v>4</v>
      </c>
      <c r="E44" s="6" t="s">
        <v>14</v>
      </c>
      <c r="F44" s="39">
        <v>15889.830508474577</v>
      </c>
      <c r="G44" s="39">
        <f>F44*1.18</f>
        <v>18750</v>
      </c>
      <c r="H44" s="39">
        <f>D44*G44</f>
        <v>75000</v>
      </c>
      <c r="I44" s="46">
        <v>2</v>
      </c>
      <c r="J44" s="6" t="s">
        <v>14</v>
      </c>
      <c r="K44" s="39">
        <v>15889.830508474577</v>
      </c>
      <c r="L44" s="9">
        <f>I44*K44</f>
        <v>31779.661016949154</v>
      </c>
      <c r="M44" s="56">
        <f t="shared" si="0"/>
        <v>6</v>
      </c>
      <c r="N44" s="6" t="s">
        <v>14</v>
      </c>
      <c r="O44" s="39">
        <v>15889.830508474577</v>
      </c>
      <c r="P44" s="53">
        <f>M44*O44</f>
        <v>95338.983050847455</v>
      </c>
      <c r="Q44" s="44">
        <v>6</v>
      </c>
      <c r="R44" s="44" t="str">
        <f t="shared" si="1"/>
        <v>Nos</v>
      </c>
      <c r="U44" s="6">
        <v>4</v>
      </c>
      <c r="V44" s="6" t="s">
        <v>14</v>
      </c>
      <c r="W44" s="53">
        <f>G44</f>
        <v>18750</v>
      </c>
      <c r="X44" s="59">
        <f>U44*W44</f>
        <v>75000</v>
      </c>
    </row>
    <row r="45" spans="1:24" s="44" customFormat="1" ht="15.6" hidden="1">
      <c r="A45" s="44">
        <v>20</v>
      </c>
      <c r="C45" s="47"/>
      <c r="F45" s="45"/>
      <c r="G45" s="45"/>
      <c r="H45" s="45"/>
      <c r="M45" s="56">
        <f t="shared" si="0"/>
        <v>0</v>
      </c>
      <c r="R45" s="44">
        <f t="shared" si="1"/>
        <v>0</v>
      </c>
      <c r="X45" s="45"/>
    </row>
    <row r="46" spans="1:24" s="44" customFormat="1" ht="15.6">
      <c r="A46" s="44">
        <v>21</v>
      </c>
      <c r="B46" s="6">
        <v>21</v>
      </c>
      <c r="C46" s="7" t="s">
        <v>32</v>
      </c>
      <c r="D46" s="6">
        <v>4</v>
      </c>
      <c r="E46" s="6" t="s">
        <v>14</v>
      </c>
      <c r="F46" s="39">
        <v>31779.661016949154</v>
      </c>
      <c r="G46" s="39">
        <f>F46*1.18</f>
        <v>37500</v>
      </c>
      <c r="H46" s="39">
        <f>D46*G46</f>
        <v>150000</v>
      </c>
      <c r="I46" s="46">
        <v>2</v>
      </c>
      <c r="J46" s="6" t="s">
        <v>14</v>
      </c>
      <c r="K46" s="39">
        <v>31779.661016949154</v>
      </c>
      <c r="L46" s="9">
        <f>I46*K46</f>
        <v>63559.322033898308</v>
      </c>
      <c r="M46" s="56">
        <f t="shared" si="0"/>
        <v>6</v>
      </c>
      <c r="N46" s="6" t="s">
        <v>14</v>
      </c>
      <c r="O46" s="39">
        <v>31779.661016949154</v>
      </c>
      <c r="P46" s="53">
        <f>M46*O46</f>
        <v>190677.96610169491</v>
      </c>
      <c r="Q46" s="44">
        <v>6</v>
      </c>
      <c r="R46" s="44" t="str">
        <f t="shared" si="1"/>
        <v>Nos</v>
      </c>
      <c r="U46" s="6">
        <v>4</v>
      </c>
      <c r="V46" s="6" t="s">
        <v>14</v>
      </c>
      <c r="W46" s="53">
        <f>G46</f>
        <v>37500</v>
      </c>
      <c r="X46" s="59">
        <f>U46*W46</f>
        <v>150000</v>
      </c>
    </row>
    <row r="47" spans="1:24" s="44" customFormat="1" ht="15.6" hidden="1">
      <c r="A47" s="44">
        <v>21</v>
      </c>
      <c r="C47" s="47"/>
      <c r="F47" s="45"/>
      <c r="G47" s="45"/>
      <c r="H47" s="45"/>
      <c r="M47" s="56">
        <f t="shared" si="0"/>
        <v>0</v>
      </c>
      <c r="R47" s="44">
        <f t="shared" si="1"/>
        <v>0</v>
      </c>
      <c r="X47" s="45"/>
    </row>
    <row r="48" spans="1:24" s="44" customFormat="1" ht="15.6">
      <c r="A48" s="44">
        <v>22</v>
      </c>
      <c r="B48" s="6">
        <v>22</v>
      </c>
      <c r="C48" s="7" t="s">
        <v>33</v>
      </c>
      <c r="D48" s="6">
        <v>4</v>
      </c>
      <c r="E48" s="6" t="s">
        <v>14</v>
      </c>
      <c r="F48" s="39">
        <v>326271.18644067796</v>
      </c>
      <c r="G48" s="39">
        <f>F48*1.18</f>
        <v>385000</v>
      </c>
      <c r="H48" s="39">
        <f>D48*G48</f>
        <v>1540000</v>
      </c>
      <c r="I48" s="46">
        <v>2</v>
      </c>
      <c r="J48" s="6" t="s">
        <v>14</v>
      </c>
      <c r="K48" s="39">
        <v>326271.18644067796</v>
      </c>
      <c r="L48" s="9">
        <f>I48*K48</f>
        <v>652542.37288135593</v>
      </c>
      <c r="M48" s="56">
        <f t="shared" si="0"/>
        <v>6</v>
      </c>
      <c r="N48" s="6" t="s">
        <v>14</v>
      </c>
      <c r="O48" s="39">
        <v>326271.18644067796</v>
      </c>
      <c r="P48" s="53">
        <f>M48*O48</f>
        <v>1957627.1186440678</v>
      </c>
      <c r="Q48" s="44">
        <v>6</v>
      </c>
      <c r="R48" s="44" t="str">
        <f t="shared" si="1"/>
        <v>Nos</v>
      </c>
      <c r="U48" s="6">
        <v>4</v>
      </c>
      <c r="V48" s="6" t="s">
        <v>14</v>
      </c>
      <c r="W48" s="53">
        <f>G48</f>
        <v>385000</v>
      </c>
      <c r="X48" s="59">
        <f>U48*W48</f>
        <v>1540000</v>
      </c>
    </row>
    <row r="49" spans="1:24" s="44" customFormat="1" ht="15.6" hidden="1">
      <c r="A49" s="44">
        <v>22</v>
      </c>
      <c r="C49" s="47"/>
      <c r="F49" s="45"/>
      <c r="G49" s="45"/>
      <c r="H49" s="45"/>
      <c r="M49" s="56">
        <f t="shared" si="0"/>
        <v>0</v>
      </c>
      <c r="R49" s="44">
        <f t="shared" si="1"/>
        <v>0</v>
      </c>
      <c r="X49" s="45"/>
    </row>
    <row r="50" spans="1:24" s="44" customFormat="1" ht="15.6">
      <c r="A50" s="44">
        <v>23</v>
      </c>
      <c r="B50" s="6">
        <v>23</v>
      </c>
      <c r="C50" s="7" t="s">
        <v>34</v>
      </c>
      <c r="D50" s="6">
        <v>2</v>
      </c>
      <c r="E50" s="6" t="s">
        <v>14</v>
      </c>
      <c r="F50" s="39">
        <v>312500</v>
      </c>
      <c r="G50" s="39">
        <f>F50*1.18</f>
        <v>368750</v>
      </c>
      <c r="H50" s="39">
        <f>D50*G50</f>
        <v>737500</v>
      </c>
      <c r="I50" s="46"/>
      <c r="J50" s="6" t="s">
        <v>14</v>
      </c>
      <c r="K50" s="39">
        <v>312500</v>
      </c>
      <c r="L50" s="9">
        <f>I50*K50</f>
        <v>0</v>
      </c>
      <c r="M50" s="56">
        <f t="shared" si="0"/>
        <v>2</v>
      </c>
      <c r="N50" s="6" t="s">
        <v>14</v>
      </c>
      <c r="O50" s="39">
        <v>312500</v>
      </c>
      <c r="P50" s="53">
        <f>M50*O50</f>
        <v>625000</v>
      </c>
      <c r="Q50" s="44">
        <v>2</v>
      </c>
      <c r="R50" s="44" t="str">
        <f t="shared" si="1"/>
        <v>Nos</v>
      </c>
      <c r="U50" s="6">
        <v>2</v>
      </c>
      <c r="V50" s="6" t="s">
        <v>14</v>
      </c>
      <c r="W50" s="53">
        <f>G50</f>
        <v>368750</v>
      </c>
      <c r="X50" s="59">
        <f>U50*W50</f>
        <v>737500</v>
      </c>
    </row>
    <row r="51" spans="1:24" s="44" customFormat="1" ht="15.6" hidden="1">
      <c r="A51" s="44">
        <v>23</v>
      </c>
      <c r="C51" s="47"/>
      <c r="F51" s="45"/>
      <c r="G51" s="45"/>
      <c r="H51" s="45"/>
      <c r="M51" s="56">
        <f t="shared" si="0"/>
        <v>0</v>
      </c>
      <c r="R51" s="44">
        <f t="shared" si="1"/>
        <v>0</v>
      </c>
      <c r="X51" s="45"/>
    </row>
    <row r="52" spans="1:24" s="44" customFormat="1" ht="15.6">
      <c r="A52" s="44">
        <v>24</v>
      </c>
      <c r="B52" s="6">
        <v>24</v>
      </c>
      <c r="C52" s="7" t="s">
        <v>109</v>
      </c>
      <c r="D52" s="6">
        <v>1</v>
      </c>
      <c r="E52" s="6" t="s">
        <v>14</v>
      </c>
      <c r="F52" s="39">
        <v>6779661.0169491526</v>
      </c>
      <c r="G52" s="39">
        <f>F52*1.18</f>
        <v>8000000</v>
      </c>
      <c r="H52" s="39">
        <f>D52*G52</f>
        <v>8000000</v>
      </c>
      <c r="I52" s="46"/>
      <c r="J52" s="6" t="s">
        <v>14</v>
      </c>
      <c r="K52" s="39">
        <v>6779661.0169491526</v>
      </c>
      <c r="L52" s="9">
        <f>I52*K52</f>
        <v>0</v>
      </c>
      <c r="M52" s="56">
        <f t="shared" si="0"/>
        <v>1</v>
      </c>
      <c r="N52" s="6" t="s">
        <v>14</v>
      </c>
      <c r="O52" s="39">
        <v>6779661.0169491526</v>
      </c>
      <c r="P52" s="53">
        <f>M52*O52</f>
        <v>6779661.0169491526</v>
      </c>
      <c r="R52" s="44" t="str">
        <f t="shared" si="1"/>
        <v>Nos</v>
      </c>
      <c r="U52" s="6">
        <v>1</v>
      </c>
      <c r="V52" s="6" t="s">
        <v>14</v>
      </c>
      <c r="W52" s="53">
        <f>G52</f>
        <v>8000000</v>
      </c>
      <c r="X52" s="59">
        <f>U52*W52</f>
        <v>8000000</v>
      </c>
    </row>
    <row r="53" spans="1:24" s="44" customFormat="1" ht="15" hidden="1" customHeight="1">
      <c r="A53" s="44">
        <v>24</v>
      </c>
      <c r="C53" s="47"/>
      <c r="F53" s="45"/>
      <c r="G53" s="45"/>
      <c r="H53" s="45"/>
      <c r="M53" s="56">
        <f t="shared" si="0"/>
        <v>0</v>
      </c>
      <c r="R53" s="44">
        <f t="shared" si="1"/>
        <v>0</v>
      </c>
      <c r="X53" s="45"/>
    </row>
    <row r="54" spans="1:24" s="44" customFormat="1" ht="15.6">
      <c r="A54" s="44">
        <v>25</v>
      </c>
      <c r="B54" s="6">
        <v>25</v>
      </c>
      <c r="C54" s="7" t="s">
        <v>35</v>
      </c>
      <c r="D54" s="6">
        <v>4</v>
      </c>
      <c r="E54" s="6" t="s">
        <v>14</v>
      </c>
      <c r="F54" s="39">
        <v>1097457.6271186441</v>
      </c>
      <c r="G54" s="39">
        <f>F54*1.18</f>
        <v>1295000</v>
      </c>
      <c r="H54" s="39">
        <f>D54*G54</f>
        <v>5180000</v>
      </c>
      <c r="I54" s="46">
        <v>2</v>
      </c>
      <c r="J54" s="6" t="s">
        <v>14</v>
      </c>
      <c r="K54" s="39">
        <v>1097457.6271186441</v>
      </c>
      <c r="L54" s="9">
        <f>I54*K54</f>
        <v>2194915.2542372881</v>
      </c>
      <c r="M54" s="56">
        <f t="shared" si="0"/>
        <v>6</v>
      </c>
      <c r="N54" s="6" t="s">
        <v>14</v>
      </c>
      <c r="O54" s="39">
        <v>1097457.6271186441</v>
      </c>
      <c r="P54" s="53">
        <f>M54*O54</f>
        <v>6584745.762711864</v>
      </c>
      <c r="Q54" s="44">
        <v>6</v>
      </c>
      <c r="R54" s="44" t="str">
        <f t="shared" si="1"/>
        <v>Nos</v>
      </c>
      <c r="U54" s="6">
        <v>4</v>
      </c>
      <c r="V54" s="6" t="s">
        <v>14</v>
      </c>
      <c r="W54" s="53">
        <f>G54</f>
        <v>1295000</v>
      </c>
      <c r="X54" s="59">
        <f>U54*W54</f>
        <v>5180000</v>
      </c>
    </row>
    <row r="55" spans="1:24" s="44" customFormat="1" ht="15.6" hidden="1">
      <c r="A55" s="44">
        <v>25</v>
      </c>
      <c r="C55" s="47"/>
      <c r="F55" s="45"/>
      <c r="G55" s="45"/>
      <c r="H55" s="45"/>
      <c r="M55" s="56">
        <f t="shared" si="0"/>
        <v>0</v>
      </c>
      <c r="R55" s="44">
        <f t="shared" si="1"/>
        <v>0</v>
      </c>
      <c r="X55" s="45"/>
    </row>
    <row r="56" spans="1:24" s="44" customFormat="1" ht="31.2">
      <c r="A56" s="44">
        <v>26</v>
      </c>
      <c r="B56" s="6">
        <v>26</v>
      </c>
      <c r="C56" s="7" t="s">
        <v>36</v>
      </c>
      <c r="D56" s="6">
        <v>2</v>
      </c>
      <c r="E56" s="6" t="s">
        <v>14</v>
      </c>
      <c r="F56" s="39">
        <v>419491.52542372886</v>
      </c>
      <c r="G56" s="39">
        <f>F56*1.18</f>
        <v>495000.00000000006</v>
      </c>
      <c r="H56" s="39">
        <f>D56*G56</f>
        <v>990000.00000000012</v>
      </c>
      <c r="I56" s="46"/>
      <c r="J56" s="6" t="s">
        <v>14</v>
      </c>
      <c r="K56" s="39">
        <v>419491.52542372886</v>
      </c>
      <c r="L56" s="9">
        <f>I56*K56</f>
        <v>0</v>
      </c>
      <c r="M56" s="56">
        <f t="shared" si="0"/>
        <v>2</v>
      </c>
      <c r="N56" s="6" t="s">
        <v>14</v>
      </c>
      <c r="O56" s="39">
        <v>419491.52542372886</v>
      </c>
      <c r="P56" s="53">
        <f>M56*O56</f>
        <v>838983.05084745772</v>
      </c>
      <c r="Q56" s="44">
        <v>2</v>
      </c>
      <c r="R56" s="44" t="str">
        <f t="shared" si="1"/>
        <v>Nos</v>
      </c>
      <c r="U56" s="6">
        <v>2</v>
      </c>
      <c r="V56" s="6" t="s">
        <v>14</v>
      </c>
      <c r="W56" s="53">
        <f>G56</f>
        <v>495000.00000000006</v>
      </c>
      <c r="X56" s="59">
        <f>U56*W56</f>
        <v>990000.00000000012</v>
      </c>
    </row>
    <row r="57" spans="1:24" s="44" customFormat="1" ht="15.6" hidden="1">
      <c r="A57" s="44">
        <v>26</v>
      </c>
      <c r="C57" s="47"/>
      <c r="F57" s="45"/>
      <c r="G57" s="45"/>
      <c r="H57" s="45"/>
      <c r="M57" s="56">
        <f t="shared" si="0"/>
        <v>0</v>
      </c>
      <c r="R57" s="44">
        <f t="shared" si="1"/>
        <v>0</v>
      </c>
      <c r="X57" s="45"/>
    </row>
    <row r="58" spans="1:24" s="44" customFormat="1" ht="31.2">
      <c r="A58" s="44">
        <v>27</v>
      </c>
      <c r="B58" s="6">
        <v>27</v>
      </c>
      <c r="C58" s="63" t="s">
        <v>111</v>
      </c>
      <c r="D58" s="6">
        <v>4</v>
      </c>
      <c r="E58" s="6" t="s">
        <v>49</v>
      </c>
      <c r="F58" s="39">
        <v>845338.98305084754</v>
      </c>
      <c r="G58" s="39">
        <f>F58*1.18</f>
        <v>997500</v>
      </c>
      <c r="H58" s="39">
        <f>D58*G58</f>
        <v>3990000</v>
      </c>
      <c r="I58" s="46">
        <v>2</v>
      </c>
      <c r="J58" s="6" t="s">
        <v>49</v>
      </c>
      <c r="K58" s="39">
        <v>845338.98305084754</v>
      </c>
      <c r="L58" s="9">
        <f>I58*K58</f>
        <v>1690677.9661016951</v>
      </c>
      <c r="M58" s="56">
        <f t="shared" si="0"/>
        <v>6</v>
      </c>
      <c r="N58" s="6" t="s">
        <v>49</v>
      </c>
      <c r="O58" s="39">
        <v>845338.98305084754</v>
      </c>
      <c r="P58" s="53">
        <f>M58*O58</f>
        <v>5072033.8983050855</v>
      </c>
      <c r="R58" s="44" t="str">
        <f t="shared" si="1"/>
        <v>Job</v>
      </c>
      <c r="U58" s="6">
        <v>4</v>
      </c>
      <c r="V58" s="6" t="s">
        <v>49</v>
      </c>
      <c r="W58" s="53">
        <f>G58</f>
        <v>997500</v>
      </c>
      <c r="X58" s="59">
        <f>U58*W58</f>
        <v>3990000</v>
      </c>
    </row>
    <row r="59" spans="1:24" s="44" customFormat="1" ht="15.6" hidden="1">
      <c r="A59" s="44">
        <v>27</v>
      </c>
      <c r="C59" s="47"/>
      <c r="F59" s="45"/>
      <c r="G59" s="45"/>
      <c r="H59" s="45"/>
      <c r="M59" s="56">
        <f t="shared" si="0"/>
        <v>0</v>
      </c>
      <c r="R59" s="44">
        <f t="shared" si="1"/>
        <v>0</v>
      </c>
      <c r="X59" s="45"/>
    </row>
    <row r="60" spans="1:24" s="44" customFormat="1" ht="15.6">
      <c r="A60" s="44">
        <v>28</v>
      </c>
      <c r="B60" s="6">
        <v>28</v>
      </c>
      <c r="C60" s="7" t="s">
        <v>37</v>
      </c>
      <c r="D60" s="6">
        <v>1</v>
      </c>
      <c r="E60" s="6" t="s">
        <v>14</v>
      </c>
      <c r="F60" s="39">
        <v>216101.69491525425</v>
      </c>
      <c r="G60" s="39">
        <f>F60*1.18</f>
        <v>255000</v>
      </c>
      <c r="H60" s="39">
        <f>D60*G60</f>
        <v>255000</v>
      </c>
      <c r="I60" s="46"/>
      <c r="J60" s="6" t="s">
        <v>14</v>
      </c>
      <c r="K60" s="39">
        <v>216101.69491525425</v>
      </c>
      <c r="L60" s="9">
        <f>I60*K60</f>
        <v>0</v>
      </c>
      <c r="M60" s="56">
        <f t="shared" si="0"/>
        <v>1</v>
      </c>
      <c r="N60" s="6" t="s">
        <v>14</v>
      </c>
      <c r="O60" s="39">
        <v>216101.69491525425</v>
      </c>
      <c r="P60" s="53">
        <f>M60*O60</f>
        <v>216101.69491525425</v>
      </c>
      <c r="Q60" s="44">
        <v>1</v>
      </c>
      <c r="R60" s="44" t="str">
        <f t="shared" si="1"/>
        <v>Nos</v>
      </c>
      <c r="U60" s="6">
        <v>1</v>
      </c>
      <c r="V60" s="6" t="s">
        <v>14</v>
      </c>
      <c r="W60" s="53">
        <f>G60</f>
        <v>255000</v>
      </c>
      <c r="X60" s="59">
        <f>U60*W60</f>
        <v>255000</v>
      </c>
    </row>
    <row r="61" spans="1:24" s="44" customFormat="1" ht="30" hidden="1" customHeight="1">
      <c r="A61" s="44">
        <v>28</v>
      </c>
      <c r="C61" s="47"/>
      <c r="F61" s="45"/>
      <c r="G61" s="45"/>
      <c r="H61" s="45"/>
      <c r="M61" s="56">
        <f t="shared" si="0"/>
        <v>0</v>
      </c>
      <c r="R61" s="44">
        <f t="shared" si="1"/>
        <v>0</v>
      </c>
      <c r="X61" s="45"/>
    </row>
    <row r="62" spans="1:24" s="44" customFormat="1" ht="31.95" customHeight="1">
      <c r="A62" s="44">
        <v>29</v>
      </c>
      <c r="B62" s="6">
        <v>29</v>
      </c>
      <c r="C62" s="7" t="s">
        <v>38</v>
      </c>
      <c r="D62" s="6">
        <v>1</v>
      </c>
      <c r="E62" s="6" t="s">
        <v>14</v>
      </c>
      <c r="F62" s="39">
        <v>207627.11864406781</v>
      </c>
      <c r="G62" s="39">
        <f>F62*1.18</f>
        <v>245000</v>
      </c>
      <c r="H62" s="39">
        <f>D62*G62</f>
        <v>245000</v>
      </c>
      <c r="I62" s="46"/>
      <c r="J62" s="6" t="s">
        <v>14</v>
      </c>
      <c r="K62" s="39">
        <v>207627.11864406781</v>
      </c>
      <c r="L62" s="9">
        <f>I62*K62</f>
        <v>0</v>
      </c>
      <c r="M62" s="56">
        <f t="shared" si="0"/>
        <v>1</v>
      </c>
      <c r="N62" s="6" t="s">
        <v>14</v>
      </c>
      <c r="O62" s="39">
        <v>207627.11864406781</v>
      </c>
      <c r="P62" s="53">
        <f>M62*O62</f>
        <v>207627.11864406781</v>
      </c>
      <c r="Q62" s="44">
        <v>1</v>
      </c>
      <c r="R62" s="44" t="str">
        <f t="shared" si="1"/>
        <v>Nos</v>
      </c>
      <c r="U62" s="6">
        <v>1</v>
      </c>
      <c r="V62" s="6" t="s">
        <v>14</v>
      </c>
      <c r="W62" s="53">
        <f>G62</f>
        <v>245000</v>
      </c>
      <c r="X62" s="59">
        <f>U62*W62</f>
        <v>245000</v>
      </c>
    </row>
    <row r="63" spans="1:24" s="44" customFormat="1" ht="30" hidden="1" customHeight="1">
      <c r="A63" s="44">
        <v>29</v>
      </c>
      <c r="C63" s="47"/>
      <c r="F63" s="45"/>
      <c r="G63" s="45"/>
      <c r="H63" s="45"/>
      <c r="M63" s="56">
        <f t="shared" si="0"/>
        <v>0</v>
      </c>
      <c r="R63" s="44">
        <f t="shared" si="1"/>
        <v>0</v>
      </c>
      <c r="X63" s="45"/>
    </row>
    <row r="64" spans="1:24" s="44" customFormat="1" ht="30" customHeight="1">
      <c r="A64" s="44">
        <v>30</v>
      </c>
      <c r="B64" s="6">
        <v>30</v>
      </c>
      <c r="C64" s="7" t="s">
        <v>39</v>
      </c>
      <c r="D64" s="6">
        <v>4</v>
      </c>
      <c r="E64" s="6" t="s">
        <v>14</v>
      </c>
      <c r="F64" s="39">
        <v>12711.864406779661</v>
      </c>
      <c r="G64" s="39">
        <f>F64*1.18</f>
        <v>15000</v>
      </c>
      <c r="H64" s="39">
        <f>D64*G64</f>
        <v>60000</v>
      </c>
      <c r="I64" s="46">
        <v>2</v>
      </c>
      <c r="J64" s="6" t="s">
        <v>14</v>
      </c>
      <c r="K64" s="39">
        <v>12711.864406779661</v>
      </c>
      <c r="L64" s="9">
        <f>I64*K64</f>
        <v>25423.728813559323</v>
      </c>
      <c r="M64" s="56">
        <f t="shared" si="0"/>
        <v>6</v>
      </c>
      <c r="N64" s="6" t="s">
        <v>14</v>
      </c>
      <c r="O64" s="39">
        <v>12711.864406779661</v>
      </c>
      <c r="P64" s="53">
        <f>M64*O64</f>
        <v>76271.186440677964</v>
      </c>
      <c r="Q64" s="44">
        <v>6</v>
      </c>
      <c r="R64" s="44" t="str">
        <f t="shared" si="1"/>
        <v>Nos</v>
      </c>
      <c r="U64" s="6">
        <v>4</v>
      </c>
      <c r="V64" s="6" t="s">
        <v>14</v>
      </c>
      <c r="W64" s="53">
        <f>G64</f>
        <v>15000</v>
      </c>
      <c r="X64" s="59">
        <f>U64*W64</f>
        <v>60000</v>
      </c>
    </row>
    <row r="65" spans="1:24" s="44" customFormat="1" ht="15.6" hidden="1">
      <c r="A65" s="44">
        <v>30</v>
      </c>
      <c r="C65" s="47"/>
      <c r="F65" s="45"/>
      <c r="G65" s="45"/>
      <c r="H65" s="45"/>
      <c r="M65" s="56">
        <f t="shared" si="0"/>
        <v>0</v>
      </c>
      <c r="R65" s="44">
        <f t="shared" si="1"/>
        <v>0</v>
      </c>
      <c r="X65" s="45"/>
    </row>
    <row r="66" spans="1:24" s="44" customFormat="1" ht="15.6">
      <c r="A66" s="44">
        <v>31</v>
      </c>
      <c r="B66" s="6">
        <v>31</v>
      </c>
      <c r="C66" s="7" t="s">
        <v>40</v>
      </c>
      <c r="D66" s="6">
        <v>1</v>
      </c>
      <c r="E66" s="6" t="s">
        <v>14</v>
      </c>
      <c r="F66" s="39">
        <v>1012711.8644067798</v>
      </c>
      <c r="G66" s="39">
        <f>F66*1.18</f>
        <v>1195000</v>
      </c>
      <c r="H66" s="39">
        <f>D66*G66</f>
        <v>1195000</v>
      </c>
      <c r="I66" s="46"/>
      <c r="J66" s="6" t="s">
        <v>14</v>
      </c>
      <c r="K66" s="39">
        <v>1012711.8644067798</v>
      </c>
      <c r="L66" s="9">
        <f>I66*K66</f>
        <v>0</v>
      </c>
      <c r="M66" s="56">
        <f t="shared" si="0"/>
        <v>1</v>
      </c>
      <c r="N66" s="6" t="s">
        <v>14</v>
      </c>
      <c r="O66" s="39">
        <v>1012711.8644067798</v>
      </c>
      <c r="P66" s="53">
        <f>M66*O66</f>
        <v>1012711.8644067798</v>
      </c>
      <c r="Q66" s="44">
        <v>1</v>
      </c>
      <c r="R66" s="44" t="str">
        <f t="shared" si="1"/>
        <v>Nos</v>
      </c>
      <c r="U66" s="6">
        <v>1</v>
      </c>
      <c r="V66" s="6" t="s">
        <v>14</v>
      </c>
      <c r="W66" s="53">
        <f>G66</f>
        <v>1195000</v>
      </c>
      <c r="X66" s="59">
        <f>U66*W66</f>
        <v>1195000</v>
      </c>
    </row>
    <row r="67" spans="1:24" s="44" customFormat="1" ht="15.6" hidden="1">
      <c r="A67" s="44">
        <v>31</v>
      </c>
      <c r="C67" s="47"/>
      <c r="F67" s="45"/>
      <c r="G67" s="45"/>
      <c r="H67" s="45"/>
      <c r="M67" s="56">
        <f t="shared" si="0"/>
        <v>0</v>
      </c>
      <c r="R67" s="44">
        <f t="shared" si="1"/>
        <v>0</v>
      </c>
      <c r="X67" s="45"/>
    </row>
    <row r="68" spans="1:24" s="44" customFormat="1" ht="15.6">
      <c r="A68" s="44">
        <v>32</v>
      </c>
      <c r="B68" s="6">
        <v>32</v>
      </c>
      <c r="C68" s="7" t="s">
        <v>41</v>
      </c>
      <c r="D68" s="6">
        <v>1</v>
      </c>
      <c r="E68" s="6" t="s">
        <v>14</v>
      </c>
      <c r="F68" s="39">
        <v>122881.3559322034</v>
      </c>
      <c r="G68" s="39">
        <f>F68*1.18</f>
        <v>145000</v>
      </c>
      <c r="H68" s="39">
        <f>D68*G68</f>
        <v>145000</v>
      </c>
      <c r="I68" s="46"/>
      <c r="J68" s="6" t="s">
        <v>14</v>
      </c>
      <c r="K68" s="39">
        <v>122881.3559322034</v>
      </c>
      <c r="L68" s="9">
        <f>I68*K68</f>
        <v>0</v>
      </c>
      <c r="M68" s="56">
        <f t="shared" si="0"/>
        <v>1</v>
      </c>
      <c r="N68" s="6" t="s">
        <v>14</v>
      </c>
      <c r="O68" s="39">
        <v>122881.3559322034</v>
      </c>
      <c r="P68" s="53">
        <f>M68*O68</f>
        <v>122881.3559322034</v>
      </c>
      <c r="Q68" s="44">
        <v>1</v>
      </c>
      <c r="R68" s="44" t="str">
        <f t="shared" si="1"/>
        <v>Nos</v>
      </c>
      <c r="U68" s="6">
        <v>1</v>
      </c>
      <c r="V68" s="6" t="s">
        <v>14</v>
      </c>
      <c r="W68" s="53">
        <f>G68</f>
        <v>145000</v>
      </c>
      <c r="X68" s="59">
        <f>U68*W68</f>
        <v>145000</v>
      </c>
    </row>
    <row r="69" spans="1:24" s="44" customFormat="1" ht="15.6" hidden="1">
      <c r="A69" s="44">
        <v>32</v>
      </c>
      <c r="C69" s="47"/>
      <c r="F69" s="45"/>
      <c r="G69" s="45"/>
      <c r="H69" s="45"/>
      <c r="M69" s="56">
        <f t="shared" si="0"/>
        <v>0</v>
      </c>
      <c r="R69" s="44">
        <f t="shared" si="1"/>
        <v>0</v>
      </c>
      <c r="X69" s="45"/>
    </row>
    <row r="70" spans="1:24" s="44" customFormat="1" ht="15.6">
      <c r="A70" s="44">
        <v>33</v>
      </c>
      <c r="B70" s="6">
        <v>33</v>
      </c>
      <c r="C70" s="7" t="s">
        <v>42</v>
      </c>
      <c r="D70" s="6">
        <v>1</v>
      </c>
      <c r="E70" s="6" t="s">
        <v>14</v>
      </c>
      <c r="F70" s="39">
        <v>207627.11864406781</v>
      </c>
      <c r="G70" s="39">
        <f>F70*1.18</f>
        <v>245000</v>
      </c>
      <c r="H70" s="39">
        <f>D70*G70</f>
        <v>245000</v>
      </c>
      <c r="I70" s="46"/>
      <c r="J70" s="6" t="s">
        <v>14</v>
      </c>
      <c r="K70" s="39">
        <v>207627.11864406781</v>
      </c>
      <c r="L70" s="9">
        <f>I70*K70</f>
        <v>0</v>
      </c>
      <c r="M70" s="56">
        <f t="shared" ref="M70:M133" si="2">D70+I70</f>
        <v>1</v>
      </c>
      <c r="N70" s="6" t="s">
        <v>14</v>
      </c>
      <c r="O70" s="39">
        <v>207627.11864406781</v>
      </c>
      <c r="P70" s="53">
        <f>M70*O70</f>
        <v>207627.11864406781</v>
      </c>
      <c r="Q70" s="44">
        <v>1</v>
      </c>
      <c r="R70" s="44" t="str">
        <f t="shared" si="1"/>
        <v>Nos</v>
      </c>
      <c r="U70" s="6">
        <v>1</v>
      </c>
      <c r="V70" s="6" t="s">
        <v>14</v>
      </c>
      <c r="W70" s="53">
        <f>G70</f>
        <v>245000</v>
      </c>
      <c r="X70" s="59">
        <f>U70*W70</f>
        <v>245000</v>
      </c>
    </row>
    <row r="71" spans="1:24" s="44" customFormat="1" ht="15.6" hidden="1">
      <c r="A71" s="44">
        <v>33</v>
      </c>
      <c r="C71" s="47"/>
      <c r="F71" s="45"/>
      <c r="G71" s="45"/>
      <c r="H71" s="45"/>
      <c r="M71" s="56">
        <f t="shared" si="2"/>
        <v>0</v>
      </c>
      <c r="R71" s="44">
        <f t="shared" ref="R71:R134" si="3">N71</f>
        <v>0</v>
      </c>
      <c r="X71" s="45"/>
    </row>
    <row r="72" spans="1:24" s="44" customFormat="1" ht="15.6">
      <c r="A72" s="44">
        <v>34</v>
      </c>
      <c r="B72" s="6">
        <v>34</v>
      </c>
      <c r="C72" s="7" t="s">
        <v>43</v>
      </c>
      <c r="D72" s="6">
        <v>1</v>
      </c>
      <c r="E72" s="6" t="s">
        <v>14</v>
      </c>
      <c r="F72" s="39">
        <v>42372.881355932208</v>
      </c>
      <c r="G72" s="39">
        <f>F72*1.18</f>
        <v>50000</v>
      </c>
      <c r="H72" s="39">
        <f>D72*G72</f>
        <v>50000</v>
      </c>
      <c r="I72" s="46"/>
      <c r="J72" s="6" t="s">
        <v>14</v>
      </c>
      <c r="K72" s="39">
        <v>42372.881355932208</v>
      </c>
      <c r="L72" s="9">
        <f>I72*K72</f>
        <v>0</v>
      </c>
      <c r="M72" s="56">
        <f t="shared" si="2"/>
        <v>1</v>
      </c>
      <c r="N72" s="6" t="s">
        <v>14</v>
      </c>
      <c r="O72" s="39">
        <v>42372.881355932208</v>
      </c>
      <c r="P72" s="53">
        <f>M72*O72</f>
        <v>42372.881355932208</v>
      </c>
      <c r="Q72" s="44">
        <v>1</v>
      </c>
      <c r="R72" s="44" t="str">
        <f t="shared" si="3"/>
        <v>Nos</v>
      </c>
      <c r="U72" s="6">
        <v>1</v>
      </c>
      <c r="V72" s="6" t="s">
        <v>14</v>
      </c>
      <c r="W72" s="53">
        <f>G72</f>
        <v>50000</v>
      </c>
      <c r="X72" s="59">
        <f>U72*W72</f>
        <v>50000</v>
      </c>
    </row>
    <row r="73" spans="1:24" s="44" customFormat="1" ht="15.6" hidden="1">
      <c r="A73" s="44">
        <v>34</v>
      </c>
      <c r="C73" s="47"/>
      <c r="F73" s="45"/>
      <c r="G73" s="45"/>
      <c r="H73" s="45"/>
      <c r="M73" s="56">
        <f t="shared" si="2"/>
        <v>0</v>
      </c>
      <c r="R73" s="44">
        <f t="shared" si="3"/>
        <v>0</v>
      </c>
      <c r="X73" s="45"/>
    </row>
    <row r="74" spans="1:24" s="44" customFormat="1" ht="15.6">
      <c r="A74" s="44">
        <v>35</v>
      </c>
      <c r="B74" s="6">
        <v>35</v>
      </c>
      <c r="C74" s="7" t="s">
        <v>44</v>
      </c>
      <c r="D74" s="6">
        <v>1</v>
      </c>
      <c r="E74" s="6" t="s">
        <v>14</v>
      </c>
      <c r="F74" s="39">
        <v>1266949.1525423729</v>
      </c>
      <c r="G74" s="39">
        <f>F74*1.18</f>
        <v>1495000</v>
      </c>
      <c r="H74" s="39">
        <f>D74*G74</f>
        <v>1495000</v>
      </c>
      <c r="I74" s="46"/>
      <c r="J74" s="6" t="s">
        <v>14</v>
      </c>
      <c r="K74" s="39">
        <v>1266949.1525423729</v>
      </c>
      <c r="L74" s="9">
        <f>I74*K74</f>
        <v>0</v>
      </c>
      <c r="M74" s="56">
        <f t="shared" si="2"/>
        <v>1</v>
      </c>
      <c r="N74" s="6" t="s">
        <v>14</v>
      </c>
      <c r="O74" s="39">
        <v>1266949.1525423729</v>
      </c>
      <c r="P74" s="53">
        <f>M74*O74</f>
        <v>1266949.1525423729</v>
      </c>
      <c r="Q74" s="44">
        <v>1</v>
      </c>
      <c r="R74" s="44" t="str">
        <f t="shared" si="3"/>
        <v>Nos</v>
      </c>
      <c r="U74" s="6">
        <v>1</v>
      </c>
      <c r="V74" s="6" t="s">
        <v>14</v>
      </c>
      <c r="W74" s="53">
        <f>G74</f>
        <v>1495000</v>
      </c>
      <c r="X74" s="59">
        <f>U74*W74</f>
        <v>1495000</v>
      </c>
    </row>
    <row r="75" spans="1:24" s="44" customFormat="1" ht="15.6" hidden="1">
      <c r="A75" s="44">
        <v>35</v>
      </c>
      <c r="C75" s="47"/>
      <c r="F75" s="45"/>
      <c r="G75" s="45"/>
      <c r="H75" s="45"/>
      <c r="M75" s="56">
        <f t="shared" si="2"/>
        <v>0</v>
      </c>
      <c r="R75" s="44">
        <f t="shared" si="3"/>
        <v>0</v>
      </c>
      <c r="X75" s="45"/>
    </row>
    <row r="76" spans="1:24" s="44" customFormat="1" ht="15.6">
      <c r="A76" s="44">
        <v>36</v>
      </c>
      <c r="B76" s="6">
        <v>36</v>
      </c>
      <c r="C76" s="7" t="s">
        <v>46</v>
      </c>
      <c r="D76" s="6">
        <v>1</v>
      </c>
      <c r="E76" s="6" t="s">
        <v>14</v>
      </c>
      <c r="F76" s="39">
        <v>33898.305084745763</v>
      </c>
      <c r="G76" s="39">
        <f>F76*1.18</f>
        <v>40000</v>
      </c>
      <c r="H76" s="39">
        <f>D76*G76</f>
        <v>40000</v>
      </c>
      <c r="I76" s="46"/>
      <c r="J76" s="6" t="s">
        <v>14</v>
      </c>
      <c r="K76" s="39">
        <v>33898.305084745763</v>
      </c>
      <c r="L76" s="9">
        <f>I76*K76</f>
        <v>0</v>
      </c>
      <c r="M76" s="56">
        <f t="shared" si="2"/>
        <v>1</v>
      </c>
      <c r="N76" s="6" t="s">
        <v>14</v>
      </c>
      <c r="O76" s="39">
        <v>33898.305084745763</v>
      </c>
      <c r="P76" s="53">
        <f>M76*O76</f>
        <v>33898.305084745763</v>
      </c>
      <c r="Q76" s="44">
        <v>1</v>
      </c>
      <c r="R76" s="44" t="str">
        <f t="shared" si="3"/>
        <v>Nos</v>
      </c>
      <c r="U76" s="6">
        <v>1</v>
      </c>
      <c r="V76" s="6" t="s">
        <v>14</v>
      </c>
      <c r="W76" s="53">
        <f>G76</f>
        <v>40000</v>
      </c>
      <c r="X76" s="59">
        <f>U76*W76</f>
        <v>40000</v>
      </c>
    </row>
    <row r="77" spans="1:24" s="44" customFormat="1" ht="15.6" hidden="1">
      <c r="A77" s="44">
        <v>36</v>
      </c>
      <c r="C77" s="47"/>
      <c r="F77" s="45"/>
      <c r="G77" s="45"/>
      <c r="H77" s="45"/>
      <c r="M77" s="56">
        <f t="shared" si="2"/>
        <v>0</v>
      </c>
      <c r="R77" s="44">
        <f t="shared" si="3"/>
        <v>0</v>
      </c>
      <c r="X77" s="45"/>
    </row>
    <row r="78" spans="1:24" s="44" customFormat="1" ht="15.6">
      <c r="A78" s="44">
        <v>37</v>
      </c>
      <c r="B78" s="6">
        <v>37</v>
      </c>
      <c r="C78" s="7" t="s">
        <v>47</v>
      </c>
      <c r="D78" s="6">
        <v>1</v>
      </c>
      <c r="E78" s="6" t="s">
        <v>14</v>
      </c>
      <c r="F78" s="39">
        <v>207627.11864406781</v>
      </c>
      <c r="G78" s="39">
        <f>F78*1.18</f>
        <v>245000</v>
      </c>
      <c r="H78" s="39">
        <f>D78*G78</f>
        <v>245000</v>
      </c>
      <c r="I78" s="46"/>
      <c r="J78" s="6" t="s">
        <v>14</v>
      </c>
      <c r="K78" s="39">
        <v>207627.11864406781</v>
      </c>
      <c r="L78" s="9">
        <f>I78*K78</f>
        <v>0</v>
      </c>
      <c r="M78" s="56">
        <f t="shared" si="2"/>
        <v>1</v>
      </c>
      <c r="N78" s="6" t="s">
        <v>14</v>
      </c>
      <c r="O78" s="39">
        <v>207627.11864406781</v>
      </c>
      <c r="P78" s="53">
        <f>M78*O78</f>
        <v>207627.11864406781</v>
      </c>
      <c r="Q78" s="44">
        <v>1</v>
      </c>
      <c r="R78" s="44" t="str">
        <f t="shared" si="3"/>
        <v>Nos</v>
      </c>
      <c r="U78" s="6">
        <v>1</v>
      </c>
      <c r="V78" s="6" t="s">
        <v>14</v>
      </c>
      <c r="W78" s="53">
        <f>G78</f>
        <v>245000</v>
      </c>
      <c r="X78" s="59">
        <f>U78*W78</f>
        <v>245000</v>
      </c>
    </row>
    <row r="79" spans="1:24" s="44" customFormat="1" ht="15.6" hidden="1">
      <c r="A79" s="44">
        <v>37</v>
      </c>
      <c r="C79" s="47"/>
      <c r="F79" s="45"/>
      <c r="G79" s="45"/>
      <c r="H79" s="45"/>
      <c r="M79" s="56">
        <f t="shared" si="2"/>
        <v>0</v>
      </c>
      <c r="R79" s="44">
        <f t="shared" si="3"/>
        <v>0</v>
      </c>
      <c r="X79" s="45"/>
    </row>
    <row r="80" spans="1:24" s="44" customFormat="1" ht="15.6">
      <c r="A80" s="44">
        <v>38</v>
      </c>
      <c r="B80" s="6">
        <v>38</v>
      </c>
      <c r="C80" s="7" t="s">
        <v>48</v>
      </c>
      <c r="D80" s="6">
        <v>7</v>
      </c>
      <c r="E80" s="6" t="s">
        <v>49</v>
      </c>
      <c r="F80" s="39">
        <v>165254.2372881356</v>
      </c>
      <c r="G80" s="39">
        <f>F80*1.18</f>
        <v>195000</v>
      </c>
      <c r="H80" s="39">
        <f>D80*G80</f>
        <v>1365000</v>
      </c>
      <c r="I80" s="46">
        <v>2</v>
      </c>
      <c r="J80" s="6" t="s">
        <v>49</v>
      </c>
      <c r="K80" s="39">
        <v>165254.2372881356</v>
      </c>
      <c r="L80" s="9">
        <f>I80*K80</f>
        <v>330508.4745762712</v>
      </c>
      <c r="M80" s="56">
        <f t="shared" si="2"/>
        <v>9</v>
      </c>
      <c r="N80" s="6" t="s">
        <v>49</v>
      </c>
      <c r="O80" s="39">
        <v>165254.2372881356</v>
      </c>
      <c r="P80" s="53">
        <f>M80*O80</f>
        <v>1487288.1355932204</v>
      </c>
      <c r="Q80" s="44">
        <v>9</v>
      </c>
      <c r="R80" s="44" t="str">
        <f t="shared" si="3"/>
        <v>Job</v>
      </c>
      <c r="U80" s="6">
        <v>7</v>
      </c>
      <c r="V80" s="6" t="s">
        <v>49</v>
      </c>
      <c r="W80" s="53">
        <f>G80</f>
        <v>195000</v>
      </c>
      <c r="X80" s="59">
        <f>U80*W80</f>
        <v>1365000</v>
      </c>
    </row>
    <row r="81" spans="1:24" s="44" customFormat="1" ht="15.6" hidden="1">
      <c r="A81" s="44">
        <v>38</v>
      </c>
      <c r="C81" s="47"/>
      <c r="F81" s="45"/>
      <c r="G81" s="45"/>
      <c r="H81" s="45"/>
      <c r="M81" s="56">
        <f t="shared" si="2"/>
        <v>0</v>
      </c>
      <c r="R81" s="44">
        <f t="shared" si="3"/>
        <v>0</v>
      </c>
      <c r="X81" s="45"/>
    </row>
    <row r="82" spans="1:24" s="44" customFormat="1" ht="15.6" hidden="1">
      <c r="A82" s="44">
        <v>39</v>
      </c>
      <c r="B82" s="6">
        <v>39</v>
      </c>
      <c r="C82" s="7" t="s">
        <v>369</v>
      </c>
      <c r="D82" s="6">
        <v>202</v>
      </c>
      <c r="E82" s="6" t="s">
        <v>11</v>
      </c>
      <c r="F82" s="39">
        <v>12720.338983050848</v>
      </c>
      <c r="G82" s="39">
        <f>F82*1.18</f>
        <v>15010</v>
      </c>
      <c r="H82" s="39">
        <f>D82*G82</f>
        <v>3032020</v>
      </c>
      <c r="I82" s="46">
        <v>150</v>
      </c>
      <c r="J82" s="46"/>
      <c r="K82" s="54">
        <f>F82</f>
        <v>12720.338983050848</v>
      </c>
      <c r="L82" s="46"/>
      <c r="M82" s="56">
        <f t="shared" si="2"/>
        <v>352</v>
      </c>
      <c r="N82" s="46"/>
      <c r="O82" s="53">
        <v>12720.338983050848</v>
      </c>
      <c r="P82" s="53">
        <f>M82*O82</f>
        <v>4477559.322033898</v>
      </c>
      <c r="Q82" s="44">
        <v>240</v>
      </c>
      <c r="R82" s="44">
        <f t="shared" si="3"/>
        <v>0</v>
      </c>
      <c r="U82" s="6">
        <v>202</v>
      </c>
      <c r="V82" s="46"/>
      <c r="W82" s="53">
        <f>G82</f>
        <v>15010</v>
      </c>
      <c r="X82" s="59">
        <f>U82*W82</f>
        <v>3032020</v>
      </c>
    </row>
    <row r="83" spans="1:24" s="44" customFormat="1" ht="15.6" hidden="1">
      <c r="A83" s="44">
        <v>39</v>
      </c>
      <c r="C83" s="47"/>
      <c r="F83" s="45"/>
      <c r="G83" s="45"/>
      <c r="H83" s="45"/>
      <c r="M83" s="56">
        <f t="shared" si="2"/>
        <v>0</v>
      </c>
      <c r="R83" s="44">
        <f t="shared" si="3"/>
        <v>0</v>
      </c>
      <c r="X83" s="45"/>
    </row>
    <row r="84" spans="1:24" s="44" customFormat="1" ht="31.2" hidden="1">
      <c r="A84" s="44">
        <v>40</v>
      </c>
      <c r="B84" s="6">
        <v>40</v>
      </c>
      <c r="C84" s="7" t="s">
        <v>51</v>
      </c>
      <c r="D84" s="6">
        <f>85+61</f>
        <v>146</v>
      </c>
      <c r="E84" s="6" t="s">
        <v>11</v>
      </c>
      <c r="F84" s="39">
        <v>12720.338983050848</v>
      </c>
      <c r="G84" s="39">
        <f>F84*1.18</f>
        <v>15010</v>
      </c>
      <c r="H84" s="39">
        <f>D84*G84</f>
        <v>2191460</v>
      </c>
      <c r="I84" s="46">
        <v>8</v>
      </c>
      <c r="J84" s="46"/>
      <c r="K84" s="54">
        <f>F84</f>
        <v>12720.338983050848</v>
      </c>
      <c r="L84" s="58">
        <f>I84*K84</f>
        <v>101762.71186440678</v>
      </c>
      <c r="M84" s="56">
        <f t="shared" si="2"/>
        <v>154</v>
      </c>
      <c r="N84" s="46"/>
      <c r="O84" s="53">
        <v>12720.338983050848</v>
      </c>
      <c r="P84" s="53">
        <f>M84*O84</f>
        <v>1958932.2033898307</v>
      </c>
      <c r="Q84" s="44">
        <v>140</v>
      </c>
      <c r="R84" s="44">
        <f t="shared" si="3"/>
        <v>0</v>
      </c>
      <c r="U84" s="6">
        <f>85+61</f>
        <v>146</v>
      </c>
      <c r="V84" s="46"/>
      <c r="W84" s="53">
        <f>G84</f>
        <v>15010</v>
      </c>
      <c r="X84" s="59">
        <f>U84*W84</f>
        <v>2191460</v>
      </c>
    </row>
    <row r="85" spans="1:24" s="44" customFormat="1" ht="15.6" hidden="1">
      <c r="A85" s="44">
        <v>40</v>
      </c>
      <c r="C85" s="47"/>
      <c r="F85" s="45"/>
      <c r="G85" s="45"/>
      <c r="H85" s="45"/>
      <c r="M85" s="56">
        <f t="shared" si="2"/>
        <v>0</v>
      </c>
      <c r="R85" s="44">
        <f t="shared" si="3"/>
        <v>0</v>
      </c>
      <c r="X85" s="45"/>
    </row>
    <row r="86" spans="1:24" s="44" customFormat="1" ht="15.6" hidden="1">
      <c r="A86" s="44">
        <v>41</v>
      </c>
      <c r="B86" s="6">
        <v>41</v>
      </c>
      <c r="C86" s="7" t="s">
        <v>370</v>
      </c>
      <c r="D86" s="6">
        <v>146</v>
      </c>
      <c r="E86" s="6" t="s">
        <v>11</v>
      </c>
      <c r="F86" s="39">
        <v>3419.4915254237289</v>
      </c>
      <c r="G86" s="39">
        <f>F86*1.18</f>
        <v>4035</v>
      </c>
      <c r="H86" s="39">
        <f>D86*G86</f>
        <v>589110</v>
      </c>
      <c r="I86" s="46"/>
      <c r="J86" s="6"/>
      <c r="K86" s="39">
        <v>3419.4915254237289</v>
      </c>
      <c r="L86" s="58">
        <f>I86*K86</f>
        <v>0</v>
      </c>
      <c r="M86" s="56">
        <f t="shared" si="2"/>
        <v>146</v>
      </c>
      <c r="N86" s="53"/>
      <c r="O86" s="53">
        <v>3419.4915254237289</v>
      </c>
      <c r="P86" s="53">
        <f>M86*O86</f>
        <v>499245.76271186443</v>
      </c>
      <c r="Q86" s="44">
        <v>122</v>
      </c>
      <c r="R86" s="44">
        <f t="shared" si="3"/>
        <v>0</v>
      </c>
      <c r="U86" s="6">
        <v>146</v>
      </c>
      <c r="V86" s="53"/>
      <c r="W86" s="53">
        <f>G86</f>
        <v>4035</v>
      </c>
      <c r="X86" s="59">
        <f>U86*W86</f>
        <v>589110</v>
      </c>
    </row>
    <row r="87" spans="1:24" s="44" customFormat="1" ht="15.6" hidden="1">
      <c r="A87" s="44">
        <v>41</v>
      </c>
      <c r="C87" s="47"/>
      <c r="F87" s="45"/>
      <c r="G87" s="45"/>
      <c r="H87" s="45"/>
      <c r="M87" s="56">
        <f t="shared" si="2"/>
        <v>0</v>
      </c>
      <c r="R87" s="44">
        <f t="shared" si="3"/>
        <v>0</v>
      </c>
      <c r="X87" s="45"/>
    </row>
    <row r="88" spans="1:24" s="44" customFormat="1" ht="15.6" hidden="1">
      <c r="A88" s="44">
        <v>42</v>
      </c>
      <c r="B88" s="6">
        <v>42</v>
      </c>
      <c r="C88" s="7" t="s">
        <v>53</v>
      </c>
      <c r="D88" s="6">
        <v>61</v>
      </c>
      <c r="E88" s="6"/>
      <c r="F88" s="39">
        <v>3177.9661016949153</v>
      </c>
      <c r="G88" s="39">
        <f>F88*1.18</f>
        <v>3750</v>
      </c>
      <c r="H88" s="39">
        <f>D88*G88</f>
        <v>228750</v>
      </c>
      <c r="I88" s="46"/>
      <c r="J88" s="6"/>
      <c r="K88" s="39">
        <v>3177.9661016949153</v>
      </c>
      <c r="L88" s="9">
        <f>I88*K88</f>
        <v>0</v>
      </c>
      <c r="M88" s="56">
        <f t="shared" si="2"/>
        <v>61</v>
      </c>
      <c r="N88" s="53"/>
      <c r="O88" s="53">
        <f>K88</f>
        <v>3177.9661016949153</v>
      </c>
      <c r="P88" s="53">
        <f>M88*O88</f>
        <v>193855.93220338982</v>
      </c>
      <c r="Q88" s="44">
        <v>73</v>
      </c>
      <c r="R88" s="44">
        <f t="shared" si="3"/>
        <v>0</v>
      </c>
      <c r="U88" s="6">
        <v>61</v>
      </c>
      <c r="V88" s="53"/>
      <c r="W88" s="53">
        <f>G88</f>
        <v>3750</v>
      </c>
      <c r="X88" s="59">
        <f>U88*W88</f>
        <v>228750</v>
      </c>
    </row>
    <row r="89" spans="1:24" s="44" customFormat="1" ht="15.6" hidden="1">
      <c r="A89" s="44">
        <v>42</v>
      </c>
      <c r="C89" s="47"/>
      <c r="F89" s="45"/>
      <c r="G89" s="45"/>
      <c r="H89" s="45"/>
      <c r="M89" s="56">
        <f t="shared" si="2"/>
        <v>0</v>
      </c>
      <c r="R89" s="44">
        <f t="shared" si="3"/>
        <v>0</v>
      </c>
      <c r="X89" s="45"/>
    </row>
    <row r="90" spans="1:24" s="44" customFormat="1" ht="15.6">
      <c r="A90" s="44">
        <v>43</v>
      </c>
      <c r="B90" s="6">
        <v>43</v>
      </c>
      <c r="C90" s="7" t="s">
        <v>17</v>
      </c>
      <c r="D90" s="6">
        <v>3</v>
      </c>
      <c r="E90" s="6" t="s">
        <v>14</v>
      </c>
      <c r="F90" s="39">
        <v>334745.76271186443</v>
      </c>
      <c r="G90" s="39">
        <f>F90*1.18</f>
        <v>395000</v>
      </c>
      <c r="H90" s="39">
        <f>D90*G90</f>
        <v>1185000</v>
      </c>
      <c r="I90" s="46"/>
      <c r="J90" s="6" t="s">
        <v>14</v>
      </c>
      <c r="K90" s="39">
        <v>334745.76271186443</v>
      </c>
      <c r="L90" s="9">
        <f>I90*K90</f>
        <v>0</v>
      </c>
      <c r="M90" s="56">
        <f t="shared" si="2"/>
        <v>3</v>
      </c>
      <c r="N90" s="6" t="s">
        <v>14</v>
      </c>
      <c r="O90" s="39">
        <v>334745.76271186443</v>
      </c>
      <c r="P90" s="53">
        <f>M90*O90</f>
        <v>1004237.2881355933</v>
      </c>
      <c r="Q90" s="44">
        <v>3</v>
      </c>
      <c r="R90" s="44" t="str">
        <f t="shared" si="3"/>
        <v>Nos</v>
      </c>
      <c r="U90" s="6">
        <v>3</v>
      </c>
      <c r="V90" s="6" t="s">
        <v>14</v>
      </c>
      <c r="W90" s="53">
        <f>G90</f>
        <v>395000</v>
      </c>
      <c r="X90" s="59">
        <f>U90*W90</f>
        <v>1185000</v>
      </c>
    </row>
    <row r="91" spans="1:24" s="44" customFormat="1" ht="15.6" hidden="1">
      <c r="A91" s="44">
        <v>43</v>
      </c>
      <c r="C91" s="47"/>
      <c r="F91" s="45"/>
      <c r="G91" s="45"/>
      <c r="H91" s="45"/>
      <c r="M91" s="56">
        <f t="shared" si="2"/>
        <v>0</v>
      </c>
      <c r="R91" s="44">
        <f t="shared" si="3"/>
        <v>0</v>
      </c>
      <c r="X91" s="45"/>
    </row>
    <row r="92" spans="1:24" s="44" customFormat="1" ht="15.6">
      <c r="A92" s="44">
        <v>44</v>
      </c>
      <c r="B92" s="6">
        <v>44</v>
      </c>
      <c r="C92" s="7" t="s">
        <v>18</v>
      </c>
      <c r="D92" s="6">
        <v>2</v>
      </c>
      <c r="E92" s="6" t="s">
        <v>14</v>
      </c>
      <c r="F92" s="39">
        <v>1266949.1525423729</v>
      </c>
      <c r="G92" s="39">
        <f>F92*1.18</f>
        <v>1495000</v>
      </c>
      <c r="H92" s="39">
        <f>D92*G92</f>
        <v>2990000</v>
      </c>
      <c r="I92" s="46"/>
      <c r="J92" s="6" t="s">
        <v>14</v>
      </c>
      <c r="K92" s="39">
        <v>1266949.1525423729</v>
      </c>
      <c r="L92" s="9">
        <f>I92*K92</f>
        <v>0</v>
      </c>
      <c r="M92" s="56">
        <f t="shared" si="2"/>
        <v>2</v>
      </c>
      <c r="N92" s="6" t="s">
        <v>14</v>
      </c>
      <c r="O92" s="39">
        <v>1266949.1525423729</v>
      </c>
      <c r="P92" s="53">
        <f>M92*O92</f>
        <v>2533898.3050847459</v>
      </c>
      <c r="Q92" s="44">
        <v>2</v>
      </c>
      <c r="R92" s="44" t="str">
        <f t="shared" si="3"/>
        <v>Nos</v>
      </c>
      <c r="U92" s="6">
        <v>2</v>
      </c>
      <c r="V92" s="6" t="s">
        <v>14</v>
      </c>
      <c r="W92" s="53">
        <f>G92</f>
        <v>1495000</v>
      </c>
      <c r="X92" s="59">
        <f>U92*W92</f>
        <v>2990000</v>
      </c>
    </row>
    <row r="93" spans="1:24" s="44" customFormat="1" ht="15.6" hidden="1">
      <c r="A93" s="44">
        <v>44</v>
      </c>
      <c r="C93" s="47"/>
      <c r="F93" s="45"/>
      <c r="G93" s="45"/>
      <c r="H93" s="45"/>
      <c r="M93" s="56">
        <f t="shared" si="2"/>
        <v>0</v>
      </c>
      <c r="R93" s="44">
        <f t="shared" si="3"/>
        <v>0</v>
      </c>
      <c r="X93" s="45"/>
    </row>
    <row r="94" spans="1:24" s="44" customFormat="1" ht="15.6">
      <c r="A94" s="44">
        <v>45</v>
      </c>
      <c r="B94" s="6">
        <v>45</v>
      </c>
      <c r="C94" s="7" t="s">
        <v>54</v>
      </c>
      <c r="D94" s="6">
        <v>1</v>
      </c>
      <c r="E94" s="6" t="s">
        <v>14</v>
      </c>
      <c r="F94" s="39">
        <v>1012711.8644067798</v>
      </c>
      <c r="G94" s="39">
        <f>F94*1.18</f>
        <v>1195000</v>
      </c>
      <c r="H94" s="39">
        <f>D94*G94</f>
        <v>1195000</v>
      </c>
      <c r="I94" s="46"/>
      <c r="J94" s="6" t="s">
        <v>14</v>
      </c>
      <c r="K94" s="39">
        <v>1012711.8644067798</v>
      </c>
      <c r="L94" s="9">
        <f>I94*K94</f>
        <v>0</v>
      </c>
      <c r="M94" s="56">
        <f t="shared" si="2"/>
        <v>1</v>
      </c>
      <c r="N94" s="6" t="s">
        <v>14</v>
      </c>
      <c r="O94" s="39">
        <v>1012711.8644067798</v>
      </c>
      <c r="P94" s="53">
        <f>M94*O94</f>
        <v>1012711.8644067798</v>
      </c>
      <c r="Q94" s="44">
        <v>1</v>
      </c>
      <c r="R94" s="44" t="str">
        <f t="shared" si="3"/>
        <v>Nos</v>
      </c>
      <c r="U94" s="6">
        <v>1</v>
      </c>
      <c r="V94" s="6" t="s">
        <v>14</v>
      </c>
      <c r="W94" s="53">
        <f>G94</f>
        <v>1195000</v>
      </c>
      <c r="X94" s="59">
        <f>U94*W94</f>
        <v>1195000</v>
      </c>
    </row>
    <row r="95" spans="1:24" s="44" customFormat="1" ht="15.6" hidden="1">
      <c r="A95" s="44">
        <v>45</v>
      </c>
      <c r="C95" s="47"/>
      <c r="F95" s="45"/>
      <c r="G95" s="45"/>
      <c r="H95" s="45"/>
      <c r="M95" s="56">
        <f t="shared" si="2"/>
        <v>0</v>
      </c>
      <c r="R95" s="44">
        <f t="shared" si="3"/>
        <v>0</v>
      </c>
      <c r="X95" s="45"/>
    </row>
    <row r="96" spans="1:24" s="44" customFormat="1" ht="15.6">
      <c r="A96" s="44">
        <v>46</v>
      </c>
      <c r="B96" s="6">
        <v>46</v>
      </c>
      <c r="C96" s="7" t="s">
        <v>19</v>
      </c>
      <c r="D96" s="6">
        <v>3</v>
      </c>
      <c r="E96" s="6" t="s">
        <v>14</v>
      </c>
      <c r="F96" s="39">
        <v>292372.88135593222</v>
      </c>
      <c r="G96" s="39">
        <f>F96*1.18</f>
        <v>345000</v>
      </c>
      <c r="H96" s="39">
        <f>D96*G96</f>
        <v>1035000</v>
      </c>
      <c r="I96" s="46"/>
      <c r="J96" s="6" t="s">
        <v>14</v>
      </c>
      <c r="K96" s="39">
        <v>292372.88135593222</v>
      </c>
      <c r="L96" s="9">
        <f>I96*K96</f>
        <v>0</v>
      </c>
      <c r="M96" s="56">
        <f t="shared" si="2"/>
        <v>3</v>
      </c>
      <c r="N96" s="6" t="s">
        <v>14</v>
      </c>
      <c r="O96" s="39">
        <v>292372.88135593222</v>
      </c>
      <c r="P96" s="53">
        <f>M96*O96</f>
        <v>877118.64406779665</v>
      </c>
      <c r="Q96" s="44">
        <v>3</v>
      </c>
      <c r="R96" s="44" t="str">
        <f t="shared" si="3"/>
        <v>Nos</v>
      </c>
      <c r="U96" s="6">
        <v>3</v>
      </c>
      <c r="V96" s="6" t="s">
        <v>14</v>
      </c>
      <c r="W96" s="53">
        <f>G96</f>
        <v>345000</v>
      </c>
      <c r="X96" s="59">
        <f>U96*W96</f>
        <v>1035000</v>
      </c>
    </row>
    <row r="97" spans="1:24" s="44" customFormat="1" ht="15.6" hidden="1">
      <c r="A97" s="44">
        <v>46</v>
      </c>
      <c r="C97" s="47"/>
      <c r="F97" s="45"/>
      <c r="G97" s="45"/>
      <c r="H97" s="45"/>
      <c r="M97" s="56">
        <f t="shared" si="2"/>
        <v>0</v>
      </c>
      <c r="R97" s="44">
        <f t="shared" si="3"/>
        <v>0</v>
      </c>
      <c r="X97" s="45"/>
    </row>
    <row r="98" spans="1:24" s="44" customFormat="1" ht="15.6">
      <c r="A98" s="44">
        <v>47</v>
      </c>
      <c r="B98" s="6">
        <v>47</v>
      </c>
      <c r="C98" s="7" t="s">
        <v>20</v>
      </c>
      <c r="D98" s="6">
        <v>3</v>
      </c>
      <c r="E98" s="6" t="s">
        <v>14</v>
      </c>
      <c r="F98" s="39">
        <v>19067.796610169491</v>
      </c>
      <c r="G98" s="39">
        <f>F98*1.18</f>
        <v>22500</v>
      </c>
      <c r="H98" s="39">
        <f>D98*G98</f>
        <v>67500</v>
      </c>
      <c r="I98" s="46"/>
      <c r="J98" s="6" t="s">
        <v>14</v>
      </c>
      <c r="K98" s="39">
        <v>19067.796610169491</v>
      </c>
      <c r="L98" s="9">
        <f>I98*K98</f>
        <v>0</v>
      </c>
      <c r="M98" s="56">
        <f t="shared" si="2"/>
        <v>3</v>
      </c>
      <c r="N98" s="6" t="s">
        <v>14</v>
      </c>
      <c r="O98" s="39">
        <v>19067.796610169491</v>
      </c>
      <c r="P98" s="53">
        <f>M98*O98</f>
        <v>57203.389830508473</v>
      </c>
      <c r="Q98" s="44">
        <v>3</v>
      </c>
      <c r="R98" s="44" t="str">
        <f t="shared" si="3"/>
        <v>Nos</v>
      </c>
      <c r="U98" s="6">
        <v>3</v>
      </c>
      <c r="V98" s="6" t="s">
        <v>14</v>
      </c>
      <c r="W98" s="53">
        <f>G98</f>
        <v>22500</v>
      </c>
      <c r="X98" s="59">
        <f>U98*W98</f>
        <v>67500</v>
      </c>
    </row>
    <row r="99" spans="1:24" s="44" customFormat="1" ht="15.6" hidden="1">
      <c r="A99" s="44">
        <v>47</v>
      </c>
      <c r="C99" s="47"/>
      <c r="F99" s="45"/>
      <c r="G99" s="45"/>
      <c r="H99" s="45"/>
      <c r="M99" s="56">
        <f t="shared" si="2"/>
        <v>0</v>
      </c>
      <c r="R99" s="44">
        <f t="shared" si="3"/>
        <v>0</v>
      </c>
      <c r="X99" s="45"/>
    </row>
    <row r="100" spans="1:24" s="44" customFormat="1" ht="15.6">
      <c r="A100" s="44">
        <v>48</v>
      </c>
      <c r="B100" s="6">
        <v>48</v>
      </c>
      <c r="C100" s="7" t="s">
        <v>28</v>
      </c>
      <c r="D100" s="6">
        <v>3</v>
      </c>
      <c r="E100" s="6" t="s">
        <v>14</v>
      </c>
      <c r="F100" s="39">
        <v>444915.25423728814</v>
      </c>
      <c r="G100" s="39">
        <f>F100*1.18</f>
        <v>525000</v>
      </c>
      <c r="H100" s="39">
        <f>D100*G100</f>
        <v>1575000</v>
      </c>
      <c r="I100" s="46"/>
      <c r="J100" s="6" t="s">
        <v>14</v>
      </c>
      <c r="K100" s="39">
        <v>444915.25423728814</v>
      </c>
      <c r="L100" s="9">
        <f>I100*K100</f>
        <v>0</v>
      </c>
      <c r="M100" s="56">
        <f t="shared" si="2"/>
        <v>3</v>
      </c>
      <c r="N100" s="6" t="s">
        <v>14</v>
      </c>
      <c r="O100" s="39">
        <v>444915.25423728814</v>
      </c>
      <c r="P100" s="53">
        <f>M100*O100</f>
        <v>1334745.7627118644</v>
      </c>
      <c r="Q100" s="44">
        <v>3</v>
      </c>
      <c r="R100" s="44" t="str">
        <f t="shared" si="3"/>
        <v>Nos</v>
      </c>
      <c r="U100" s="6">
        <v>3</v>
      </c>
      <c r="V100" s="6" t="s">
        <v>14</v>
      </c>
      <c r="W100" s="53">
        <f>G100</f>
        <v>525000</v>
      </c>
      <c r="X100" s="59">
        <f>U100*W100</f>
        <v>1575000</v>
      </c>
    </row>
    <row r="101" spans="1:24" s="44" customFormat="1" ht="15.6" hidden="1">
      <c r="A101" s="44">
        <v>48</v>
      </c>
      <c r="C101" s="47"/>
      <c r="F101" s="45"/>
      <c r="G101" s="45"/>
      <c r="H101" s="45"/>
      <c r="M101" s="56">
        <f t="shared" si="2"/>
        <v>0</v>
      </c>
      <c r="R101" s="44">
        <f t="shared" si="3"/>
        <v>0</v>
      </c>
      <c r="X101" s="45"/>
    </row>
    <row r="102" spans="1:24" s="44" customFormat="1" ht="15.6">
      <c r="A102" s="44">
        <v>49</v>
      </c>
      <c r="B102" s="6">
        <v>49</v>
      </c>
      <c r="C102" s="7" t="s">
        <v>55</v>
      </c>
      <c r="D102" s="6">
        <v>40</v>
      </c>
      <c r="E102" s="6" t="s">
        <v>11</v>
      </c>
      <c r="F102" s="39">
        <v>550.84745762711873</v>
      </c>
      <c r="G102" s="39">
        <f>F102*1.18</f>
        <v>650.00000000000011</v>
      </c>
      <c r="H102" s="39">
        <f>D102*G102</f>
        <v>26000.000000000004</v>
      </c>
      <c r="I102" s="46"/>
      <c r="J102" s="6" t="s">
        <v>11</v>
      </c>
      <c r="K102" s="39">
        <v>550.84745762711873</v>
      </c>
      <c r="L102" s="9">
        <f>I102*K102</f>
        <v>0</v>
      </c>
      <c r="M102" s="56">
        <f t="shared" si="2"/>
        <v>40</v>
      </c>
      <c r="N102" s="6" t="s">
        <v>11</v>
      </c>
      <c r="O102" s="39">
        <v>550.84745762711873</v>
      </c>
      <c r="P102" s="53">
        <f>M102*O102</f>
        <v>22033.898305084749</v>
      </c>
      <c r="Q102" s="44">
        <v>40</v>
      </c>
      <c r="R102" s="44" t="str">
        <f t="shared" si="3"/>
        <v>Sqm</v>
      </c>
      <c r="U102" s="6">
        <v>40</v>
      </c>
      <c r="V102" s="6" t="s">
        <v>11</v>
      </c>
      <c r="W102" s="53">
        <f>G102</f>
        <v>650.00000000000011</v>
      </c>
      <c r="X102" s="59">
        <f>U102*W102</f>
        <v>26000.000000000004</v>
      </c>
    </row>
    <row r="103" spans="1:24" s="44" customFormat="1" ht="15.6" hidden="1">
      <c r="A103" s="44">
        <v>49</v>
      </c>
      <c r="C103" s="47"/>
      <c r="F103" s="45"/>
      <c r="G103" s="45"/>
      <c r="H103" s="45"/>
      <c r="M103" s="56">
        <f t="shared" si="2"/>
        <v>0</v>
      </c>
      <c r="R103" s="44">
        <f t="shared" si="3"/>
        <v>0</v>
      </c>
      <c r="X103" s="45"/>
    </row>
    <row r="104" spans="1:24" s="44" customFormat="1" ht="15.6">
      <c r="A104" s="44">
        <v>50</v>
      </c>
      <c r="B104" s="6">
        <v>50</v>
      </c>
      <c r="C104" s="7" t="s">
        <v>56</v>
      </c>
      <c r="D104" s="6">
        <v>3</v>
      </c>
      <c r="E104" s="6" t="s">
        <v>14</v>
      </c>
      <c r="F104" s="39">
        <v>139830.50847457629</v>
      </c>
      <c r="G104" s="39">
        <f>F104*1.18</f>
        <v>165000</v>
      </c>
      <c r="H104" s="39">
        <f>D104*G104</f>
        <v>495000</v>
      </c>
      <c r="I104" s="46"/>
      <c r="J104" s="6" t="s">
        <v>14</v>
      </c>
      <c r="K104" s="39">
        <v>139830.50847457629</v>
      </c>
      <c r="L104" s="9">
        <f>I104*K104</f>
        <v>0</v>
      </c>
      <c r="M104" s="56">
        <f t="shared" si="2"/>
        <v>3</v>
      </c>
      <c r="N104" s="6" t="s">
        <v>14</v>
      </c>
      <c r="O104" s="39">
        <v>139830.50847457629</v>
      </c>
      <c r="P104" s="53">
        <f>M104*O104</f>
        <v>419491.52542372886</v>
      </c>
      <c r="Q104" s="44">
        <v>3</v>
      </c>
      <c r="R104" s="44" t="str">
        <f t="shared" si="3"/>
        <v>Nos</v>
      </c>
      <c r="U104" s="6">
        <v>3</v>
      </c>
      <c r="V104" s="6" t="s">
        <v>14</v>
      </c>
      <c r="W104" s="53">
        <f>G104</f>
        <v>165000</v>
      </c>
      <c r="X104" s="59">
        <f>U104*W104</f>
        <v>495000</v>
      </c>
    </row>
    <row r="105" spans="1:24" s="44" customFormat="1" ht="15.6" hidden="1">
      <c r="A105" s="44">
        <v>50</v>
      </c>
      <c r="C105" s="47"/>
      <c r="F105" s="45"/>
      <c r="G105" s="45"/>
      <c r="H105" s="45"/>
      <c r="M105" s="56">
        <f t="shared" si="2"/>
        <v>0</v>
      </c>
      <c r="R105" s="44">
        <f t="shared" si="3"/>
        <v>0</v>
      </c>
      <c r="X105" s="45"/>
    </row>
    <row r="106" spans="1:24" s="44" customFormat="1" ht="15.6">
      <c r="A106" s="44">
        <v>51</v>
      </c>
      <c r="B106" s="6">
        <v>51</v>
      </c>
      <c r="C106" s="7" t="s">
        <v>25</v>
      </c>
      <c r="D106" s="6">
        <v>3</v>
      </c>
      <c r="E106" s="6" t="s">
        <v>14</v>
      </c>
      <c r="F106" s="39">
        <v>10169.491525423729</v>
      </c>
      <c r="G106" s="39">
        <f>F106*1.18</f>
        <v>12000</v>
      </c>
      <c r="H106" s="39">
        <f>D106*G106</f>
        <v>36000</v>
      </c>
      <c r="I106" s="46"/>
      <c r="J106" s="6" t="s">
        <v>14</v>
      </c>
      <c r="K106" s="39">
        <v>10169.491525423729</v>
      </c>
      <c r="L106" s="9">
        <f>I106*K106</f>
        <v>0</v>
      </c>
      <c r="M106" s="56">
        <f t="shared" si="2"/>
        <v>3</v>
      </c>
      <c r="N106" s="6" t="s">
        <v>14</v>
      </c>
      <c r="O106" s="39">
        <v>10169.491525423729</v>
      </c>
      <c r="P106" s="53">
        <f>M106*O106</f>
        <v>30508.47457627119</v>
      </c>
      <c r="Q106" s="44">
        <v>3</v>
      </c>
      <c r="R106" s="44" t="str">
        <f t="shared" si="3"/>
        <v>Nos</v>
      </c>
      <c r="U106" s="6">
        <v>3</v>
      </c>
      <c r="V106" s="6" t="s">
        <v>14</v>
      </c>
      <c r="W106" s="53">
        <f>G106</f>
        <v>12000</v>
      </c>
      <c r="X106" s="59">
        <f>U106*W106</f>
        <v>36000</v>
      </c>
    </row>
    <row r="107" spans="1:24" s="44" customFormat="1" ht="15.6" hidden="1">
      <c r="A107" s="44">
        <v>51</v>
      </c>
      <c r="C107" s="47"/>
      <c r="F107" s="45"/>
      <c r="G107" s="45"/>
      <c r="H107" s="45"/>
      <c r="M107" s="56">
        <f t="shared" si="2"/>
        <v>0</v>
      </c>
      <c r="R107" s="44">
        <f t="shared" si="3"/>
        <v>0</v>
      </c>
      <c r="X107" s="45"/>
    </row>
    <row r="108" spans="1:24" s="44" customFormat="1" ht="31.2">
      <c r="A108" s="44">
        <v>52</v>
      </c>
      <c r="B108" s="6">
        <v>52</v>
      </c>
      <c r="C108" s="7" t="s">
        <v>57</v>
      </c>
      <c r="D108" s="6">
        <v>3</v>
      </c>
      <c r="E108" s="6" t="s">
        <v>14</v>
      </c>
      <c r="F108" s="39">
        <v>41949.152542372882</v>
      </c>
      <c r="G108" s="39">
        <f>F108*1.18</f>
        <v>49500</v>
      </c>
      <c r="H108" s="39">
        <f>D108*G108</f>
        <v>148500</v>
      </c>
      <c r="I108" s="46"/>
      <c r="J108" s="6" t="s">
        <v>14</v>
      </c>
      <c r="K108" s="39">
        <v>41949.152542372882</v>
      </c>
      <c r="L108" s="9">
        <f>I108*K108</f>
        <v>0</v>
      </c>
      <c r="M108" s="56">
        <f t="shared" si="2"/>
        <v>3</v>
      </c>
      <c r="N108" s="6" t="s">
        <v>14</v>
      </c>
      <c r="O108" s="39">
        <v>41949.152542372882</v>
      </c>
      <c r="P108" s="53">
        <f>M108*O108</f>
        <v>125847.45762711865</v>
      </c>
      <c r="Q108" s="44">
        <v>6</v>
      </c>
      <c r="R108" s="44" t="str">
        <f t="shared" si="3"/>
        <v>Nos</v>
      </c>
      <c r="U108" s="6">
        <v>3</v>
      </c>
      <c r="V108" s="6" t="s">
        <v>14</v>
      </c>
      <c r="W108" s="53">
        <f>G108</f>
        <v>49500</v>
      </c>
      <c r="X108" s="59">
        <f>U108*W108</f>
        <v>148500</v>
      </c>
    </row>
    <row r="109" spans="1:24" s="44" customFormat="1" ht="15.6" hidden="1">
      <c r="A109" s="44">
        <v>52</v>
      </c>
      <c r="C109" s="47"/>
      <c r="F109" s="45"/>
      <c r="G109" s="45"/>
      <c r="H109" s="45"/>
      <c r="M109" s="56">
        <f t="shared" si="2"/>
        <v>0</v>
      </c>
      <c r="R109" s="44">
        <f t="shared" si="3"/>
        <v>0</v>
      </c>
      <c r="X109" s="45"/>
    </row>
    <row r="110" spans="1:24" s="44" customFormat="1" ht="31.2">
      <c r="A110" s="44">
        <v>53</v>
      </c>
      <c r="B110" s="6">
        <v>5</v>
      </c>
      <c r="C110" s="7" t="s">
        <v>59</v>
      </c>
      <c r="D110" s="6">
        <v>5</v>
      </c>
      <c r="E110" s="6" t="s">
        <v>14</v>
      </c>
      <c r="F110" s="39">
        <v>31779.661016949154</v>
      </c>
      <c r="G110" s="39">
        <f>F110*1.18</f>
        <v>37500</v>
      </c>
      <c r="H110" s="39">
        <f>D110*G110</f>
        <v>187500</v>
      </c>
      <c r="I110" s="46"/>
      <c r="J110" s="6" t="s">
        <v>14</v>
      </c>
      <c r="K110" s="39">
        <v>31779.661016949154</v>
      </c>
      <c r="L110" s="9">
        <f>I110*K110</f>
        <v>0</v>
      </c>
      <c r="M110" s="56">
        <f t="shared" si="2"/>
        <v>5</v>
      </c>
      <c r="N110" s="6" t="s">
        <v>14</v>
      </c>
      <c r="O110" s="39">
        <v>31779.661016949154</v>
      </c>
      <c r="P110" s="53">
        <f>M110*O110</f>
        <v>158898.30508474578</v>
      </c>
      <c r="Q110" s="44">
        <v>5</v>
      </c>
      <c r="R110" s="44" t="str">
        <f t="shared" si="3"/>
        <v>Nos</v>
      </c>
      <c r="U110" s="6">
        <v>5</v>
      </c>
      <c r="V110" s="6" t="s">
        <v>14</v>
      </c>
      <c r="W110" s="53">
        <f>G110</f>
        <v>37500</v>
      </c>
      <c r="X110" s="59">
        <f>U110*W110</f>
        <v>187500</v>
      </c>
    </row>
    <row r="111" spans="1:24" s="44" customFormat="1" ht="15.6" hidden="1">
      <c r="A111" s="44">
        <v>53</v>
      </c>
      <c r="C111" s="47"/>
      <c r="F111" s="45"/>
      <c r="G111" s="45"/>
      <c r="H111" s="45"/>
      <c r="M111" s="56">
        <f t="shared" si="2"/>
        <v>0</v>
      </c>
      <c r="R111" s="44">
        <f t="shared" si="3"/>
        <v>0</v>
      </c>
      <c r="X111" s="45"/>
    </row>
    <row r="112" spans="1:24" s="44" customFormat="1" ht="15.6">
      <c r="A112" s="44">
        <v>54</v>
      </c>
      <c r="B112" s="6">
        <v>54</v>
      </c>
      <c r="C112" s="7" t="s">
        <v>60</v>
      </c>
      <c r="D112" s="6">
        <v>5</v>
      </c>
      <c r="E112" s="6" t="s">
        <v>14</v>
      </c>
      <c r="F112" s="39">
        <v>15889.830508474577</v>
      </c>
      <c r="G112" s="39">
        <f>F112*1.18</f>
        <v>18750</v>
      </c>
      <c r="H112" s="39">
        <f>D112*G112</f>
        <v>93750</v>
      </c>
      <c r="I112" s="46"/>
      <c r="J112" s="6" t="s">
        <v>14</v>
      </c>
      <c r="K112" s="39">
        <v>15889.830508474577</v>
      </c>
      <c r="L112" s="9">
        <f>I112*K112</f>
        <v>0</v>
      </c>
      <c r="M112" s="56">
        <f t="shared" si="2"/>
        <v>5</v>
      </c>
      <c r="N112" s="6" t="s">
        <v>14</v>
      </c>
      <c r="O112" s="39">
        <v>15889.830508474577</v>
      </c>
      <c r="P112" s="53">
        <f>M112*O112</f>
        <v>79449.152542372889</v>
      </c>
      <c r="Q112" s="44">
        <v>5</v>
      </c>
      <c r="R112" s="44" t="str">
        <f t="shared" si="3"/>
        <v>Nos</v>
      </c>
      <c r="U112" s="6">
        <v>5</v>
      </c>
      <c r="V112" s="6" t="s">
        <v>14</v>
      </c>
      <c r="W112" s="53">
        <f>G112</f>
        <v>18750</v>
      </c>
      <c r="X112" s="59">
        <f>U112*W112</f>
        <v>93750</v>
      </c>
    </row>
    <row r="113" spans="1:24" s="44" customFormat="1" ht="15.6" hidden="1">
      <c r="A113" s="44">
        <v>54</v>
      </c>
      <c r="C113" s="47"/>
      <c r="F113" s="45"/>
      <c r="G113" s="45"/>
      <c r="H113" s="45"/>
      <c r="M113" s="56">
        <f t="shared" si="2"/>
        <v>0</v>
      </c>
      <c r="R113" s="44">
        <f t="shared" si="3"/>
        <v>0</v>
      </c>
      <c r="X113" s="45"/>
    </row>
    <row r="114" spans="1:24" s="44" customFormat="1" ht="15.6">
      <c r="A114" s="44">
        <v>55</v>
      </c>
      <c r="B114" s="6">
        <v>55</v>
      </c>
      <c r="C114" s="7" t="s">
        <v>61</v>
      </c>
      <c r="D114" s="6">
        <v>10</v>
      </c>
      <c r="E114" s="6" t="s">
        <v>14</v>
      </c>
      <c r="F114" s="39">
        <v>8050.8474576271192</v>
      </c>
      <c r="G114" s="39">
        <f>F114*1.18</f>
        <v>9500</v>
      </c>
      <c r="H114" s="39">
        <f>D114*G114</f>
        <v>95000</v>
      </c>
      <c r="I114" s="46"/>
      <c r="J114" s="6" t="s">
        <v>14</v>
      </c>
      <c r="K114" s="39">
        <v>8050.8474576271192</v>
      </c>
      <c r="L114" s="9">
        <f>I114*K114</f>
        <v>0</v>
      </c>
      <c r="M114" s="56">
        <f t="shared" si="2"/>
        <v>10</v>
      </c>
      <c r="N114" s="6" t="s">
        <v>14</v>
      </c>
      <c r="O114" s="39">
        <v>8050.8474576271192</v>
      </c>
      <c r="P114" s="53">
        <f>M114*O114</f>
        <v>80508.474576271197</v>
      </c>
      <c r="Q114" s="44">
        <v>10</v>
      </c>
      <c r="R114" s="44" t="str">
        <f t="shared" si="3"/>
        <v>Nos</v>
      </c>
      <c r="U114" s="46">
        <v>10</v>
      </c>
      <c r="V114" s="6" t="s">
        <v>14</v>
      </c>
      <c r="W114" s="53">
        <f>G114</f>
        <v>9500</v>
      </c>
      <c r="X114" s="59">
        <f>U114*W114</f>
        <v>95000</v>
      </c>
    </row>
    <row r="115" spans="1:24" s="44" customFormat="1" ht="15.6" hidden="1">
      <c r="A115" s="44">
        <v>55</v>
      </c>
      <c r="C115" s="47"/>
      <c r="F115" s="45"/>
      <c r="G115" s="45"/>
      <c r="H115" s="45"/>
      <c r="M115" s="56">
        <f t="shared" si="2"/>
        <v>0</v>
      </c>
      <c r="R115" s="44">
        <f t="shared" si="3"/>
        <v>0</v>
      </c>
      <c r="X115" s="45"/>
    </row>
    <row r="116" spans="1:24" s="44" customFormat="1" ht="15.6">
      <c r="A116" s="44">
        <v>56</v>
      </c>
      <c r="B116" s="6">
        <v>56</v>
      </c>
      <c r="C116" s="14" t="s">
        <v>362</v>
      </c>
      <c r="D116" s="12">
        <v>10000</v>
      </c>
      <c r="E116" s="12" t="s">
        <v>64</v>
      </c>
      <c r="F116" s="41">
        <v>93.220338983050851</v>
      </c>
      <c r="G116" s="39">
        <f>F116*1.18</f>
        <v>110</v>
      </c>
      <c r="H116" s="39">
        <f>D116*G116</f>
        <v>1100000</v>
      </c>
      <c r="I116" s="46"/>
      <c r="J116" s="12" t="s">
        <v>64</v>
      </c>
      <c r="K116" s="41">
        <v>93.220338983050851</v>
      </c>
      <c r="L116" s="9">
        <f>I116*K116</f>
        <v>0</v>
      </c>
      <c r="M116" s="56">
        <f t="shared" si="2"/>
        <v>10000</v>
      </c>
      <c r="N116" s="12" t="s">
        <v>64</v>
      </c>
      <c r="O116" s="41">
        <v>93.220338983050851</v>
      </c>
      <c r="P116" s="53">
        <f>M116*O116</f>
        <v>932203.3898305085</v>
      </c>
      <c r="Q116" s="52">
        <f>M116</f>
        <v>10000</v>
      </c>
      <c r="R116" s="44" t="str">
        <f t="shared" si="3"/>
        <v>Rmt</v>
      </c>
      <c r="U116" s="54">
        <f>M116</f>
        <v>10000</v>
      </c>
      <c r="V116" s="12" t="s">
        <v>64</v>
      </c>
      <c r="W116" s="53">
        <f>G116</f>
        <v>110</v>
      </c>
      <c r="X116" s="59">
        <f>U116*W116</f>
        <v>1100000</v>
      </c>
    </row>
    <row r="117" spans="1:24" s="44" customFormat="1" ht="15.6" hidden="1">
      <c r="A117" s="44">
        <v>56</v>
      </c>
      <c r="C117" s="47"/>
      <c r="F117" s="45"/>
      <c r="G117" s="45"/>
      <c r="H117" s="45"/>
      <c r="M117" s="56">
        <f t="shared" si="2"/>
        <v>0</v>
      </c>
      <c r="Q117" s="52">
        <f t="shared" ref="Q117:Q180" si="4">M117</f>
        <v>0</v>
      </c>
      <c r="R117" s="44">
        <f t="shared" si="3"/>
        <v>0</v>
      </c>
      <c r="X117" s="45"/>
    </row>
    <row r="118" spans="1:24" s="44" customFormat="1" ht="31.2">
      <c r="A118" s="44">
        <v>57</v>
      </c>
      <c r="B118" s="6">
        <v>57</v>
      </c>
      <c r="C118" s="14" t="s">
        <v>361</v>
      </c>
      <c r="D118" s="12">
        <v>4000</v>
      </c>
      <c r="E118" s="12" t="s">
        <v>64</v>
      </c>
      <c r="F118" s="41">
        <v>97.457627118644069</v>
      </c>
      <c r="G118" s="39">
        <f>F118*1.18</f>
        <v>115</v>
      </c>
      <c r="H118" s="39">
        <f>D118*G118</f>
        <v>460000</v>
      </c>
      <c r="I118" s="46"/>
      <c r="J118" s="12" t="s">
        <v>64</v>
      </c>
      <c r="K118" s="41">
        <v>97.457627118644069</v>
      </c>
      <c r="L118" s="9">
        <f>I118*K118</f>
        <v>0</v>
      </c>
      <c r="M118" s="56">
        <f t="shared" si="2"/>
        <v>4000</v>
      </c>
      <c r="N118" s="12" t="s">
        <v>64</v>
      </c>
      <c r="O118" s="41">
        <v>97.457627118644069</v>
      </c>
      <c r="P118" s="53">
        <f>M118*O118</f>
        <v>389830.50847457629</v>
      </c>
      <c r="Q118" s="52">
        <f t="shared" si="4"/>
        <v>4000</v>
      </c>
      <c r="R118" s="44" t="str">
        <f t="shared" si="3"/>
        <v>Rmt</v>
      </c>
      <c r="U118" s="54">
        <f>M118</f>
        <v>4000</v>
      </c>
      <c r="V118" s="12" t="s">
        <v>64</v>
      </c>
      <c r="W118" s="53">
        <f>G118</f>
        <v>115</v>
      </c>
      <c r="X118" s="59">
        <f>U118*W118</f>
        <v>460000</v>
      </c>
    </row>
    <row r="119" spans="1:24" s="44" customFormat="1" ht="15.6" hidden="1">
      <c r="A119" s="44">
        <v>57</v>
      </c>
      <c r="C119" s="47"/>
      <c r="F119" s="45"/>
      <c r="G119" s="45"/>
      <c r="H119" s="45"/>
      <c r="M119" s="56">
        <f t="shared" si="2"/>
        <v>0</v>
      </c>
      <c r="Q119" s="52">
        <f t="shared" si="4"/>
        <v>0</v>
      </c>
      <c r="R119" s="44">
        <f t="shared" si="3"/>
        <v>0</v>
      </c>
      <c r="X119" s="45"/>
    </row>
    <row r="120" spans="1:24" s="44" customFormat="1" ht="46.8">
      <c r="A120" s="44">
        <v>58</v>
      </c>
      <c r="B120" s="6">
        <v>58</v>
      </c>
      <c r="C120" s="16" t="s">
        <v>118</v>
      </c>
      <c r="D120" s="12">
        <v>570</v>
      </c>
      <c r="E120" s="12" t="s">
        <v>119</v>
      </c>
      <c r="F120" s="41">
        <v>1292.3728813559323</v>
      </c>
      <c r="G120" s="39">
        <f>F120*1.18</f>
        <v>1525</v>
      </c>
      <c r="H120" s="39">
        <f>D120*G120</f>
        <v>869250</v>
      </c>
      <c r="I120" s="46"/>
      <c r="J120" s="12" t="s">
        <v>119</v>
      </c>
      <c r="K120" s="41">
        <v>1292.3728813559323</v>
      </c>
      <c r="L120" s="9">
        <f>I120*K120</f>
        <v>0</v>
      </c>
      <c r="M120" s="56">
        <f t="shared" si="2"/>
        <v>570</v>
      </c>
      <c r="N120" s="12" t="s">
        <v>119</v>
      </c>
      <c r="O120" s="41">
        <v>1292.3728813559323</v>
      </c>
      <c r="P120" s="53">
        <f>M120*O120</f>
        <v>736652.54237288143</v>
      </c>
      <c r="Q120" s="52">
        <f t="shared" si="4"/>
        <v>570</v>
      </c>
      <c r="R120" s="44" t="str">
        <f t="shared" si="3"/>
        <v>Pts</v>
      </c>
      <c r="U120" s="54">
        <f>M120</f>
        <v>570</v>
      </c>
      <c r="V120" s="12" t="s">
        <v>119</v>
      </c>
      <c r="W120" s="53">
        <f>G120</f>
        <v>1525</v>
      </c>
      <c r="X120" s="59">
        <f>U120*W120</f>
        <v>869250</v>
      </c>
    </row>
    <row r="121" spans="1:24" s="44" customFormat="1" ht="15.6" hidden="1">
      <c r="A121" s="44">
        <v>58</v>
      </c>
      <c r="C121" s="47"/>
      <c r="F121" s="45"/>
      <c r="G121" s="45"/>
      <c r="H121" s="45"/>
      <c r="M121" s="56">
        <f t="shared" si="2"/>
        <v>0</v>
      </c>
      <c r="Q121" s="52">
        <f t="shared" si="4"/>
        <v>0</v>
      </c>
      <c r="R121" s="44">
        <f t="shared" si="3"/>
        <v>0</v>
      </c>
      <c r="X121" s="45"/>
    </row>
    <row r="122" spans="1:24" s="44" customFormat="1" ht="46.8">
      <c r="A122" s="44">
        <v>59</v>
      </c>
      <c r="B122" s="6">
        <v>59</v>
      </c>
      <c r="C122" s="16" t="s">
        <v>121</v>
      </c>
      <c r="D122" s="12">
        <v>10</v>
      </c>
      <c r="E122" s="12" t="s">
        <v>119</v>
      </c>
      <c r="F122" s="41">
        <v>932.20338983050851</v>
      </c>
      <c r="G122" s="39">
        <f>F122*1.18</f>
        <v>1100</v>
      </c>
      <c r="H122" s="39">
        <f>D122*G122</f>
        <v>11000</v>
      </c>
      <c r="I122" s="46"/>
      <c r="J122" s="12" t="s">
        <v>119</v>
      </c>
      <c r="K122" s="41">
        <v>932.20338983050851</v>
      </c>
      <c r="L122" s="9">
        <f>I122*K122</f>
        <v>0</v>
      </c>
      <c r="M122" s="56">
        <f t="shared" si="2"/>
        <v>10</v>
      </c>
      <c r="N122" s="12" t="s">
        <v>119</v>
      </c>
      <c r="O122" s="41">
        <v>932.20338983050851</v>
      </c>
      <c r="P122" s="53">
        <f>M122*O122</f>
        <v>9322.033898305086</v>
      </c>
      <c r="Q122" s="52">
        <f t="shared" si="4"/>
        <v>10</v>
      </c>
      <c r="R122" s="44" t="str">
        <f t="shared" si="3"/>
        <v>Pts</v>
      </c>
      <c r="U122" s="54">
        <f>M122</f>
        <v>10</v>
      </c>
      <c r="V122" s="12" t="s">
        <v>119</v>
      </c>
      <c r="W122" s="53">
        <f>G122</f>
        <v>1100</v>
      </c>
      <c r="X122" s="59">
        <f>U122*W122</f>
        <v>11000</v>
      </c>
    </row>
    <row r="123" spans="1:24" s="44" customFormat="1" ht="15.6" hidden="1">
      <c r="A123" s="44">
        <v>59</v>
      </c>
      <c r="C123" s="47"/>
      <c r="F123" s="45"/>
      <c r="G123" s="45"/>
      <c r="H123" s="45"/>
      <c r="M123" s="56">
        <f t="shared" si="2"/>
        <v>0</v>
      </c>
      <c r="Q123" s="52">
        <f t="shared" si="4"/>
        <v>0</v>
      </c>
      <c r="R123" s="44">
        <f t="shared" si="3"/>
        <v>0</v>
      </c>
      <c r="X123" s="45"/>
    </row>
    <row r="124" spans="1:24" s="44" customFormat="1" ht="31.2">
      <c r="A124" s="44">
        <v>60</v>
      </c>
      <c r="B124" s="6">
        <v>60</v>
      </c>
      <c r="C124" s="14" t="s">
        <v>123</v>
      </c>
      <c r="D124" s="12">
        <v>25</v>
      </c>
      <c r="E124" s="12" t="s">
        <v>119</v>
      </c>
      <c r="F124" s="41">
        <v>762.71186440677968</v>
      </c>
      <c r="G124" s="39">
        <f>F124*1.18</f>
        <v>900</v>
      </c>
      <c r="H124" s="39">
        <f>D124*G124</f>
        <v>22500</v>
      </c>
      <c r="I124" s="46"/>
      <c r="J124" s="12" t="s">
        <v>119</v>
      </c>
      <c r="K124" s="41">
        <v>762.71186440677968</v>
      </c>
      <c r="L124" s="9">
        <f>I124*K124</f>
        <v>0</v>
      </c>
      <c r="M124" s="56">
        <f t="shared" si="2"/>
        <v>25</v>
      </c>
      <c r="N124" s="12" t="s">
        <v>119</v>
      </c>
      <c r="O124" s="41">
        <v>762.71186440677968</v>
      </c>
      <c r="P124" s="53">
        <f>M124*O124</f>
        <v>19067.796610169491</v>
      </c>
      <c r="Q124" s="52">
        <f t="shared" si="4"/>
        <v>25</v>
      </c>
      <c r="R124" s="44" t="str">
        <f t="shared" si="3"/>
        <v>Pts</v>
      </c>
      <c r="U124" s="54">
        <f>M124</f>
        <v>25</v>
      </c>
      <c r="V124" s="12" t="s">
        <v>119</v>
      </c>
      <c r="W124" s="53">
        <f>G124</f>
        <v>900</v>
      </c>
      <c r="X124" s="59">
        <f>U124*W124</f>
        <v>22500</v>
      </c>
    </row>
    <row r="125" spans="1:24" s="44" customFormat="1" ht="15.6" hidden="1">
      <c r="A125" s="44">
        <v>60</v>
      </c>
      <c r="C125" s="47"/>
      <c r="F125" s="45"/>
      <c r="G125" s="45"/>
      <c r="H125" s="45"/>
      <c r="M125" s="56">
        <f t="shared" si="2"/>
        <v>0</v>
      </c>
      <c r="Q125" s="52">
        <f t="shared" si="4"/>
        <v>0</v>
      </c>
      <c r="R125" s="44">
        <f t="shared" si="3"/>
        <v>0</v>
      </c>
      <c r="X125" s="45"/>
    </row>
    <row r="126" spans="1:24" s="44" customFormat="1" ht="46.8">
      <c r="A126" s="44">
        <v>61</v>
      </c>
      <c r="B126" s="6">
        <v>61</v>
      </c>
      <c r="C126" s="14" t="s">
        <v>125</v>
      </c>
      <c r="D126" s="12">
        <v>50</v>
      </c>
      <c r="E126" s="12" t="s">
        <v>119</v>
      </c>
      <c r="F126" s="41">
        <v>2372.8813559322034</v>
      </c>
      <c r="G126" s="39">
        <f>F126*1.18</f>
        <v>2800</v>
      </c>
      <c r="H126" s="39">
        <f>D126*G126</f>
        <v>140000</v>
      </c>
      <c r="I126" s="46"/>
      <c r="J126" s="12" t="s">
        <v>119</v>
      </c>
      <c r="K126" s="41">
        <v>2372.8813559322034</v>
      </c>
      <c r="L126" s="9">
        <f>I126*K126</f>
        <v>0</v>
      </c>
      <c r="M126" s="56">
        <f t="shared" si="2"/>
        <v>50</v>
      </c>
      <c r="N126" s="12" t="s">
        <v>119</v>
      </c>
      <c r="O126" s="41">
        <v>2372.8813559322034</v>
      </c>
      <c r="P126" s="53">
        <f>M126*O126</f>
        <v>118644.06779661016</v>
      </c>
      <c r="Q126" s="52">
        <f t="shared" si="4"/>
        <v>50</v>
      </c>
      <c r="R126" s="44" t="str">
        <f t="shared" si="3"/>
        <v>Pts</v>
      </c>
      <c r="U126" s="54">
        <f>M126</f>
        <v>50</v>
      </c>
      <c r="V126" s="12" t="s">
        <v>119</v>
      </c>
      <c r="W126" s="53">
        <f>G126</f>
        <v>2800</v>
      </c>
      <c r="X126" s="59">
        <f>U126*W126</f>
        <v>140000</v>
      </c>
    </row>
    <row r="127" spans="1:24" s="44" customFormat="1" ht="15.6" hidden="1">
      <c r="A127" s="44">
        <v>61</v>
      </c>
      <c r="C127" s="47"/>
      <c r="F127" s="45"/>
      <c r="G127" s="45"/>
      <c r="H127" s="45"/>
      <c r="M127" s="56">
        <f t="shared" si="2"/>
        <v>0</v>
      </c>
      <c r="Q127" s="52">
        <f t="shared" si="4"/>
        <v>0</v>
      </c>
      <c r="R127" s="44">
        <f t="shared" si="3"/>
        <v>0</v>
      </c>
      <c r="X127" s="45"/>
    </row>
    <row r="128" spans="1:24" s="44" customFormat="1" ht="31.2">
      <c r="A128" s="44">
        <v>62</v>
      </c>
      <c r="B128" s="6">
        <v>62</v>
      </c>
      <c r="C128" s="14" t="s">
        <v>127</v>
      </c>
      <c r="D128" s="12">
        <v>200</v>
      </c>
      <c r="E128" s="12" t="s">
        <v>119</v>
      </c>
      <c r="F128" s="41">
        <v>1186.4406779661017</v>
      </c>
      <c r="G128" s="39">
        <f>F128*1.18</f>
        <v>1400</v>
      </c>
      <c r="H128" s="39">
        <f>D128*G128</f>
        <v>280000</v>
      </c>
      <c r="I128" s="46"/>
      <c r="J128" s="12" t="s">
        <v>119</v>
      </c>
      <c r="K128" s="41">
        <v>1186.4406779661017</v>
      </c>
      <c r="L128" s="9">
        <f>I128*K128</f>
        <v>0</v>
      </c>
      <c r="M128" s="56">
        <f t="shared" si="2"/>
        <v>200</v>
      </c>
      <c r="N128" s="12" t="s">
        <v>119</v>
      </c>
      <c r="O128" s="41">
        <v>1186.4406779661017</v>
      </c>
      <c r="P128" s="53">
        <f>M128*O128</f>
        <v>237288.13559322033</v>
      </c>
      <c r="Q128" s="52">
        <f t="shared" si="4"/>
        <v>200</v>
      </c>
      <c r="R128" s="44" t="str">
        <f t="shared" si="3"/>
        <v>Pts</v>
      </c>
      <c r="U128" s="54">
        <f>M128</f>
        <v>200</v>
      </c>
      <c r="V128" s="12" t="s">
        <v>119</v>
      </c>
      <c r="W128" s="53">
        <f>G128</f>
        <v>1400</v>
      </c>
      <c r="X128" s="59">
        <f>U128*W128</f>
        <v>280000</v>
      </c>
    </row>
    <row r="129" spans="1:24" s="44" customFormat="1" ht="15.6" hidden="1">
      <c r="A129" s="44">
        <v>62</v>
      </c>
      <c r="C129" s="47"/>
      <c r="F129" s="45"/>
      <c r="G129" s="45"/>
      <c r="H129" s="45"/>
      <c r="M129" s="56">
        <f t="shared" si="2"/>
        <v>0</v>
      </c>
      <c r="Q129" s="52">
        <f t="shared" si="4"/>
        <v>0</v>
      </c>
      <c r="R129" s="44">
        <f t="shared" si="3"/>
        <v>0</v>
      </c>
      <c r="X129" s="45"/>
    </row>
    <row r="130" spans="1:24" s="44" customFormat="1" ht="31.2">
      <c r="A130" s="44">
        <v>63</v>
      </c>
      <c r="B130" s="6">
        <v>63</v>
      </c>
      <c r="C130" s="14" t="s">
        <v>129</v>
      </c>
      <c r="D130" s="12">
        <v>200</v>
      </c>
      <c r="E130" s="6" t="s">
        <v>14</v>
      </c>
      <c r="F130" s="41">
        <v>762.71186440677968</v>
      </c>
      <c r="G130" s="39">
        <f>F130*1.18</f>
        <v>900</v>
      </c>
      <c r="H130" s="39">
        <f>D130*G130</f>
        <v>180000</v>
      </c>
      <c r="I130" s="46"/>
      <c r="J130" s="6" t="s">
        <v>14</v>
      </c>
      <c r="K130" s="41">
        <v>762.71186440677968</v>
      </c>
      <c r="L130" s="9">
        <f>I130*K130</f>
        <v>0</v>
      </c>
      <c r="M130" s="56">
        <f t="shared" si="2"/>
        <v>200</v>
      </c>
      <c r="N130" s="6" t="s">
        <v>14</v>
      </c>
      <c r="O130" s="41">
        <v>762.71186440677968</v>
      </c>
      <c r="P130" s="53">
        <f>M130*O130</f>
        <v>152542.37288135593</v>
      </c>
      <c r="Q130" s="52">
        <f t="shared" si="4"/>
        <v>200</v>
      </c>
      <c r="R130" s="44" t="str">
        <f t="shared" si="3"/>
        <v>Nos</v>
      </c>
      <c r="U130" s="54">
        <f>M130</f>
        <v>200</v>
      </c>
      <c r="V130" s="6" t="s">
        <v>14</v>
      </c>
      <c r="W130" s="53">
        <f>G130</f>
        <v>900</v>
      </c>
      <c r="X130" s="59">
        <f>U130*W130</f>
        <v>180000</v>
      </c>
    </row>
    <row r="131" spans="1:24" s="44" customFormat="1" ht="15.6" hidden="1">
      <c r="A131" s="44">
        <v>63</v>
      </c>
      <c r="C131" s="47"/>
      <c r="F131" s="45"/>
      <c r="G131" s="45"/>
      <c r="H131" s="45"/>
      <c r="M131" s="56">
        <f t="shared" si="2"/>
        <v>0</v>
      </c>
      <c r="Q131" s="52">
        <f t="shared" si="4"/>
        <v>0</v>
      </c>
      <c r="R131" s="44">
        <f t="shared" si="3"/>
        <v>0</v>
      </c>
      <c r="X131" s="45"/>
    </row>
    <row r="132" spans="1:24" s="44" customFormat="1" ht="15.6">
      <c r="A132" s="44">
        <v>64</v>
      </c>
      <c r="B132" s="6">
        <v>64</v>
      </c>
      <c r="C132" s="14" t="s">
        <v>131</v>
      </c>
      <c r="D132" s="12">
        <v>18</v>
      </c>
      <c r="E132" s="6" t="s">
        <v>14</v>
      </c>
      <c r="F132" s="41">
        <v>1355.9322033898306</v>
      </c>
      <c r="G132" s="39">
        <f>F132*1.18</f>
        <v>1600</v>
      </c>
      <c r="H132" s="39">
        <f>D132*G132</f>
        <v>28800</v>
      </c>
      <c r="I132" s="46"/>
      <c r="J132" s="6" t="s">
        <v>14</v>
      </c>
      <c r="K132" s="41">
        <v>1355.9322033898306</v>
      </c>
      <c r="L132" s="9">
        <f>I132*K132</f>
        <v>0</v>
      </c>
      <c r="M132" s="56">
        <f t="shared" si="2"/>
        <v>18</v>
      </c>
      <c r="N132" s="6" t="s">
        <v>14</v>
      </c>
      <c r="O132" s="41">
        <v>1355.9322033898306</v>
      </c>
      <c r="P132" s="53">
        <f>M132*O132</f>
        <v>24406.779661016953</v>
      </c>
      <c r="Q132" s="52">
        <f t="shared" si="4"/>
        <v>18</v>
      </c>
      <c r="R132" s="44" t="str">
        <f t="shared" si="3"/>
        <v>Nos</v>
      </c>
      <c r="U132" s="54">
        <f>M132</f>
        <v>18</v>
      </c>
      <c r="V132" s="6" t="s">
        <v>14</v>
      </c>
      <c r="W132" s="53">
        <f>G132</f>
        <v>1600</v>
      </c>
      <c r="X132" s="59">
        <f>U132*W132</f>
        <v>28800</v>
      </c>
    </row>
    <row r="133" spans="1:24" s="44" customFormat="1" ht="15.6" hidden="1">
      <c r="A133" s="44">
        <v>64</v>
      </c>
      <c r="C133" s="47"/>
      <c r="F133" s="45"/>
      <c r="G133" s="45"/>
      <c r="H133" s="45"/>
      <c r="M133" s="56">
        <f t="shared" si="2"/>
        <v>0</v>
      </c>
      <c r="Q133" s="52">
        <f t="shared" si="4"/>
        <v>0</v>
      </c>
      <c r="R133" s="44">
        <f t="shared" si="3"/>
        <v>0</v>
      </c>
      <c r="X133" s="45"/>
    </row>
    <row r="134" spans="1:24" s="44" customFormat="1" ht="31.2">
      <c r="A134" s="44">
        <v>65</v>
      </c>
      <c r="B134" s="6">
        <v>65</v>
      </c>
      <c r="C134" s="14" t="s">
        <v>133</v>
      </c>
      <c r="D134" s="12">
        <v>4</v>
      </c>
      <c r="E134" s="6" t="s">
        <v>14</v>
      </c>
      <c r="F134" s="41">
        <v>15254.237288135593</v>
      </c>
      <c r="G134" s="39">
        <f>F134*1.18</f>
        <v>18000</v>
      </c>
      <c r="H134" s="39">
        <f>D134*G134</f>
        <v>72000</v>
      </c>
      <c r="I134" s="46"/>
      <c r="J134" s="6" t="s">
        <v>14</v>
      </c>
      <c r="K134" s="41">
        <v>15254.237288135593</v>
      </c>
      <c r="L134" s="9">
        <f>I134*K134</f>
        <v>0</v>
      </c>
      <c r="M134" s="56">
        <f t="shared" ref="M134:M197" si="5">D134+I134</f>
        <v>4</v>
      </c>
      <c r="N134" s="6" t="s">
        <v>14</v>
      </c>
      <c r="O134" s="41">
        <v>15254.237288135593</v>
      </c>
      <c r="P134" s="53">
        <f>M134*O134</f>
        <v>61016.949152542373</v>
      </c>
      <c r="Q134" s="52">
        <f t="shared" si="4"/>
        <v>4</v>
      </c>
      <c r="R134" s="44" t="str">
        <f t="shared" si="3"/>
        <v>Nos</v>
      </c>
      <c r="U134" s="54">
        <f>M134</f>
        <v>4</v>
      </c>
      <c r="V134" s="6" t="s">
        <v>14</v>
      </c>
      <c r="W134" s="53">
        <f>G134</f>
        <v>18000</v>
      </c>
      <c r="X134" s="59">
        <f>U134*W134</f>
        <v>72000</v>
      </c>
    </row>
    <row r="135" spans="1:24" s="44" customFormat="1" ht="15.6" hidden="1">
      <c r="A135" s="44">
        <v>65</v>
      </c>
      <c r="C135" s="47"/>
      <c r="F135" s="45"/>
      <c r="G135" s="45"/>
      <c r="H135" s="45"/>
      <c r="M135" s="56">
        <f t="shared" si="5"/>
        <v>0</v>
      </c>
      <c r="Q135" s="52">
        <f t="shared" si="4"/>
        <v>0</v>
      </c>
      <c r="R135" s="44">
        <f t="shared" ref="R135:R198" si="6">N135</f>
        <v>0</v>
      </c>
      <c r="X135" s="45"/>
    </row>
    <row r="136" spans="1:24" s="44" customFormat="1" ht="46.8">
      <c r="A136" s="44">
        <v>66</v>
      </c>
      <c r="B136" s="6">
        <v>66</v>
      </c>
      <c r="C136" s="14" t="s">
        <v>135</v>
      </c>
      <c r="D136" s="12">
        <v>2000</v>
      </c>
      <c r="E136" s="12" t="s">
        <v>64</v>
      </c>
      <c r="F136" s="41">
        <v>30.508474576271187</v>
      </c>
      <c r="G136" s="39">
        <f>F136*1.18</f>
        <v>36</v>
      </c>
      <c r="H136" s="39">
        <f>D136*G136</f>
        <v>72000</v>
      </c>
      <c r="I136" s="46"/>
      <c r="J136" s="12" t="s">
        <v>64</v>
      </c>
      <c r="K136" s="41">
        <v>30.508474576271187</v>
      </c>
      <c r="L136" s="9">
        <f>I136*K136</f>
        <v>0</v>
      </c>
      <c r="M136" s="56">
        <f t="shared" si="5"/>
        <v>2000</v>
      </c>
      <c r="N136" s="12" t="s">
        <v>64</v>
      </c>
      <c r="O136" s="41">
        <v>30.508474576271187</v>
      </c>
      <c r="P136" s="53">
        <f>M136*O136</f>
        <v>61016.949152542373</v>
      </c>
      <c r="Q136" s="52">
        <f t="shared" si="4"/>
        <v>2000</v>
      </c>
      <c r="R136" s="44" t="str">
        <f t="shared" si="6"/>
        <v>Rmt</v>
      </c>
      <c r="U136" s="54">
        <f>M136</f>
        <v>2000</v>
      </c>
      <c r="V136" s="12" t="s">
        <v>64</v>
      </c>
      <c r="W136" s="53">
        <f>G136</f>
        <v>36</v>
      </c>
      <c r="X136" s="59">
        <f>U136*W136</f>
        <v>72000</v>
      </c>
    </row>
    <row r="137" spans="1:24" s="44" customFormat="1" ht="15.6" hidden="1">
      <c r="A137" s="44">
        <v>66</v>
      </c>
      <c r="C137" s="47"/>
      <c r="F137" s="45"/>
      <c r="G137" s="45"/>
      <c r="H137" s="45"/>
      <c r="M137" s="56">
        <f t="shared" si="5"/>
        <v>0</v>
      </c>
      <c r="Q137" s="52">
        <f t="shared" si="4"/>
        <v>0</v>
      </c>
      <c r="R137" s="44">
        <f t="shared" si="6"/>
        <v>0</v>
      </c>
      <c r="X137" s="45"/>
    </row>
    <row r="138" spans="1:24" s="44" customFormat="1" ht="46.8">
      <c r="A138" s="44">
        <v>67</v>
      </c>
      <c r="B138" s="6">
        <v>67</v>
      </c>
      <c r="C138" s="14" t="s">
        <v>137</v>
      </c>
      <c r="D138" s="12">
        <v>2000</v>
      </c>
      <c r="E138" s="12" t="s">
        <v>64</v>
      </c>
      <c r="F138" s="41">
        <v>84.745762711864415</v>
      </c>
      <c r="G138" s="39">
        <f>F138*1.18</f>
        <v>100</v>
      </c>
      <c r="H138" s="39">
        <f>D138*G138</f>
        <v>200000</v>
      </c>
      <c r="I138" s="46"/>
      <c r="J138" s="12" t="s">
        <v>64</v>
      </c>
      <c r="K138" s="41">
        <v>84.745762711864415</v>
      </c>
      <c r="L138" s="9">
        <f>I138*K138</f>
        <v>0</v>
      </c>
      <c r="M138" s="56">
        <f t="shared" si="5"/>
        <v>2000</v>
      </c>
      <c r="N138" s="12" t="s">
        <v>64</v>
      </c>
      <c r="O138" s="41">
        <v>84.745762711864415</v>
      </c>
      <c r="P138" s="53">
        <f>M138*O138</f>
        <v>169491.52542372883</v>
      </c>
      <c r="Q138" s="52">
        <f t="shared" si="4"/>
        <v>2000</v>
      </c>
      <c r="R138" s="44" t="str">
        <f t="shared" si="6"/>
        <v>Rmt</v>
      </c>
      <c r="U138" s="54">
        <f>M138</f>
        <v>2000</v>
      </c>
      <c r="V138" s="12" t="s">
        <v>64</v>
      </c>
      <c r="W138" s="53">
        <f>G138</f>
        <v>100</v>
      </c>
      <c r="X138" s="59">
        <f>U138*W138</f>
        <v>200000</v>
      </c>
    </row>
    <row r="139" spans="1:24" s="44" customFormat="1" ht="15.6" hidden="1">
      <c r="A139" s="44">
        <v>67</v>
      </c>
      <c r="C139" s="47"/>
      <c r="F139" s="45"/>
      <c r="G139" s="45"/>
      <c r="H139" s="45"/>
      <c r="M139" s="56">
        <f t="shared" si="5"/>
        <v>0</v>
      </c>
      <c r="Q139" s="52">
        <f t="shared" si="4"/>
        <v>0</v>
      </c>
      <c r="R139" s="44">
        <f t="shared" si="6"/>
        <v>0</v>
      </c>
      <c r="X139" s="45"/>
    </row>
    <row r="140" spans="1:24" s="44" customFormat="1" ht="46.8">
      <c r="A140" s="44">
        <v>68</v>
      </c>
      <c r="B140" s="6">
        <v>68</v>
      </c>
      <c r="C140" s="14" t="s">
        <v>139</v>
      </c>
      <c r="D140" s="12">
        <v>8000</v>
      </c>
      <c r="E140" s="12" t="s">
        <v>64</v>
      </c>
      <c r="F140" s="41">
        <v>122.88135593220339</v>
      </c>
      <c r="G140" s="39">
        <f>F140*1.18</f>
        <v>145</v>
      </c>
      <c r="H140" s="39">
        <f>D140*G140</f>
        <v>1160000</v>
      </c>
      <c r="I140" s="46"/>
      <c r="J140" s="12" t="s">
        <v>64</v>
      </c>
      <c r="K140" s="41">
        <v>122.88135593220339</v>
      </c>
      <c r="L140" s="9">
        <f>I140*K140</f>
        <v>0</v>
      </c>
      <c r="M140" s="56">
        <f t="shared" si="5"/>
        <v>8000</v>
      </c>
      <c r="N140" s="12" t="s">
        <v>64</v>
      </c>
      <c r="O140" s="41">
        <v>122.88135593220339</v>
      </c>
      <c r="P140" s="53">
        <f>M140*O140</f>
        <v>983050.84745762718</v>
      </c>
      <c r="Q140" s="52">
        <f t="shared" si="4"/>
        <v>8000</v>
      </c>
      <c r="R140" s="44" t="str">
        <f t="shared" si="6"/>
        <v>Rmt</v>
      </c>
      <c r="U140" s="54">
        <f>M140</f>
        <v>8000</v>
      </c>
      <c r="V140" s="12" t="s">
        <v>64</v>
      </c>
      <c r="W140" s="53">
        <f>G140</f>
        <v>145</v>
      </c>
      <c r="X140" s="59">
        <f>U140*W140</f>
        <v>1160000</v>
      </c>
    </row>
    <row r="141" spans="1:24" s="44" customFormat="1" ht="30" hidden="1" customHeight="1">
      <c r="A141" s="44">
        <v>68</v>
      </c>
      <c r="C141" s="47"/>
      <c r="F141" s="45"/>
      <c r="G141" s="45"/>
      <c r="H141" s="45"/>
      <c r="M141" s="56">
        <f t="shared" si="5"/>
        <v>0</v>
      </c>
      <c r="Q141" s="52">
        <f t="shared" si="4"/>
        <v>0</v>
      </c>
      <c r="R141" s="44">
        <f t="shared" si="6"/>
        <v>0</v>
      </c>
      <c r="X141" s="45"/>
    </row>
    <row r="142" spans="1:24" s="44" customFormat="1" ht="46.8">
      <c r="A142" s="44">
        <v>69</v>
      </c>
      <c r="B142" s="6">
        <v>69</v>
      </c>
      <c r="C142" s="14" t="s">
        <v>141</v>
      </c>
      <c r="D142" s="12">
        <v>5000</v>
      </c>
      <c r="E142" s="12" t="s">
        <v>64</v>
      </c>
      <c r="F142" s="41">
        <v>194.91525423728814</v>
      </c>
      <c r="G142" s="39">
        <f>F142*1.18</f>
        <v>230</v>
      </c>
      <c r="H142" s="39">
        <f>D142*G142</f>
        <v>1150000</v>
      </c>
      <c r="I142" s="46"/>
      <c r="J142" s="12" t="s">
        <v>64</v>
      </c>
      <c r="K142" s="41">
        <v>194.91525423728814</v>
      </c>
      <c r="L142" s="9">
        <f>I142*K142</f>
        <v>0</v>
      </c>
      <c r="M142" s="56">
        <f t="shared" si="5"/>
        <v>5000</v>
      </c>
      <c r="N142" s="12" t="s">
        <v>64</v>
      </c>
      <c r="O142" s="41">
        <v>194.91525423728814</v>
      </c>
      <c r="P142" s="53">
        <f>M142*O142</f>
        <v>974576.27118644072</v>
      </c>
      <c r="Q142" s="52">
        <f t="shared" si="4"/>
        <v>5000</v>
      </c>
      <c r="R142" s="44" t="str">
        <f t="shared" si="6"/>
        <v>Rmt</v>
      </c>
      <c r="U142" s="54">
        <f>M142</f>
        <v>5000</v>
      </c>
      <c r="V142" s="12" t="s">
        <v>64</v>
      </c>
      <c r="W142" s="53">
        <f>G142</f>
        <v>230</v>
      </c>
      <c r="X142" s="59">
        <f>U142*W142</f>
        <v>1150000</v>
      </c>
    </row>
    <row r="143" spans="1:24" s="44" customFormat="1" ht="15.6" hidden="1">
      <c r="A143" s="44">
        <v>69</v>
      </c>
      <c r="C143" s="47"/>
      <c r="F143" s="45"/>
      <c r="G143" s="45"/>
      <c r="H143" s="45"/>
      <c r="M143" s="56">
        <f t="shared" si="5"/>
        <v>0</v>
      </c>
      <c r="Q143" s="52">
        <f t="shared" si="4"/>
        <v>0</v>
      </c>
      <c r="R143" s="44">
        <f t="shared" si="6"/>
        <v>0</v>
      </c>
      <c r="X143" s="45"/>
    </row>
    <row r="144" spans="1:24" s="44" customFormat="1" ht="46.8">
      <c r="A144" s="44">
        <v>70</v>
      </c>
      <c r="B144" s="6">
        <v>70</v>
      </c>
      <c r="C144" s="14" t="s">
        <v>143</v>
      </c>
      <c r="D144" s="12">
        <v>300</v>
      </c>
      <c r="E144" s="12" t="s">
        <v>64</v>
      </c>
      <c r="F144" s="41">
        <v>275.42372881355936</v>
      </c>
      <c r="G144" s="39">
        <f>F144*1.18</f>
        <v>325.00000000000006</v>
      </c>
      <c r="H144" s="39">
        <f>D144*G144</f>
        <v>97500.000000000015</v>
      </c>
      <c r="I144" s="46"/>
      <c r="J144" s="12" t="s">
        <v>64</v>
      </c>
      <c r="K144" s="41">
        <v>275.42372881355936</v>
      </c>
      <c r="L144" s="9">
        <f>I144*K144</f>
        <v>0</v>
      </c>
      <c r="M144" s="56">
        <f t="shared" si="5"/>
        <v>300</v>
      </c>
      <c r="N144" s="12" t="s">
        <v>64</v>
      </c>
      <c r="O144" s="41">
        <v>275.42372881355936</v>
      </c>
      <c r="P144" s="53">
        <f>M144*O144</f>
        <v>82627.118644067814</v>
      </c>
      <c r="Q144" s="52">
        <f t="shared" si="4"/>
        <v>300</v>
      </c>
      <c r="R144" s="44" t="str">
        <f t="shared" si="6"/>
        <v>Rmt</v>
      </c>
      <c r="U144" s="54">
        <f>M144</f>
        <v>300</v>
      </c>
      <c r="V144" s="12" t="s">
        <v>64</v>
      </c>
      <c r="W144" s="53">
        <f>G144</f>
        <v>325.00000000000006</v>
      </c>
      <c r="X144" s="59">
        <f>U144*W144</f>
        <v>97500.000000000015</v>
      </c>
    </row>
    <row r="145" spans="1:24" s="44" customFormat="1" ht="15.6" hidden="1">
      <c r="A145" s="44">
        <v>70</v>
      </c>
      <c r="C145" s="47"/>
      <c r="F145" s="45"/>
      <c r="G145" s="45"/>
      <c r="H145" s="45"/>
      <c r="M145" s="56">
        <f t="shared" si="5"/>
        <v>0</v>
      </c>
      <c r="Q145" s="52">
        <f t="shared" si="4"/>
        <v>0</v>
      </c>
      <c r="R145" s="44">
        <f t="shared" si="6"/>
        <v>0</v>
      </c>
      <c r="X145" s="45"/>
    </row>
    <row r="146" spans="1:24" s="44" customFormat="1" ht="46.8">
      <c r="A146" s="44">
        <v>71</v>
      </c>
      <c r="B146" s="6">
        <v>71</v>
      </c>
      <c r="C146" s="14" t="s">
        <v>145</v>
      </c>
      <c r="D146" s="12">
        <v>300</v>
      </c>
      <c r="E146" s="12" t="s">
        <v>64</v>
      </c>
      <c r="F146" s="41">
        <v>461.86440677966107</v>
      </c>
      <c r="G146" s="39">
        <f>F146*1.18</f>
        <v>545</v>
      </c>
      <c r="H146" s="39">
        <f>D146*G146</f>
        <v>163500</v>
      </c>
      <c r="I146" s="46"/>
      <c r="J146" s="12" t="s">
        <v>64</v>
      </c>
      <c r="K146" s="41">
        <v>461.86440677966107</v>
      </c>
      <c r="L146" s="9">
        <f>I146*K146</f>
        <v>0</v>
      </c>
      <c r="M146" s="56">
        <f t="shared" si="5"/>
        <v>300</v>
      </c>
      <c r="N146" s="12" t="s">
        <v>64</v>
      </c>
      <c r="O146" s="41">
        <v>461.86440677966107</v>
      </c>
      <c r="P146" s="53">
        <f>M146*O146</f>
        <v>138559.32203389832</v>
      </c>
      <c r="Q146" s="52">
        <f t="shared" si="4"/>
        <v>300</v>
      </c>
      <c r="R146" s="44" t="str">
        <f t="shared" si="6"/>
        <v>Rmt</v>
      </c>
      <c r="U146" s="54">
        <f>M146</f>
        <v>300</v>
      </c>
      <c r="V146" s="12" t="s">
        <v>64</v>
      </c>
      <c r="W146" s="53">
        <f>G146</f>
        <v>545</v>
      </c>
      <c r="X146" s="59">
        <f>U146*W146</f>
        <v>163500</v>
      </c>
    </row>
    <row r="147" spans="1:24" s="44" customFormat="1" ht="15.6" hidden="1">
      <c r="A147" s="44">
        <v>71</v>
      </c>
      <c r="C147" s="47"/>
      <c r="F147" s="45"/>
      <c r="G147" s="45"/>
      <c r="H147" s="45"/>
      <c r="M147" s="56">
        <f t="shared" si="5"/>
        <v>0</v>
      </c>
      <c r="Q147" s="52">
        <f t="shared" si="4"/>
        <v>0</v>
      </c>
      <c r="R147" s="44">
        <f t="shared" si="6"/>
        <v>0</v>
      </c>
      <c r="X147" s="45"/>
    </row>
    <row r="148" spans="1:24" s="44" customFormat="1" ht="46.8">
      <c r="A148" s="44">
        <v>72</v>
      </c>
      <c r="B148" s="6">
        <v>72</v>
      </c>
      <c r="C148" s="14" t="s">
        <v>147</v>
      </c>
      <c r="D148" s="12">
        <v>500</v>
      </c>
      <c r="E148" s="12" t="s">
        <v>64</v>
      </c>
      <c r="F148" s="41">
        <v>720.33898305084745</v>
      </c>
      <c r="G148" s="39">
        <f>F148*1.18</f>
        <v>849.99999999999989</v>
      </c>
      <c r="H148" s="39">
        <f>D148*G148</f>
        <v>424999.99999999994</v>
      </c>
      <c r="I148" s="46"/>
      <c r="J148" s="12" t="s">
        <v>64</v>
      </c>
      <c r="K148" s="41">
        <v>720.33898305084745</v>
      </c>
      <c r="L148" s="9">
        <f>I148*K148</f>
        <v>0</v>
      </c>
      <c r="M148" s="56">
        <f t="shared" si="5"/>
        <v>500</v>
      </c>
      <c r="N148" s="12" t="s">
        <v>64</v>
      </c>
      <c r="O148" s="41">
        <v>720.33898305084745</v>
      </c>
      <c r="P148" s="53">
        <f>M148*O148</f>
        <v>360169.49152542371</v>
      </c>
      <c r="Q148" s="52">
        <f t="shared" si="4"/>
        <v>500</v>
      </c>
      <c r="R148" s="44" t="str">
        <f t="shared" si="6"/>
        <v>Rmt</v>
      </c>
      <c r="U148" s="54">
        <f>M148</f>
        <v>500</v>
      </c>
      <c r="V148" s="12" t="s">
        <v>64</v>
      </c>
      <c r="W148" s="53">
        <f>G148</f>
        <v>849.99999999999989</v>
      </c>
      <c r="X148" s="59">
        <f>U148*W148</f>
        <v>424999.99999999994</v>
      </c>
    </row>
    <row r="149" spans="1:24" s="44" customFormat="1" ht="15.6" hidden="1">
      <c r="A149" s="44">
        <v>72</v>
      </c>
      <c r="C149" s="47"/>
      <c r="F149" s="45"/>
      <c r="G149" s="45"/>
      <c r="H149" s="45"/>
      <c r="M149" s="56">
        <f t="shared" si="5"/>
        <v>0</v>
      </c>
      <c r="Q149" s="52">
        <f t="shared" si="4"/>
        <v>0</v>
      </c>
      <c r="R149" s="44">
        <f t="shared" si="6"/>
        <v>0</v>
      </c>
      <c r="X149" s="45"/>
    </row>
    <row r="150" spans="1:24" s="44" customFormat="1" ht="31.2">
      <c r="A150" s="44">
        <v>73</v>
      </c>
      <c r="B150" s="6">
        <v>73</v>
      </c>
      <c r="C150" s="14" t="s">
        <v>149</v>
      </c>
      <c r="D150" s="12">
        <v>8</v>
      </c>
      <c r="E150" s="6" t="s">
        <v>14</v>
      </c>
      <c r="F150" s="41">
        <v>1525.4237288135594</v>
      </c>
      <c r="G150" s="39">
        <f>F150*1.18</f>
        <v>1800</v>
      </c>
      <c r="H150" s="39">
        <f>D150*G150</f>
        <v>14400</v>
      </c>
      <c r="I150" s="46"/>
      <c r="J150" s="6" t="s">
        <v>14</v>
      </c>
      <c r="K150" s="41">
        <v>1525.4237288135594</v>
      </c>
      <c r="L150" s="9">
        <f>I150*K150</f>
        <v>0</v>
      </c>
      <c r="M150" s="56">
        <f t="shared" si="5"/>
        <v>8</v>
      </c>
      <c r="N150" s="6" t="s">
        <v>14</v>
      </c>
      <c r="O150" s="41">
        <v>1525.4237288135594</v>
      </c>
      <c r="P150" s="53">
        <f>M150*O150</f>
        <v>12203.389830508475</v>
      </c>
      <c r="Q150" s="52">
        <f t="shared" si="4"/>
        <v>8</v>
      </c>
      <c r="R150" s="44" t="str">
        <f t="shared" si="6"/>
        <v>Nos</v>
      </c>
      <c r="U150" s="54">
        <f>M150</f>
        <v>8</v>
      </c>
      <c r="V150" s="6" t="s">
        <v>14</v>
      </c>
      <c r="W150" s="53">
        <f>G150</f>
        <v>1800</v>
      </c>
      <c r="X150" s="59">
        <f>U150*W150</f>
        <v>14400</v>
      </c>
    </row>
    <row r="151" spans="1:24" s="44" customFormat="1" ht="15.6" hidden="1">
      <c r="A151" s="44">
        <v>73</v>
      </c>
      <c r="C151" s="47"/>
      <c r="F151" s="45"/>
      <c r="G151" s="45"/>
      <c r="H151" s="45"/>
      <c r="M151" s="56">
        <f t="shared" si="5"/>
        <v>0</v>
      </c>
      <c r="Q151" s="52">
        <f t="shared" si="4"/>
        <v>0</v>
      </c>
      <c r="R151" s="44">
        <f t="shared" si="6"/>
        <v>0</v>
      </c>
      <c r="X151" s="45"/>
    </row>
    <row r="152" spans="1:24" s="44" customFormat="1" ht="46.8">
      <c r="A152" s="44">
        <v>74</v>
      </c>
      <c r="B152" s="6">
        <v>74</v>
      </c>
      <c r="C152" s="14" t="s">
        <v>151</v>
      </c>
      <c r="D152" s="6">
        <v>10</v>
      </c>
      <c r="E152" s="6" t="s">
        <v>14</v>
      </c>
      <c r="F152" s="41">
        <v>11016.949152542373</v>
      </c>
      <c r="G152" s="39">
        <f>F152*1.18</f>
        <v>13000</v>
      </c>
      <c r="H152" s="39">
        <f>D152*G152</f>
        <v>130000</v>
      </c>
      <c r="I152" s="46"/>
      <c r="J152" s="6" t="s">
        <v>14</v>
      </c>
      <c r="K152" s="41">
        <v>11016.949152542373</v>
      </c>
      <c r="L152" s="9">
        <f>I152*K152</f>
        <v>0</v>
      </c>
      <c r="M152" s="56">
        <f t="shared" si="5"/>
        <v>10</v>
      </c>
      <c r="N152" s="6" t="s">
        <v>14</v>
      </c>
      <c r="O152" s="41">
        <v>11016.949152542373</v>
      </c>
      <c r="P152" s="53">
        <f>M152*O152</f>
        <v>110169.49152542373</v>
      </c>
      <c r="Q152" s="52">
        <f t="shared" si="4"/>
        <v>10</v>
      </c>
      <c r="R152" s="44" t="str">
        <f t="shared" si="6"/>
        <v>Nos</v>
      </c>
      <c r="U152" s="54">
        <f>M152</f>
        <v>10</v>
      </c>
      <c r="V152" s="6" t="s">
        <v>14</v>
      </c>
      <c r="W152" s="53">
        <f>G152</f>
        <v>13000</v>
      </c>
      <c r="X152" s="59">
        <f>U152*W152</f>
        <v>130000</v>
      </c>
    </row>
    <row r="153" spans="1:24" s="44" customFormat="1" ht="15.6" hidden="1">
      <c r="A153" s="44">
        <v>74</v>
      </c>
      <c r="C153" s="47"/>
      <c r="F153" s="45"/>
      <c r="G153" s="45"/>
      <c r="H153" s="45"/>
      <c r="M153" s="56">
        <f t="shared" si="5"/>
        <v>0</v>
      </c>
      <c r="Q153" s="52">
        <f t="shared" si="4"/>
        <v>0</v>
      </c>
      <c r="R153" s="44">
        <f t="shared" si="6"/>
        <v>0</v>
      </c>
      <c r="X153" s="45"/>
    </row>
    <row r="154" spans="1:24" s="44" customFormat="1" ht="46.8">
      <c r="A154" s="44">
        <v>75</v>
      </c>
      <c r="B154" s="6">
        <v>75</v>
      </c>
      <c r="C154" s="14" t="s">
        <v>153</v>
      </c>
      <c r="D154" s="6">
        <v>14</v>
      </c>
      <c r="E154" s="6" t="s">
        <v>14</v>
      </c>
      <c r="F154" s="41">
        <v>11016.949152542373</v>
      </c>
      <c r="G154" s="39">
        <f>F154*1.18</f>
        <v>13000</v>
      </c>
      <c r="H154" s="39">
        <f>D154*G154</f>
        <v>182000</v>
      </c>
      <c r="I154" s="46"/>
      <c r="J154" s="6" t="s">
        <v>14</v>
      </c>
      <c r="K154" s="41">
        <v>11016.949152542373</v>
      </c>
      <c r="L154" s="9">
        <f>I154*K154</f>
        <v>0</v>
      </c>
      <c r="M154" s="56">
        <f t="shared" si="5"/>
        <v>14</v>
      </c>
      <c r="N154" s="6" t="s">
        <v>14</v>
      </c>
      <c r="O154" s="41">
        <v>11016.949152542373</v>
      </c>
      <c r="P154" s="53">
        <f>M154*O154</f>
        <v>154237.28813559323</v>
      </c>
      <c r="Q154" s="52">
        <f t="shared" si="4"/>
        <v>14</v>
      </c>
      <c r="R154" s="44" t="str">
        <f t="shared" si="6"/>
        <v>Nos</v>
      </c>
      <c r="U154" s="54">
        <f>M154</f>
        <v>14</v>
      </c>
      <c r="V154" s="6" t="s">
        <v>14</v>
      </c>
      <c r="W154" s="53">
        <f>G154</f>
        <v>13000</v>
      </c>
      <c r="X154" s="59">
        <f>U154*W154</f>
        <v>182000</v>
      </c>
    </row>
    <row r="155" spans="1:24" s="44" customFormat="1" ht="15.6" hidden="1">
      <c r="A155" s="44">
        <v>75</v>
      </c>
      <c r="C155" s="47"/>
      <c r="F155" s="45"/>
      <c r="G155" s="45"/>
      <c r="H155" s="45"/>
      <c r="M155" s="56">
        <f t="shared" si="5"/>
        <v>0</v>
      </c>
      <c r="Q155" s="52">
        <f t="shared" si="4"/>
        <v>0</v>
      </c>
      <c r="R155" s="44">
        <f t="shared" si="6"/>
        <v>0</v>
      </c>
      <c r="X155" s="45"/>
    </row>
    <row r="156" spans="1:24" s="44" customFormat="1" ht="31.2">
      <c r="A156" s="44">
        <v>76</v>
      </c>
      <c r="B156" s="6">
        <v>76</v>
      </c>
      <c r="C156" s="14" t="s">
        <v>155</v>
      </c>
      <c r="D156" s="6">
        <v>5</v>
      </c>
      <c r="E156" s="6" t="s">
        <v>14</v>
      </c>
      <c r="F156" s="41">
        <v>42372.881355932208</v>
      </c>
      <c r="G156" s="39">
        <f>F156*1.18</f>
        <v>50000</v>
      </c>
      <c r="H156" s="39">
        <f>D156*G156</f>
        <v>250000</v>
      </c>
      <c r="I156" s="46"/>
      <c r="J156" s="6" t="s">
        <v>14</v>
      </c>
      <c r="K156" s="41">
        <v>42372.881355932208</v>
      </c>
      <c r="L156" s="9">
        <f>I156*K156</f>
        <v>0</v>
      </c>
      <c r="M156" s="56">
        <f t="shared" si="5"/>
        <v>5</v>
      </c>
      <c r="N156" s="6" t="s">
        <v>14</v>
      </c>
      <c r="O156" s="41">
        <v>42372.881355932208</v>
      </c>
      <c r="P156" s="53">
        <f>M156*O156</f>
        <v>211864.40677966105</v>
      </c>
      <c r="Q156" s="52">
        <f t="shared" si="4"/>
        <v>5</v>
      </c>
      <c r="R156" s="44" t="str">
        <f t="shared" si="6"/>
        <v>Nos</v>
      </c>
      <c r="U156" s="54">
        <f>M156</f>
        <v>5</v>
      </c>
      <c r="V156" s="6" t="s">
        <v>14</v>
      </c>
      <c r="W156" s="53">
        <f>G156</f>
        <v>50000</v>
      </c>
      <c r="X156" s="59">
        <f>U156*W156</f>
        <v>250000</v>
      </c>
    </row>
    <row r="157" spans="1:24" s="44" customFormat="1" ht="15.6" hidden="1">
      <c r="A157" s="44">
        <v>76</v>
      </c>
      <c r="C157" s="47"/>
      <c r="F157" s="45"/>
      <c r="G157" s="45"/>
      <c r="H157" s="45"/>
      <c r="M157" s="56">
        <f t="shared" si="5"/>
        <v>0</v>
      </c>
      <c r="Q157" s="52">
        <f t="shared" si="4"/>
        <v>0</v>
      </c>
      <c r="R157" s="44">
        <f t="shared" si="6"/>
        <v>0</v>
      </c>
      <c r="X157" s="45"/>
    </row>
    <row r="158" spans="1:24" s="44" customFormat="1" ht="46.8">
      <c r="A158" s="44">
        <v>77</v>
      </c>
      <c r="B158" s="6">
        <v>77</v>
      </c>
      <c r="C158" s="14" t="s">
        <v>157</v>
      </c>
      <c r="D158" s="6">
        <v>10</v>
      </c>
      <c r="E158" s="6" t="s">
        <v>14</v>
      </c>
      <c r="F158" s="41">
        <v>5084.7457627118647</v>
      </c>
      <c r="G158" s="39">
        <f>F158*1.18</f>
        <v>6000</v>
      </c>
      <c r="H158" s="39">
        <f>D158*G158</f>
        <v>60000</v>
      </c>
      <c r="I158" s="46"/>
      <c r="J158" s="6" t="s">
        <v>14</v>
      </c>
      <c r="K158" s="41">
        <v>5084.7457627118647</v>
      </c>
      <c r="L158" s="9">
        <f>I158*K158</f>
        <v>0</v>
      </c>
      <c r="M158" s="56">
        <f t="shared" si="5"/>
        <v>10</v>
      </c>
      <c r="N158" s="6" t="s">
        <v>14</v>
      </c>
      <c r="O158" s="41">
        <v>5084.7457627118647</v>
      </c>
      <c r="P158" s="53">
        <f>M158*O158</f>
        <v>50847.457627118645</v>
      </c>
      <c r="Q158" s="52">
        <f t="shared" si="4"/>
        <v>10</v>
      </c>
      <c r="R158" s="44" t="str">
        <f t="shared" si="6"/>
        <v>Nos</v>
      </c>
      <c r="U158" s="54">
        <f>M158</f>
        <v>10</v>
      </c>
      <c r="V158" s="6" t="s">
        <v>14</v>
      </c>
      <c r="W158" s="53">
        <f>G158</f>
        <v>6000</v>
      </c>
      <c r="X158" s="59">
        <f>U158*W158</f>
        <v>60000</v>
      </c>
    </row>
    <row r="159" spans="1:24" s="44" customFormat="1" ht="15.6" hidden="1">
      <c r="A159" s="44">
        <v>77</v>
      </c>
      <c r="C159" s="47"/>
      <c r="F159" s="45"/>
      <c r="G159" s="45"/>
      <c r="H159" s="45"/>
      <c r="M159" s="56">
        <f t="shared" si="5"/>
        <v>0</v>
      </c>
      <c r="Q159" s="52">
        <f t="shared" si="4"/>
        <v>0</v>
      </c>
      <c r="R159" s="44">
        <f t="shared" si="6"/>
        <v>0</v>
      </c>
      <c r="X159" s="45"/>
    </row>
    <row r="160" spans="1:24" s="44" customFormat="1" ht="31.2">
      <c r="A160" s="44">
        <v>78</v>
      </c>
      <c r="B160" s="6">
        <v>78</v>
      </c>
      <c r="C160" s="14" t="s">
        <v>159</v>
      </c>
      <c r="D160" s="12">
        <v>18</v>
      </c>
      <c r="E160" s="6" t="s">
        <v>14</v>
      </c>
      <c r="F160" s="41">
        <v>19067.796610169491</v>
      </c>
      <c r="G160" s="39">
        <f>F160*1.18</f>
        <v>22500</v>
      </c>
      <c r="H160" s="39">
        <f>D160*G160</f>
        <v>405000</v>
      </c>
      <c r="I160" s="46"/>
      <c r="J160" s="6" t="s">
        <v>14</v>
      </c>
      <c r="K160" s="41">
        <v>19067.796610169491</v>
      </c>
      <c r="L160" s="9">
        <f>I160*K160</f>
        <v>0</v>
      </c>
      <c r="M160" s="56">
        <f t="shared" si="5"/>
        <v>18</v>
      </c>
      <c r="N160" s="6" t="s">
        <v>14</v>
      </c>
      <c r="O160" s="41">
        <v>19067.796610169491</v>
      </c>
      <c r="P160" s="53">
        <f>M160*O160</f>
        <v>343220.33898305084</v>
      </c>
      <c r="Q160" s="52">
        <f t="shared" si="4"/>
        <v>18</v>
      </c>
      <c r="R160" s="44" t="str">
        <f t="shared" si="6"/>
        <v>Nos</v>
      </c>
      <c r="U160" s="54">
        <f>M160</f>
        <v>18</v>
      </c>
      <c r="V160" s="6" t="s">
        <v>14</v>
      </c>
      <c r="W160" s="53">
        <f>G160</f>
        <v>22500</v>
      </c>
      <c r="X160" s="59">
        <f>U160*W160</f>
        <v>405000</v>
      </c>
    </row>
    <row r="161" spans="1:24" s="44" customFormat="1" ht="15.6" hidden="1">
      <c r="A161" s="44">
        <v>78</v>
      </c>
      <c r="C161" s="47"/>
      <c r="F161" s="45"/>
      <c r="G161" s="45"/>
      <c r="H161" s="45"/>
      <c r="M161" s="56">
        <f t="shared" si="5"/>
        <v>0</v>
      </c>
      <c r="Q161" s="52">
        <f t="shared" si="4"/>
        <v>0</v>
      </c>
      <c r="R161" s="44">
        <f t="shared" si="6"/>
        <v>0</v>
      </c>
      <c r="X161" s="45"/>
    </row>
    <row r="162" spans="1:24" s="44" customFormat="1" ht="46.8">
      <c r="A162" s="44">
        <v>79</v>
      </c>
      <c r="B162" s="6">
        <v>79</v>
      </c>
      <c r="C162" s="14" t="s">
        <v>161</v>
      </c>
      <c r="D162" s="12">
        <v>18</v>
      </c>
      <c r="E162" s="6" t="s">
        <v>14</v>
      </c>
      <c r="F162" s="41">
        <v>45762.711864406781</v>
      </c>
      <c r="G162" s="39">
        <f>F162*1.18</f>
        <v>54000</v>
      </c>
      <c r="H162" s="39">
        <f>D162*G162</f>
        <v>972000</v>
      </c>
      <c r="I162" s="46"/>
      <c r="J162" s="6" t="s">
        <v>14</v>
      </c>
      <c r="K162" s="41">
        <v>45762.711864406781</v>
      </c>
      <c r="L162" s="9">
        <f>I162*K162</f>
        <v>0</v>
      </c>
      <c r="M162" s="56">
        <f t="shared" si="5"/>
        <v>18</v>
      </c>
      <c r="N162" s="6" t="s">
        <v>14</v>
      </c>
      <c r="O162" s="41">
        <v>45762.711864406781</v>
      </c>
      <c r="P162" s="53">
        <f>M162*O162</f>
        <v>823728.81355932204</v>
      </c>
      <c r="Q162" s="52">
        <f t="shared" si="4"/>
        <v>18</v>
      </c>
      <c r="R162" s="44" t="str">
        <f t="shared" si="6"/>
        <v>Nos</v>
      </c>
      <c r="U162" s="54">
        <f>M162</f>
        <v>18</v>
      </c>
      <c r="V162" s="6" t="s">
        <v>14</v>
      </c>
      <c r="W162" s="53">
        <f>G162</f>
        <v>54000</v>
      </c>
      <c r="X162" s="59">
        <f>U162*W162</f>
        <v>972000</v>
      </c>
    </row>
    <row r="163" spans="1:24" s="44" customFormat="1" ht="15.6" hidden="1">
      <c r="A163" s="44">
        <v>79</v>
      </c>
      <c r="C163" s="47"/>
      <c r="F163" s="45"/>
      <c r="G163" s="45"/>
      <c r="H163" s="45"/>
      <c r="M163" s="56">
        <f t="shared" si="5"/>
        <v>0</v>
      </c>
      <c r="Q163" s="52">
        <f t="shared" si="4"/>
        <v>0</v>
      </c>
      <c r="R163" s="44">
        <f t="shared" si="6"/>
        <v>0</v>
      </c>
      <c r="X163" s="45"/>
    </row>
    <row r="164" spans="1:24" s="44" customFormat="1" ht="31.2">
      <c r="A164" s="44">
        <v>80</v>
      </c>
      <c r="B164" s="6">
        <v>80</v>
      </c>
      <c r="C164" s="14" t="s">
        <v>163</v>
      </c>
      <c r="D164" s="12">
        <v>6</v>
      </c>
      <c r="E164" s="6" t="s">
        <v>14</v>
      </c>
      <c r="F164" s="41">
        <v>21186.440677966104</v>
      </c>
      <c r="G164" s="39">
        <f>F164*1.18</f>
        <v>25000</v>
      </c>
      <c r="H164" s="39">
        <f>D164*G164</f>
        <v>150000</v>
      </c>
      <c r="I164" s="46"/>
      <c r="J164" s="6" t="s">
        <v>14</v>
      </c>
      <c r="K164" s="41">
        <v>21186.440677966104</v>
      </c>
      <c r="L164" s="9">
        <f>I164*K164</f>
        <v>0</v>
      </c>
      <c r="M164" s="56">
        <f t="shared" si="5"/>
        <v>6</v>
      </c>
      <c r="N164" s="6" t="s">
        <v>14</v>
      </c>
      <c r="O164" s="41">
        <v>21186.440677966104</v>
      </c>
      <c r="P164" s="53">
        <f>M164*O164</f>
        <v>127118.64406779662</v>
      </c>
      <c r="Q164" s="52">
        <f t="shared" si="4"/>
        <v>6</v>
      </c>
      <c r="R164" s="44" t="str">
        <f t="shared" si="6"/>
        <v>Nos</v>
      </c>
      <c r="U164" s="54">
        <f>M164</f>
        <v>6</v>
      </c>
      <c r="V164" s="6" t="s">
        <v>14</v>
      </c>
      <c r="W164" s="53">
        <f>G164</f>
        <v>25000</v>
      </c>
      <c r="X164" s="59">
        <f>U164*W164</f>
        <v>150000</v>
      </c>
    </row>
    <row r="165" spans="1:24" s="44" customFormat="1" ht="15.6" hidden="1">
      <c r="A165" s="44">
        <v>80</v>
      </c>
      <c r="C165" s="47"/>
      <c r="F165" s="45"/>
      <c r="G165" s="45"/>
      <c r="H165" s="45"/>
      <c r="M165" s="56">
        <f t="shared" si="5"/>
        <v>0</v>
      </c>
      <c r="Q165" s="52">
        <f t="shared" si="4"/>
        <v>0</v>
      </c>
      <c r="R165" s="44">
        <f t="shared" si="6"/>
        <v>0</v>
      </c>
      <c r="X165" s="45"/>
    </row>
    <row r="166" spans="1:24" s="44" customFormat="1" ht="15.6">
      <c r="A166" s="44">
        <v>81</v>
      </c>
      <c r="B166" s="6">
        <v>81</v>
      </c>
      <c r="C166" s="14" t="s">
        <v>165</v>
      </c>
      <c r="D166" s="6">
        <v>400</v>
      </c>
      <c r="E166" s="12" t="s">
        <v>64</v>
      </c>
      <c r="F166" s="41">
        <v>381.35593220338984</v>
      </c>
      <c r="G166" s="39">
        <f>F166*1.18</f>
        <v>450</v>
      </c>
      <c r="H166" s="39">
        <f>D166*G166</f>
        <v>180000</v>
      </c>
      <c r="I166" s="46"/>
      <c r="J166" s="12" t="s">
        <v>64</v>
      </c>
      <c r="K166" s="41">
        <v>381.35593220338984</v>
      </c>
      <c r="L166" s="9">
        <f>I166*K166</f>
        <v>0</v>
      </c>
      <c r="M166" s="56">
        <f t="shared" si="5"/>
        <v>400</v>
      </c>
      <c r="N166" s="12" t="s">
        <v>64</v>
      </c>
      <c r="O166" s="41">
        <v>381.35593220338984</v>
      </c>
      <c r="P166" s="53">
        <f>M166*O166</f>
        <v>152542.37288135593</v>
      </c>
      <c r="Q166" s="52">
        <f t="shared" si="4"/>
        <v>400</v>
      </c>
      <c r="R166" s="44" t="str">
        <f t="shared" si="6"/>
        <v>Rmt</v>
      </c>
      <c r="U166" s="54">
        <f>M166</f>
        <v>400</v>
      </c>
      <c r="V166" s="12" t="s">
        <v>64</v>
      </c>
      <c r="W166" s="53">
        <f>G166</f>
        <v>450</v>
      </c>
      <c r="X166" s="59">
        <f>U166*W166</f>
        <v>180000</v>
      </c>
    </row>
    <row r="167" spans="1:24" s="44" customFormat="1" ht="15.6" hidden="1">
      <c r="A167" s="44">
        <v>81</v>
      </c>
      <c r="C167" s="47"/>
      <c r="F167" s="45"/>
      <c r="G167" s="45"/>
      <c r="H167" s="45"/>
      <c r="M167" s="56">
        <f t="shared" si="5"/>
        <v>0</v>
      </c>
      <c r="Q167" s="52">
        <f t="shared" si="4"/>
        <v>0</v>
      </c>
      <c r="R167" s="44">
        <f t="shared" si="6"/>
        <v>0</v>
      </c>
      <c r="X167" s="45"/>
    </row>
    <row r="168" spans="1:24" s="44" customFormat="1" ht="15.6">
      <c r="A168" s="44">
        <v>82</v>
      </c>
      <c r="B168" s="6">
        <v>82</v>
      </c>
      <c r="C168" s="14" t="s">
        <v>167</v>
      </c>
      <c r="D168" s="6">
        <v>400</v>
      </c>
      <c r="E168" s="12" t="s">
        <v>64</v>
      </c>
      <c r="F168" s="41">
        <v>254.23728813559325</v>
      </c>
      <c r="G168" s="39">
        <f>F168*1.18</f>
        <v>300</v>
      </c>
      <c r="H168" s="39">
        <f>D168*G168</f>
        <v>120000</v>
      </c>
      <c r="I168" s="46"/>
      <c r="J168" s="12" t="s">
        <v>64</v>
      </c>
      <c r="K168" s="41">
        <v>254.23728813559325</v>
      </c>
      <c r="L168" s="9">
        <f>I168*K168</f>
        <v>0</v>
      </c>
      <c r="M168" s="56">
        <f t="shared" si="5"/>
        <v>400</v>
      </c>
      <c r="N168" s="12" t="s">
        <v>64</v>
      </c>
      <c r="O168" s="41">
        <v>254.23728813559325</v>
      </c>
      <c r="P168" s="53">
        <f>M168*O168</f>
        <v>101694.9152542373</v>
      </c>
      <c r="Q168" s="52">
        <f t="shared" si="4"/>
        <v>400</v>
      </c>
      <c r="R168" s="44" t="str">
        <f t="shared" si="6"/>
        <v>Rmt</v>
      </c>
      <c r="U168" s="54">
        <f>M168</f>
        <v>400</v>
      </c>
      <c r="V168" s="12" t="s">
        <v>64</v>
      </c>
      <c r="W168" s="53">
        <f>G168</f>
        <v>300</v>
      </c>
      <c r="X168" s="59">
        <f>U168*W168</f>
        <v>120000</v>
      </c>
    </row>
    <row r="169" spans="1:24" s="44" customFormat="1" ht="15.6" hidden="1">
      <c r="A169" s="44">
        <v>82</v>
      </c>
      <c r="C169" s="47"/>
      <c r="F169" s="45"/>
      <c r="G169" s="45"/>
      <c r="H169" s="45"/>
      <c r="M169" s="56">
        <f t="shared" si="5"/>
        <v>0</v>
      </c>
      <c r="Q169" s="52">
        <f t="shared" si="4"/>
        <v>0</v>
      </c>
      <c r="R169" s="44">
        <f t="shared" si="6"/>
        <v>0</v>
      </c>
      <c r="X169" s="45"/>
    </row>
    <row r="170" spans="1:24" s="44" customFormat="1" ht="31.2">
      <c r="A170" s="44">
        <v>83</v>
      </c>
      <c r="B170" s="6">
        <v>83</v>
      </c>
      <c r="C170" s="14" t="s">
        <v>169</v>
      </c>
      <c r="D170" s="12">
        <v>20</v>
      </c>
      <c r="E170" s="6" t="s">
        <v>14</v>
      </c>
      <c r="F170" s="41">
        <v>4067.7966101694919</v>
      </c>
      <c r="G170" s="39">
        <f>F170*1.18</f>
        <v>4800</v>
      </c>
      <c r="H170" s="39">
        <f>D170*G170</f>
        <v>96000</v>
      </c>
      <c r="I170" s="46"/>
      <c r="J170" s="6" t="s">
        <v>14</v>
      </c>
      <c r="K170" s="41">
        <v>4067.7966101694919</v>
      </c>
      <c r="L170" s="9">
        <f>I170*K170</f>
        <v>0</v>
      </c>
      <c r="M170" s="56">
        <f t="shared" si="5"/>
        <v>20</v>
      </c>
      <c r="N170" s="6" t="s">
        <v>14</v>
      </c>
      <c r="O170" s="41">
        <v>4067.7966101694919</v>
      </c>
      <c r="P170" s="53">
        <f>M170*O170</f>
        <v>81355.932203389835</v>
      </c>
      <c r="Q170" s="52">
        <f t="shared" si="4"/>
        <v>20</v>
      </c>
      <c r="R170" s="44" t="str">
        <f t="shared" si="6"/>
        <v>Nos</v>
      </c>
      <c r="U170" s="54">
        <f>M170</f>
        <v>20</v>
      </c>
      <c r="V170" s="6" t="s">
        <v>14</v>
      </c>
      <c r="W170" s="53">
        <f>G170</f>
        <v>4800</v>
      </c>
      <c r="X170" s="59">
        <f>U170*W170</f>
        <v>96000</v>
      </c>
    </row>
    <row r="171" spans="1:24" s="44" customFormat="1" ht="15.6" hidden="1">
      <c r="A171" s="44">
        <v>83</v>
      </c>
      <c r="C171" s="47"/>
      <c r="F171" s="45"/>
      <c r="G171" s="45"/>
      <c r="H171" s="45"/>
      <c r="M171" s="56">
        <f t="shared" si="5"/>
        <v>0</v>
      </c>
      <c r="Q171" s="52">
        <f t="shared" si="4"/>
        <v>0</v>
      </c>
      <c r="R171" s="44">
        <f t="shared" si="6"/>
        <v>0</v>
      </c>
      <c r="X171" s="45"/>
    </row>
    <row r="172" spans="1:24" s="44" customFormat="1" ht="31.2">
      <c r="A172" s="44">
        <v>84</v>
      </c>
      <c r="B172" s="6">
        <v>84</v>
      </c>
      <c r="C172" s="14" t="s">
        <v>171</v>
      </c>
      <c r="D172" s="12">
        <v>60</v>
      </c>
      <c r="E172" s="6" t="s">
        <v>14</v>
      </c>
      <c r="F172" s="41">
        <v>3389.8305084745766</v>
      </c>
      <c r="G172" s="39">
        <f>F172*1.18</f>
        <v>4000</v>
      </c>
      <c r="H172" s="39">
        <f>D172*G172</f>
        <v>240000</v>
      </c>
      <c r="I172" s="46"/>
      <c r="J172" s="6" t="s">
        <v>14</v>
      </c>
      <c r="K172" s="41">
        <v>3389.8305084745766</v>
      </c>
      <c r="L172" s="9">
        <f>I172*K172</f>
        <v>0</v>
      </c>
      <c r="M172" s="56">
        <f t="shared" si="5"/>
        <v>60</v>
      </c>
      <c r="N172" s="6" t="s">
        <v>14</v>
      </c>
      <c r="O172" s="41">
        <v>3389.8305084745766</v>
      </c>
      <c r="P172" s="53">
        <f>M172*O172</f>
        <v>203389.83050847461</v>
      </c>
      <c r="Q172" s="52">
        <f t="shared" si="4"/>
        <v>60</v>
      </c>
      <c r="R172" s="44" t="str">
        <f t="shared" si="6"/>
        <v>Nos</v>
      </c>
      <c r="U172" s="54">
        <f>M172</f>
        <v>60</v>
      </c>
      <c r="V172" s="6" t="s">
        <v>14</v>
      </c>
      <c r="W172" s="53">
        <f>G172</f>
        <v>4000</v>
      </c>
      <c r="X172" s="59">
        <f>U172*W172</f>
        <v>240000</v>
      </c>
    </row>
    <row r="173" spans="1:24" s="44" customFormat="1" ht="15.6" hidden="1">
      <c r="A173" s="44">
        <v>84</v>
      </c>
      <c r="C173" s="47"/>
      <c r="F173" s="45"/>
      <c r="G173" s="45"/>
      <c r="H173" s="45"/>
      <c r="M173" s="56">
        <f t="shared" si="5"/>
        <v>0</v>
      </c>
      <c r="Q173" s="52">
        <f t="shared" si="4"/>
        <v>0</v>
      </c>
      <c r="R173" s="44">
        <f t="shared" si="6"/>
        <v>0</v>
      </c>
      <c r="X173" s="45"/>
    </row>
    <row r="174" spans="1:24" s="44" customFormat="1" ht="46.8">
      <c r="A174" s="44">
        <v>85</v>
      </c>
      <c r="B174" s="6">
        <v>85</v>
      </c>
      <c r="C174" s="14" t="s">
        <v>173</v>
      </c>
      <c r="D174" s="12">
        <v>215</v>
      </c>
      <c r="E174" s="6" t="s">
        <v>14</v>
      </c>
      <c r="F174" s="41">
        <v>1186.4406779661017</v>
      </c>
      <c r="G174" s="39">
        <f>F174*1.18</f>
        <v>1400</v>
      </c>
      <c r="H174" s="39">
        <f>D174*G174</f>
        <v>301000</v>
      </c>
      <c r="I174" s="46"/>
      <c r="J174" s="6" t="s">
        <v>14</v>
      </c>
      <c r="K174" s="41">
        <v>1186.4406779661017</v>
      </c>
      <c r="L174" s="9">
        <f>I174*K174</f>
        <v>0</v>
      </c>
      <c r="M174" s="56">
        <f t="shared" si="5"/>
        <v>215</v>
      </c>
      <c r="N174" s="6" t="s">
        <v>14</v>
      </c>
      <c r="O174" s="41">
        <v>1186.4406779661017</v>
      </c>
      <c r="P174" s="53">
        <f>M174*O174</f>
        <v>255084.74576271186</v>
      </c>
      <c r="Q174" s="52">
        <f t="shared" si="4"/>
        <v>215</v>
      </c>
      <c r="R174" s="44" t="str">
        <f t="shared" si="6"/>
        <v>Nos</v>
      </c>
      <c r="U174" s="54">
        <f>M174</f>
        <v>215</v>
      </c>
      <c r="V174" s="6" t="s">
        <v>14</v>
      </c>
      <c r="W174" s="53">
        <f>G174</f>
        <v>1400</v>
      </c>
      <c r="X174" s="59">
        <f>U174*W174</f>
        <v>301000</v>
      </c>
    </row>
    <row r="175" spans="1:24" s="44" customFormat="1" ht="15.6" hidden="1">
      <c r="A175" s="44">
        <v>85</v>
      </c>
      <c r="C175" s="47"/>
      <c r="F175" s="45"/>
      <c r="G175" s="45"/>
      <c r="H175" s="45"/>
      <c r="M175" s="56">
        <f t="shared" si="5"/>
        <v>0</v>
      </c>
      <c r="Q175" s="52">
        <f t="shared" si="4"/>
        <v>0</v>
      </c>
      <c r="R175" s="44">
        <f t="shared" si="6"/>
        <v>0</v>
      </c>
      <c r="X175" s="45"/>
    </row>
    <row r="176" spans="1:24" s="44" customFormat="1" ht="31.2">
      <c r="A176" s="44">
        <v>86</v>
      </c>
      <c r="B176" s="6">
        <v>86</v>
      </c>
      <c r="C176" s="14" t="s">
        <v>175</v>
      </c>
      <c r="D176" s="12">
        <v>95</v>
      </c>
      <c r="E176" s="6" t="s">
        <v>14</v>
      </c>
      <c r="F176" s="41">
        <v>1525.4237288135594</v>
      </c>
      <c r="G176" s="39">
        <f>F176*1.18</f>
        <v>1800</v>
      </c>
      <c r="H176" s="39">
        <f>D176*G176</f>
        <v>171000</v>
      </c>
      <c r="I176" s="46"/>
      <c r="J176" s="6" t="s">
        <v>14</v>
      </c>
      <c r="K176" s="41">
        <v>1525.4237288135594</v>
      </c>
      <c r="L176" s="9">
        <f>I176*K176</f>
        <v>0</v>
      </c>
      <c r="M176" s="56">
        <f t="shared" si="5"/>
        <v>95</v>
      </c>
      <c r="N176" s="6" t="s">
        <v>14</v>
      </c>
      <c r="O176" s="41">
        <v>1525.4237288135594</v>
      </c>
      <c r="P176" s="53">
        <f>M176*O176</f>
        <v>144915.25423728814</v>
      </c>
      <c r="Q176" s="52">
        <f t="shared" si="4"/>
        <v>95</v>
      </c>
      <c r="R176" s="44" t="str">
        <f t="shared" si="6"/>
        <v>Nos</v>
      </c>
      <c r="U176" s="54">
        <f>M176</f>
        <v>95</v>
      </c>
      <c r="V176" s="6" t="s">
        <v>14</v>
      </c>
      <c r="W176" s="53">
        <f>G176</f>
        <v>1800</v>
      </c>
      <c r="X176" s="59">
        <f>U176*W176</f>
        <v>171000</v>
      </c>
    </row>
    <row r="177" spans="1:24" s="44" customFormat="1" ht="15.6" hidden="1">
      <c r="A177" s="44">
        <v>86</v>
      </c>
      <c r="C177" s="47"/>
      <c r="F177" s="45"/>
      <c r="G177" s="45"/>
      <c r="H177" s="45"/>
      <c r="M177" s="56">
        <f t="shared" si="5"/>
        <v>0</v>
      </c>
      <c r="Q177" s="52">
        <f t="shared" si="4"/>
        <v>0</v>
      </c>
      <c r="R177" s="44">
        <f t="shared" si="6"/>
        <v>0</v>
      </c>
      <c r="X177" s="45"/>
    </row>
    <row r="178" spans="1:24" s="44" customFormat="1" ht="31.2">
      <c r="A178" s="44">
        <v>87</v>
      </c>
      <c r="B178" s="6">
        <v>87</v>
      </c>
      <c r="C178" s="14" t="s">
        <v>177</v>
      </c>
      <c r="D178" s="12">
        <v>8</v>
      </c>
      <c r="E178" s="6" t="s">
        <v>14</v>
      </c>
      <c r="F178" s="41">
        <v>135.59322033898306</v>
      </c>
      <c r="G178" s="39">
        <f>F178*1.18</f>
        <v>160</v>
      </c>
      <c r="H178" s="39">
        <f>D178*G178</f>
        <v>1280</v>
      </c>
      <c r="I178" s="46"/>
      <c r="J178" s="6" t="s">
        <v>14</v>
      </c>
      <c r="K178" s="41">
        <v>135.59322033898306</v>
      </c>
      <c r="L178" s="9">
        <f>I178*K178</f>
        <v>0</v>
      </c>
      <c r="M178" s="56">
        <f t="shared" si="5"/>
        <v>8</v>
      </c>
      <c r="N178" s="6" t="s">
        <v>14</v>
      </c>
      <c r="O178" s="41">
        <v>135.59322033898306</v>
      </c>
      <c r="P178" s="53">
        <f>M178*O178</f>
        <v>1084.7457627118645</v>
      </c>
      <c r="Q178" s="52">
        <f t="shared" si="4"/>
        <v>8</v>
      </c>
      <c r="R178" s="44" t="str">
        <f t="shared" si="6"/>
        <v>Nos</v>
      </c>
      <c r="U178" s="54">
        <f>M178</f>
        <v>8</v>
      </c>
      <c r="V178" s="6" t="s">
        <v>14</v>
      </c>
      <c r="W178" s="53">
        <f>G178</f>
        <v>160</v>
      </c>
      <c r="X178" s="59">
        <f>U178*W178</f>
        <v>1280</v>
      </c>
    </row>
    <row r="179" spans="1:24" s="44" customFormat="1" ht="15.6" hidden="1">
      <c r="A179" s="44">
        <v>87</v>
      </c>
      <c r="C179" s="47"/>
      <c r="F179" s="45"/>
      <c r="G179" s="45"/>
      <c r="H179" s="45"/>
      <c r="M179" s="56">
        <f t="shared" si="5"/>
        <v>0</v>
      </c>
      <c r="Q179" s="52">
        <f t="shared" si="4"/>
        <v>0</v>
      </c>
      <c r="R179" s="44">
        <f t="shared" si="6"/>
        <v>0</v>
      </c>
      <c r="X179" s="45"/>
    </row>
    <row r="180" spans="1:24" s="44" customFormat="1" ht="46.8">
      <c r="A180" s="44">
        <v>88</v>
      </c>
      <c r="B180" s="6">
        <v>88</v>
      </c>
      <c r="C180" s="14" t="s">
        <v>179</v>
      </c>
      <c r="D180" s="12">
        <v>40</v>
      </c>
      <c r="E180" s="6" t="s">
        <v>14</v>
      </c>
      <c r="F180" s="41">
        <v>3135.5932203389834</v>
      </c>
      <c r="G180" s="39">
        <f>F180*1.18</f>
        <v>3700.0000000000005</v>
      </c>
      <c r="H180" s="39">
        <f>D180*G180</f>
        <v>148000.00000000003</v>
      </c>
      <c r="I180" s="46"/>
      <c r="J180" s="6" t="s">
        <v>14</v>
      </c>
      <c r="K180" s="41">
        <v>3135.5932203389834</v>
      </c>
      <c r="L180" s="9">
        <f>I180*K180</f>
        <v>0</v>
      </c>
      <c r="M180" s="56">
        <f t="shared" si="5"/>
        <v>40</v>
      </c>
      <c r="N180" s="6" t="s">
        <v>14</v>
      </c>
      <c r="O180" s="41">
        <v>3135.5932203389834</v>
      </c>
      <c r="P180" s="53">
        <f>M180*O180</f>
        <v>125423.72881355934</v>
      </c>
      <c r="Q180" s="52">
        <f t="shared" si="4"/>
        <v>40</v>
      </c>
      <c r="R180" s="44" t="str">
        <f t="shared" si="6"/>
        <v>Nos</v>
      </c>
      <c r="U180" s="54">
        <f>M180</f>
        <v>40</v>
      </c>
      <c r="V180" s="6" t="s">
        <v>14</v>
      </c>
      <c r="W180" s="53">
        <f>G180</f>
        <v>3700.0000000000005</v>
      </c>
      <c r="X180" s="59">
        <f>U180*W180</f>
        <v>148000.00000000003</v>
      </c>
    </row>
    <row r="181" spans="1:24" s="44" customFormat="1" ht="15.6" hidden="1">
      <c r="A181" s="44">
        <v>88</v>
      </c>
      <c r="C181" s="47"/>
      <c r="F181" s="45"/>
      <c r="G181" s="45"/>
      <c r="H181" s="45"/>
      <c r="M181" s="56">
        <f t="shared" si="5"/>
        <v>0</v>
      </c>
      <c r="Q181" s="52">
        <f t="shared" ref="Q181:Q244" si="7">M181</f>
        <v>0</v>
      </c>
      <c r="R181" s="44">
        <f t="shared" si="6"/>
        <v>0</v>
      </c>
      <c r="X181" s="45"/>
    </row>
    <row r="182" spans="1:24" s="44" customFormat="1" ht="31.2">
      <c r="A182" s="44">
        <v>89</v>
      </c>
      <c r="B182" s="6">
        <v>89</v>
      </c>
      <c r="C182" s="14" t="s">
        <v>181</v>
      </c>
      <c r="D182" s="12">
        <v>40</v>
      </c>
      <c r="E182" s="6" t="s">
        <v>14</v>
      </c>
      <c r="F182" s="41">
        <v>847.45762711864415</v>
      </c>
      <c r="G182" s="39">
        <f>F182*1.18</f>
        <v>1000</v>
      </c>
      <c r="H182" s="39">
        <f>D182*G182</f>
        <v>40000</v>
      </c>
      <c r="I182" s="46"/>
      <c r="J182" s="6" t="s">
        <v>14</v>
      </c>
      <c r="K182" s="41">
        <v>847.45762711864415</v>
      </c>
      <c r="L182" s="9">
        <f>I182*K182</f>
        <v>0</v>
      </c>
      <c r="M182" s="56">
        <f t="shared" si="5"/>
        <v>40</v>
      </c>
      <c r="N182" s="6" t="s">
        <v>14</v>
      </c>
      <c r="O182" s="41">
        <v>847.45762711864415</v>
      </c>
      <c r="P182" s="53">
        <f>M182*O182</f>
        <v>33898.305084745763</v>
      </c>
      <c r="Q182" s="52">
        <f t="shared" si="7"/>
        <v>40</v>
      </c>
      <c r="R182" s="44" t="str">
        <f t="shared" si="6"/>
        <v>Nos</v>
      </c>
      <c r="U182" s="54">
        <f>M182</f>
        <v>40</v>
      </c>
      <c r="V182" s="6" t="s">
        <v>14</v>
      </c>
      <c r="W182" s="53">
        <f>G182</f>
        <v>1000</v>
      </c>
      <c r="X182" s="59">
        <f>U182*W182</f>
        <v>40000</v>
      </c>
    </row>
    <row r="183" spans="1:24" s="44" customFormat="1" ht="15.6" hidden="1">
      <c r="A183" s="44">
        <v>89</v>
      </c>
      <c r="C183" s="47"/>
      <c r="F183" s="45"/>
      <c r="G183" s="45"/>
      <c r="H183" s="45"/>
      <c r="M183" s="56">
        <f t="shared" si="5"/>
        <v>0</v>
      </c>
      <c r="Q183" s="52">
        <f t="shared" si="7"/>
        <v>0</v>
      </c>
      <c r="R183" s="44">
        <f t="shared" si="6"/>
        <v>0</v>
      </c>
      <c r="X183" s="45"/>
    </row>
    <row r="184" spans="1:24" s="44" customFormat="1" ht="15.6">
      <c r="A184" s="44">
        <v>90</v>
      </c>
      <c r="B184" s="6">
        <v>90</v>
      </c>
      <c r="C184" s="14" t="s">
        <v>183</v>
      </c>
      <c r="D184" s="12">
        <v>40</v>
      </c>
      <c r="E184" s="6" t="s">
        <v>14</v>
      </c>
      <c r="F184" s="41">
        <v>177.96610169491527</v>
      </c>
      <c r="G184" s="39">
        <f>F184*1.18</f>
        <v>210</v>
      </c>
      <c r="H184" s="39">
        <f>D184*G184</f>
        <v>8400</v>
      </c>
      <c r="I184" s="46"/>
      <c r="J184" s="6" t="s">
        <v>14</v>
      </c>
      <c r="K184" s="41">
        <v>177.96610169491527</v>
      </c>
      <c r="L184" s="9">
        <f>I184*K184</f>
        <v>0</v>
      </c>
      <c r="M184" s="56">
        <f t="shared" si="5"/>
        <v>40</v>
      </c>
      <c r="N184" s="6" t="s">
        <v>14</v>
      </c>
      <c r="O184" s="41">
        <v>177.96610169491527</v>
      </c>
      <c r="P184" s="53">
        <f>M184*O184</f>
        <v>7118.6440677966111</v>
      </c>
      <c r="Q184" s="52">
        <f t="shared" si="7"/>
        <v>40</v>
      </c>
      <c r="R184" s="44" t="str">
        <f t="shared" si="6"/>
        <v>Nos</v>
      </c>
      <c r="U184" s="54">
        <f>M184</f>
        <v>40</v>
      </c>
      <c r="V184" s="6" t="s">
        <v>14</v>
      </c>
      <c r="W184" s="53">
        <f>G184</f>
        <v>210</v>
      </c>
      <c r="X184" s="59">
        <f>U184*W184</f>
        <v>8400</v>
      </c>
    </row>
    <row r="185" spans="1:24" s="44" customFormat="1" ht="15.6" hidden="1">
      <c r="A185" s="44">
        <v>90</v>
      </c>
      <c r="C185" s="47"/>
      <c r="F185" s="45"/>
      <c r="G185" s="45"/>
      <c r="H185" s="45"/>
      <c r="M185" s="56">
        <f t="shared" si="5"/>
        <v>0</v>
      </c>
      <c r="Q185" s="52">
        <f t="shared" si="7"/>
        <v>0</v>
      </c>
      <c r="R185" s="44">
        <f t="shared" si="6"/>
        <v>0</v>
      </c>
      <c r="X185" s="45"/>
    </row>
    <row r="186" spans="1:24" s="44" customFormat="1" ht="31.2">
      <c r="A186" s="44">
        <v>91</v>
      </c>
      <c r="B186" s="6">
        <v>91</v>
      </c>
      <c r="C186" s="14" t="s">
        <v>185</v>
      </c>
      <c r="D186" s="12">
        <v>40</v>
      </c>
      <c r="E186" s="6" t="s">
        <v>14</v>
      </c>
      <c r="F186" s="41">
        <v>508.47457627118649</v>
      </c>
      <c r="G186" s="39">
        <f>F186*1.18</f>
        <v>600</v>
      </c>
      <c r="H186" s="39">
        <f>D186*G186</f>
        <v>24000</v>
      </c>
      <c r="I186" s="46"/>
      <c r="J186" s="6" t="s">
        <v>14</v>
      </c>
      <c r="K186" s="41">
        <v>508.47457627118649</v>
      </c>
      <c r="L186" s="9">
        <f>I186*K186</f>
        <v>0</v>
      </c>
      <c r="M186" s="56">
        <f t="shared" si="5"/>
        <v>40</v>
      </c>
      <c r="N186" s="6" t="s">
        <v>14</v>
      </c>
      <c r="O186" s="41">
        <v>508.47457627118649</v>
      </c>
      <c r="P186" s="53">
        <f>M186*O186</f>
        <v>20338.983050847459</v>
      </c>
      <c r="Q186" s="52">
        <f t="shared" si="7"/>
        <v>40</v>
      </c>
      <c r="R186" s="44" t="str">
        <f t="shared" si="6"/>
        <v>Nos</v>
      </c>
      <c r="U186" s="54">
        <f>M186</f>
        <v>40</v>
      </c>
      <c r="V186" s="6" t="s">
        <v>14</v>
      </c>
      <c r="W186" s="53">
        <f>G186</f>
        <v>600</v>
      </c>
      <c r="X186" s="59">
        <f>U186*W186</f>
        <v>24000</v>
      </c>
    </row>
    <row r="187" spans="1:24" s="44" customFormat="1" ht="15.6" hidden="1">
      <c r="A187" s="44">
        <v>91</v>
      </c>
      <c r="C187" s="47"/>
      <c r="F187" s="45"/>
      <c r="G187" s="45"/>
      <c r="H187" s="45"/>
      <c r="M187" s="56">
        <f t="shared" si="5"/>
        <v>0</v>
      </c>
      <c r="Q187" s="52">
        <f t="shared" si="7"/>
        <v>0</v>
      </c>
      <c r="R187" s="44">
        <f t="shared" si="6"/>
        <v>0</v>
      </c>
      <c r="X187" s="45"/>
    </row>
    <row r="188" spans="1:24" s="44" customFormat="1" ht="15.6">
      <c r="A188" s="44">
        <v>92</v>
      </c>
      <c r="B188" s="6">
        <v>92</v>
      </c>
      <c r="C188" s="14" t="s">
        <v>187</v>
      </c>
      <c r="D188" s="12">
        <v>5</v>
      </c>
      <c r="E188" s="6" t="s">
        <v>14</v>
      </c>
      <c r="F188" s="41">
        <v>2542.3728813559323</v>
      </c>
      <c r="G188" s="39">
        <f>F188*1.18</f>
        <v>3000</v>
      </c>
      <c r="H188" s="39">
        <f>D188*G188</f>
        <v>15000</v>
      </c>
      <c r="I188" s="46"/>
      <c r="J188" s="6" t="s">
        <v>14</v>
      </c>
      <c r="K188" s="41">
        <v>2542.3728813559323</v>
      </c>
      <c r="L188" s="9">
        <f>I188*K188</f>
        <v>0</v>
      </c>
      <c r="M188" s="56">
        <f t="shared" si="5"/>
        <v>5</v>
      </c>
      <c r="N188" s="6" t="s">
        <v>14</v>
      </c>
      <c r="O188" s="41">
        <v>2542.3728813559323</v>
      </c>
      <c r="P188" s="53">
        <f>M188*O188</f>
        <v>12711.864406779661</v>
      </c>
      <c r="Q188" s="52">
        <f t="shared" si="7"/>
        <v>5</v>
      </c>
      <c r="R188" s="44" t="str">
        <f t="shared" si="6"/>
        <v>Nos</v>
      </c>
      <c r="U188" s="54">
        <f>M188</f>
        <v>5</v>
      </c>
      <c r="V188" s="6" t="s">
        <v>14</v>
      </c>
      <c r="W188" s="53">
        <f>G188</f>
        <v>3000</v>
      </c>
      <c r="X188" s="59">
        <f>U188*W188</f>
        <v>15000</v>
      </c>
    </row>
    <row r="189" spans="1:24" s="44" customFormat="1" ht="15.6" hidden="1">
      <c r="A189" s="44">
        <v>92</v>
      </c>
      <c r="C189" s="47"/>
      <c r="F189" s="45"/>
      <c r="G189" s="45"/>
      <c r="H189" s="45"/>
      <c r="M189" s="56">
        <f t="shared" si="5"/>
        <v>0</v>
      </c>
      <c r="Q189" s="52">
        <f t="shared" si="7"/>
        <v>0</v>
      </c>
      <c r="R189" s="44">
        <f t="shared" si="6"/>
        <v>0</v>
      </c>
      <c r="X189" s="45"/>
    </row>
    <row r="190" spans="1:24" s="44" customFormat="1" ht="31.2">
      <c r="A190" s="44">
        <v>93</v>
      </c>
      <c r="B190" s="6">
        <v>93</v>
      </c>
      <c r="C190" s="14" t="s">
        <v>189</v>
      </c>
      <c r="D190" s="12">
        <v>10</v>
      </c>
      <c r="E190" s="6" t="s">
        <v>14</v>
      </c>
      <c r="F190" s="41">
        <v>4152.5423728813557</v>
      </c>
      <c r="G190" s="39">
        <f>F190*1.18</f>
        <v>4899.9999999999991</v>
      </c>
      <c r="H190" s="39">
        <f>D190*G190</f>
        <v>48999.999999999993</v>
      </c>
      <c r="I190" s="46"/>
      <c r="J190" s="6" t="s">
        <v>14</v>
      </c>
      <c r="K190" s="41">
        <v>4152.5423728813557</v>
      </c>
      <c r="L190" s="9">
        <f>I190*K190</f>
        <v>0</v>
      </c>
      <c r="M190" s="56">
        <f t="shared" si="5"/>
        <v>10</v>
      </c>
      <c r="N190" s="6" t="s">
        <v>14</v>
      </c>
      <c r="O190" s="41">
        <v>4152.5423728813557</v>
      </c>
      <c r="P190" s="53">
        <f>M190*O190</f>
        <v>41525.423728813555</v>
      </c>
      <c r="Q190" s="52">
        <f t="shared" si="7"/>
        <v>10</v>
      </c>
      <c r="R190" s="44" t="str">
        <f t="shared" si="6"/>
        <v>Nos</v>
      </c>
      <c r="U190" s="54">
        <f>M190</f>
        <v>10</v>
      </c>
      <c r="V190" s="6" t="s">
        <v>14</v>
      </c>
      <c r="W190" s="53">
        <f>G190</f>
        <v>4899.9999999999991</v>
      </c>
      <c r="X190" s="59">
        <f>U190*W190</f>
        <v>48999.999999999993</v>
      </c>
    </row>
    <row r="191" spans="1:24" s="44" customFormat="1" ht="15.6" hidden="1">
      <c r="A191" s="44">
        <v>93</v>
      </c>
      <c r="C191" s="47"/>
      <c r="F191" s="45"/>
      <c r="G191" s="45"/>
      <c r="H191" s="45"/>
      <c r="M191" s="56">
        <f t="shared" si="5"/>
        <v>0</v>
      </c>
      <c r="Q191" s="52">
        <f t="shared" si="7"/>
        <v>0</v>
      </c>
      <c r="R191" s="44">
        <f t="shared" si="6"/>
        <v>0</v>
      </c>
      <c r="X191" s="45"/>
    </row>
    <row r="192" spans="1:24" s="44" customFormat="1" ht="31.2">
      <c r="A192" s="44">
        <v>94</v>
      </c>
      <c r="B192" s="6">
        <v>94</v>
      </c>
      <c r="C192" s="14" t="s">
        <v>191</v>
      </c>
      <c r="D192" s="12">
        <v>15</v>
      </c>
      <c r="E192" s="6" t="s">
        <v>14</v>
      </c>
      <c r="F192" s="41">
        <v>762.71186440677968</v>
      </c>
      <c r="G192" s="39">
        <f>F192*1.18</f>
        <v>900</v>
      </c>
      <c r="H192" s="39">
        <f>D192*G192</f>
        <v>13500</v>
      </c>
      <c r="I192" s="46"/>
      <c r="J192" s="6" t="s">
        <v>14</v>
      </c>
      <c r="K192" s="41">
        <v>762.71186440677968</v>
      </c>
      <c r="L192" s="9">
        <f>I192*K192</f>
        <v>0</v>
      </c>
      <c r="M192" s="56">
        <f t="shared" si="5"/>
        <v>15</v>
      </c>
      <c r="N192" s="6" t="s">
        <v>14</v>
      </c>
      <c r="O192" s="41">
        <v>762.71186440677968</v>
      </c>
      <c r="P192" s="53">
        <f>M192*O192</f>
        <v>11440.677966101695</v>
      </c>
      <c r="Q192" s="52">
        <f t="shared" si="7"/>
        <v>15</v>
      </c>
      <c r="R192" s="44" t="str">
        <f t="shared" si="6"/>
        <v>Nos</v>
      </c>
      <c r="U192" s="54">
        <f>M192</f>
        <v>15</v>
      </c>
      <c r="V192" s="6" t="s">
        <v>14</v>
      </c>
      <c r="W192" s="53">
        <f>G192</f>
        <v>900</v>
      </c>
      <c r="X192" s="59">
        <f>U192*W192</f>
        <v>13500</v>
      </c>
    </row>
    <row r="193" spans="1:24" s="44" customFormat="1" ht="15.6" hidden="1">
      <c r="A193" s="44">
        <v>94</v>
      </c>
      <c r="C193" s="47"/>
      <c r="F193" s="45"/>
      <c r="G193" s="45"/>
      <c r="H193" s="45"/>
      <c r="M193" s="56">
        <f t="shared" si="5"/>
        <v>0</v>
      </c>
      <c r="Q193" s="52">
        <f t="shared" si="7"/>
        <v>0</v>
      </c>
      <c r="R193" s="44">
        <f t="shared" si="6"/>
        <v>0</v>
      </c>
      <c r="X193" s="45"/>
    </row>
    <row r="194" spans="1:24" s="44" customFormat="1" ht="15.6">
      <c r="A194" s="44">
        <v>95</v>
      </c>
      <c r="B194" s="6">
        <v>95</v>
      </c>
      <c r="C194" s="14" t="s">
        <v>193</v>
      </c>
      <c r="D194" s="12">
        <v>15</v>
      </c>
      <c r="E194" s="6" t="s">
        <v>14</v>
      </c>
      <c r="F194" s="41">
        <v>2711.8644067796613</v>
      </c>
      <c r="G194" s="39">
        <f>F194*1.18</f>
        <v>3200</v>
      </c>
      <c r="H194" s="39">
        <f>D194*G194</f>
        <v>48000</v>
      </c>
      <c r="I194" s="46"/>
      <c r="J194" s="6" t="s">
        <v>14</v>
      </c>
      <c r="K194" s="41">
        <v>2711.8644067796613</v>
      </c>
      <c r="L194" s="9">
        <f>I194*K194</f>
        <v>0</v>
      </c>
      <c r="M194" s="56">
        <f t="shared" si="5"/>
        <v>15</v>
      </c>
      <c r="N194" s="6" t="s">
        <v>14</v>
      </c>
      <c r="O194" s="41">
        <v>2711.8644067796613</v>
      </c>
      <c r="P194" s="53">
        <f>M194*O194</f>
        <v>40677.966101694918</v>
      </c>
      <c r="Q194" s="52">
        <f t="shared" si="7"/>
        <v>15</v>
      </c>
      <c r="R194" s="44" t="str">
        <f t="shared" si="6"/>
        <v>Nos</v>
      </c>
      <c r="U194" s="54">
        <f>M194</f>
        <v>15</v>
      </c>
      <c r="V194" s="6" t="s">
        <v>14</v>
      </c>
      <c r="W194" s="53">
        <f>G194</f>
        <v>3200</v>
      </c>
      <c r="X194" s="59">
        <f>U194*W194</f>
        <v>48000</v>
      </c>
    </row>
    <row r="195" spans="1:24" s="44" customFormat="1" ht="15.6" hidden="1">
      <c r="A195" s="44">
        <v>95</v>
      </c>
      <c r="C195" s="47"/>
      <c r="F195" s="45"/>
      <c r="G195" s="45"/>
      <c r="H195" s="45"/>
      <c r="M195" s="56">
        <f t="shared" si="5"/>
        <v>0</v>
      </c>
      <c r="Q195" s="52">
        <f t="shared" si="7"/>
        <v>0</v>
      </c>
      <c r="R195" s="44">
        <f t="shared" si="6"/>
        <v>0</v>
      </c>
      <c r="X195" s="45"/>
    </row>
    <row r="196" spans="1:24" s="44" customFormat="1" ht="62.4">
      <c r="A196" s="44">
        <v>96</v>
      </c>
      <c r="B196" s="6">
        <v>96</v>
      </c>
      <c r="C196" s="14" t="s">
        <v>195</v>
      </c>
      <c r="D196" s="12">
        <v>1</v>
      </c>
      <c r="E196" s="6" t="s">
        <v>14</v>
      </c>
      <c r="F196" s="41">
        <v>1114406.779661017</v>
      </c>
      <c r="G196" s="39">
        <f>F196*1.18</f>
        <v>1315000</v>
      </c>
      <c r="H196" s="39">
        <f>D196*G196</f>
        <v>1315000</v>
      </c>
      <c r="I196" s="46"/>
      <c r="J196" s="6" t="s">
        <v>14</v>
      </c>
      <c r="K196" s="41">
        <v>1114406.779661017</v>
      </c>
      <c r="L196" s="9">
        <f>I196*K196</f>
        <v>0</v>
      </c>
      <c r="M196" s="56">
        <f t="shared" si="5"/>
        <v>1</v>
      </c>
      <c r="N196" s="6" t="s">
        <v>14</v>
      </c>
      <c r="O196" s="41">
        <v>1114406.779661017</v>
      </c>
      <c r="P196" s="53">
        <f>M196*O196</f>
        <v>1114406.779661017</v>
      </c>
      <c r="Q196" s="52">
        <f t="shared" si="7"/>
        <v>1</v>
      </c>
      <c r="R196" s="44" t="str">
        <f t="shared" si="6"/>
        <v>Nos</v>
      </c>
      <c r="U196" s="54">
        <f>M196</f>
        <v>1</v>
      </c>
      <c r="V196" s="6" t="s">
        <v>14</v>
      </c>
      <c r="W196" s="53">
        <f>G196</f>
        <v>1315000</v>
      </c>
      <c r="X196" s="59">
        <f>U196*W196</f>
        <v>1315000</v>
      </c>
    </row>
    <row r="197" spans="1:24" s="44" customFormat="1" ht="15.6" hidden="1">
      <c r="A197" s="44">
        <v>96</v>
      </c>
      <c r="C197" s="47"/>
      <c r="F197" s="45"/>
      <c r="G197" s="45"/>
      <c r="H197" s="45"/>
      <c r="M197" s="56">
        <f t="shared" si="5"/>
        <v>0</v>
      </c>
      <c r="Q197" s="52">
        <f t="shared" si="7"/>
        <v>0</v>
      </c>
      <c r="R197" s="44">
        <f t="shared" si="6"/>
        <v>0</v>
      </c>
      <c r="X197" s="45"/>
    </row>
    <row r="198" spans="1:24" s="44" customFormat="1" ht="62.4">
      <c r="A198" s="44">
        <v>97</v>
      </c>
      <c r="B198" s="6">
        <v>97</v>
      </c>
      <c r="C198" s="14" t="s">
        <v>197</v>
      </c>
      <c r="D198" s="12">
        <v>1</v>
      </c>
      <c r="E198" s="6" t="s">
        <v>14</v>
      </c>
      <c r="F198" s="41">
        <v>741525.42372881365</v>
      </c>
      <c r="G198" s="39">
        <f>F198*1.18</f>
        <v>875000.00000000012</v>
      </c>
      <c r="H198" s="39">
        <f>D198*G198</f>
        <v>875000.00000000012</v>
      </c>
      <c r="I198" s="46"/>
      <c r="J198" s="6" t="s">
        <v>14</v>
      </c>
      <c r="K198" s="41">
        <v>741525.42372881365</v>
      </c>
      <c r="L198" s="9">
        <f>I198*K198</f>
        <v>0</v>
      </c>
      <c r="M198" s="56">
        <f t="shared" ref="M198:M261" si="8">D198+I198</f>
        <v>1</v>
      </c>
      <c r="N198" s="6" t="s">
        <v>14</v>
      </c>
      <c r="O198" s="41">
        <v>741525.42372881365</v>
      </c>
      <c r="P198" s="53">
        <f>M198*O198</f>
        <v>741525.42372881365</v>
      </c>
      <c r="Q198" s="52">
        <f t="shared" si="7"/>
        <v>1</v>
      </c>
      <c r="R198" s="44" t="str">
        <f t="shared" si="6"/>
        <v>Nos</v>
      </c>
      <c r="U198" s="54">
        <f>M198</f>
        <v>1</v>
      </c>
      <c r="V198" s="6" t="s">
        <v>14</v>
      </c>
      <c r="W198" s="53">
        <f>G198</f>
        <v>875000.00000000012</v>
      </c>
      <c r="X198" s="59">
        <f>U198*W198</f>
        <v>875000.00000000012</v>
      </c>
    </row>
    <row r="199" spans="1:24" s="44" customFormat="1" ht="15.6" hidden="1">
      <c r="A199" s="44">
        <v>97</v>
      </c>
      <c r="C199" s="47"/>
      <c r="F199" s="45"/>
      <c r="G199" s="45"/>
      <c r="H199" s="45"/>
      <c r="M199" s="56">
        <f t="shared" si="8"/>
        <v>0</v>
      </c>
      <c r="Q199" s="52">
        <f t="shared" si="7"/>
        <v>0</v>
      </c>
      <c r="R199" s="44">
        <f t="shared" ref="R199:R262" si="9">N199</f>
        <v>0</v>
      </c>
      <c r="X199" s="45"/>
    </row>
    <row r="200" spans="1:24" s="44" customFormat="1" ht="62.4">
      <c r="A200" s="44">
        <v>98</v>
      </c>
      <c r="B200" s="6">
        <v>98</v>
      </c>
      <c r="C200" s="14" t="s">
        <v>199</v>
      </c>
      <c r="D200" s="17">
        <v>2</v>
      </c>
      <c r="E200" s="6" t="s">
        <v>14</v>
      </c>
      <c r="F200" s="41">
        <v>313559.32203389832</v>
      </c>
      <c r="G200" s="39">
        <f>F200*1.18</f>
        <v>370000</v>
      </c>
      <c r="H200" s="39">
        <f>D200*G200</f>
        <v>740000</v>
      </c>
      <c r="I200" s="46"/>
      <c r="J200" s="6" t="s">
        <v>14</v>
      </c>
      <c r="K200" s="41">
        <v>313559.32203389832</v>
      </c>
      <c r="L200" s="9">
        <f>I200*K200</f>
        <v>0</v>
      </c>
      <c r="M200" s="56">
        <f t="shared" si="8"/>
        <v>2</v>
      </c>
      <c r="N200" s="6" t="s">
        <v>14</v>
      </c>
      <c r="O200" s="41">
        <v>313559.32203389832</v>
      </c>
      <c r="P200" s="53">
        <f>M200*O200</f>
        <v>627118.64406779665</v>
      </c>
      <c r="Q200" s="52">
        <f t="shared" si="7"/>
        <v>2</v>
      </c>
      <c r="R200" s="44" t="str">
        <f t="shared" si="9"/>
        <v>Nos</v>
      </c>
      <c r="U200" s="54">
        <f>M200</f>
        <v>2</v>
      </c>
      <c r="V200" s="6" t="s">
        <v>14</v>
      </c>
      <c r="W200" s="53">
        <f>G200</f>
        <v>370000</v>
      </c>
      <c r="X200" s="59">
        <f>U200*W200</f>
        <v>740000</v>
      </c>
    </row>
    <row r="201" spans="1:24" s="44" customFormat="1" ht="15.6" hidden="1">
      <c r="A201" s="44">
        <v>98</v>
      </c>
      <c r="C201" s="47"/>
      <c r="F201" s="45"/>
      <c r="G201" s="45"/>
      <c r="H201" s="45"/>
      <c r="M201" s="56">
        <f t="shared" si="8"/>
        <v>0</v>
      </c>
      <c r="Q201" s="52">
        <f t="shared" si="7"/>
        <v>0</v>
      </c>
      <c r="R201" s="44">
        <f t="shared" si="9"/>
        <v>0</v>
      </c>
      <c r="X201" s="45"/>
    </row>
    <row r="202" spans="1:24" s="44" customFormat="1" ht="78">
      <c r="A202" s="44">
        <v>99</v>
      </c>
      <c r="B202" s="6">
        <v>99</v>
      </c>
      <c r="C202" s="14" t="s">
        <v>201</v>
      </c>
      <c r="D202" s="17">
        <v>1</v>
      </c>
      <c r="E202" s="6" t="s">
        <v>14</v>
      </c>
      <c r="F202" s="41">
        <v>381355.93220338988</v>
      </c>
      <c r="G202" s="39">
        <f>F202*1.18</f>
        <v>450000.00000000006</v>
      </c>
      <c r="H202" s="39">
        <f>D202*G202</f>
        <v>450000.00000000006</v>
      </c>
      <c r="I202" s="46"/>
      <c r="J202" s="6" t="s">
        <v>14</v>
      </c>
      <c r="K202" s="41">
        <v>381355.93220338988</v>
      </c>
      <c r="L202" s="9">
        <f>I202*K202</f>
        <v>0</v>
      </c>
      <c r="M202" s="56">
        <f t="shared" si="8"/>
        <v>1</v>
      </c>
      <c r="N202" s="6" t="s">
        <v>14</v>
      </c>
      <c r="O202" s="41">
        <v>381355.93220338988</v>
      </c>
      <c r="P202" s="53">
        <f>M202*O202</f>
        <v>381355.93220338988</v>
      </c>
      <c r="Q202" s="52">
        <f t="shared" si="7"/>
        <v>1</v>
      </c>
      <c r="R202" s="44" t="str">
        <f t="shared" si="9"/>
        <v>Nos</v>
      </c>
      <c r="U202" s="54">
        <f>M202</f>
        <v>1</v>
      </c>
      <c r="V202" s="6" t="s">
        <v>14</v>
      </c>
      <c r="W202" s="53">
        <f>G202</f>
        <v>450000.00000000006</v>
      </c>
      <c r="X202" s="59">
        <f>U202*W202</f>
        <v>450000.00000000006</v>
      </c>
    </row>
    <row r="203" spans="1:24" s="44" customFormat="1" ht="15.6" hidden="1">
      <c r="A203" s="44">
        <v>99</v>
      </c>
      <c r="C203" s="47"/>
      <c r="F203" s="45"/>
      <c r="G203" s="45"/>
      <c r="H203" s="45"/>
      <c r="M203" s="56">
        <f t="shared" si="8"/>
        <v>0</v>
      </c>
      <c r="Q203" s="52">
        <f t="shared" si="7"/>
        <v>0</v>
      </c>
      <c r="R203" s="44">
        <f t="shared" si="9"/>
        <v>0</v>
      </c>
      <c r="X203" s="45"/>
    </row>
    <row r="204" spans="1:24" s="44" customFormat="1" ht="156">
      <c r="A204" s="44">
        <v>100</v>
      </c>
      <c r="B204" s="6">
        <v>100</v>
      </c>
      <c r="C204" s="7" t="s">
        <v>203</v>
      </c>
      <c r="D204" s="6">
        <v>1</v>
      </c>
      <c r="E204" s="6" t="s">
        <v>14</v>
      </c>
      <c r="F204" s="41">
        <v>3389830.5084745763</v>
      </c>
      <c r="G204" s="39">
        <f>F204*1.18</f>
        <v>4000000</v>
      </c>
      <c r="H204" s="39">
        <f>D204*G204</f>
        <v>4000000</v>
      </c>
      <c r="I204" s="46"/>
      <c r="J204" s="6" t="s">
        <v>14</v>
      </c>
      <c r="K204" s="41">
        <v>3389830.5084745763</v>
      </c>
      <c r="L204" s="9">
        <f>I204*K204</f>
        <v>0</v>
      </c>
      <c r="M204" s="56">
        <f t="shared" si="8"/>
        <v>1</v>
      </c>
      <c r="N204" s="6" t="s">
        <v>14</v>
      </c>
      <c r="O204" s="41">
        <v>3389830.5084745763</v>
      </c>
      <c r="P204" s="53">
        <f>M204*O204</f>
        <v>3389830.5084745763</v>
      </c>
      <c r="Q204" s="52">
        <f t="shared" si="7"/>
        <v>1</v>
      </c>
      <c r="R204" s="44" t="str">
        <f t="shared" si="9"/>
        <v>Nos</v>
      </c>
      <c r="U204" s="54">
        <v>0</v>
      </c>
      <c r="V204" s="6" t="s">
        <v>14</v>
      </c>
      <c r="W204" s="53">
        <f>G204</f>
        <v>4000000</v>
      </c>
      <c r="X204" s="59">
        <f>U204*W204</f>
        <v>0</v>
      </c>
    </row>
    <row r="205" spans="1:24" s="44" customFormat="1" ht="15.6" hidden="1">
      <c r="A205" s="44">
        <v>100</v>
      </c>
      <c r="C205" s="47"/>
      <c r="F205" s="45"/>
      <c r="G205" s="45"/>
      <c r="H205" s="45"/>
      <c r="M205" s="56">
        <f t="shared" si="8"/>
        <v>0</v>
      </c>
      <c r="Q205" s="52">
        <f t="shared" si="7"/>
        <v>0</v>
      </c>
      <c r="R205" s="44">
        <f t="shared" si="9"/>
        <v>0</v>
      </c>
      <c r="X205" s="45"/>
    </row>
    <row r="206" spans="1:24" s="44" customFormat="1" ht="15.6">
      <c r="A206" s="44">
        <v>101</v>
      </c>
      <c r="B206" s="6">
        <v>101</v>
      </c>
      <c r="C206" s="14" t="s">
        <v>205</v>
      </c>
      <c r="D206" s="12">
        <v>200</v>
      </c>
      <c r="E206" s="12" t="s">
        <v>64</v>
      </c>
      <c r="F206" s="41">
        <v>254.23728813559325</v>
      </c>
      <c r="G206" s="39">
        <f>F206*1.18</f>
        <v>300</v>
      </c>
      <c r="H206" s="39">
        <f>D206*G206</f>
        <v>60000</v>
      </c>
      <c r="I206" s="46"/>
      <c r="J206" s="12" t="s">
        <v>64</v>
      </c>
      <c r="K206" s="41">
        <v>254.23728813559325</v>
      </c>
      <c r="L206" s="9">
        <f>I206*K206</f>
        <v>0</v>
      </c>
      <c r="M206" s="56">
        <f t="shared" si="8"/>
        <v>200</v>
      </c>
      <c r="N206" s="12" t="s">
        <v>64</v>
      </c>
      <c r="O206" s="41">
        <v>254.23728813559325</v>
      </c>
      <c r="P206" s="53">
        <f>M206*O206</f>
        <v>50847.457627118652</v>
      </c>
      <c r="Q206" s="52">
        <f t="shared" si="7"/>
        <v>200</v>
      </c>
      <c r="R206" s="44" t="str">
        <f t="shared" si="9"/>
        <v>Rmt</v>
      </c>
      <c r="U206" s="54">
        <f>M206</f>
        <v>200</v>
      </c>
      <c r="V206" s="12" t="s">
        <v>64</v>
      </c>
      <c r="W206" s="53">
        <f>G206</f>
        <v>300</v>
      </c>
      <c r="X206" s="59">
        <f>U206*W206</f>
        <v>60000</v>
      </c>
    </row>
    <row r="207" spans="1:24" s="44" customFormat="1" ht="15.6" hidden="1">
      <c r="A207" s="44">
        <v>101</v>
      </c>
      <c r="C207" s="47"/>
      <c r="F207" s="45"/>
      <c r="G207" s="45"/>
      <c r="H207" s="45"/>
      <c r="M207" s="56">
        <f t="shared" si="8"/>
        <v>0</v>
      </c>
      <c r="Q207" s="52">
        <f t="shared" si="7"/>
        <v>0</v>
      </c>
      <c r="R207" s="44">
        <f t="shared" si="9"/>
        <v>0</v>
      </c>
      <c r="X207" s="45"/>
    </row>
    <row r="208" spans="1:24" s="44" customFormat="1" ht="15.6">
      <c r="A208" s="44">
        <v>102</v>
      </c>
      <c r="B208" s="6">
        <v>102</v>
      </c>
      <c r="C208" s="14" t="s">
        <v>207</v>
      </c>
      <c r="D208" s="12">
        <v>200</v>
      </c>
      <c r="E208" s="12" t="s">
        <v>64</v>
      </c>
      <c r="F208" s="41">
        <v>474.57627118644069</v>
      </c>
      <c r="G208" s="39">
        <f>F208*1.18</f>
        <v>560</v>
      </c>
      <c r="H208" s="39">
        <f>D208*G208</f>
        <v>112000</v>
      </c>
      <c r="I208" s="46"/>
      <c r="J208" s="12" t="s">
        <v>64</v>
      </c>
      <c r="K208" s="41">
        <v>474.57627118644069</v>
      </c>
      <c r="L208" s="9">
        <f>I208*K208</f>
        <v>0</v>
      </c>
      <c r="M208" s="56">
        <f t="shared" si="8"/>
        <v>200</v>
      </c>
      <c r="N208" s="12" t="s">
        <v>64</v>
      </c>
      <c r="O208" s="41">
        <v>474.57627118644069</v>
      </c>
      <c r="P208" s="53">
        <f>M208*O208</f>
        <v>94915.254237288143</v>
      </c>
      <c r="Q208" s="52">
        <f t="shared" si="7"/>
        <v>200</v>
      </c>
      <c r="R208" s="44" t="str">
        <f t="shared" si="9"/>
        <v>Rmt</v>
      </c>
      <c r="U208" s="54">
        <f>M208</f>
        <v>200</v>
      </c>
      <c r="V208" s="12" t="s">
        <v>64</v>
      </c>
      <c r="W208" s="53">
        <f>G208</f>
        <v>560</v>
      </c>
      <c r="X208" s="59">
        <f>U208*W208</f>
        <v>112000</v>
      </c>
    </row>
    <row r="209" spans="1:24" s="44" customFormat="1" ht="15.6" hidden="1">
      <c r="A209" s="44">
        <v>102</v>
      </c>
      <c r="C209" s="47"/>
      <c r="F209" s="45"/>
      <c r="G209" s="45"/>
      <c r="H209" s="45"/>
      <c r="M209" s="56">
        <f t="shared" si="8"/>
        <v>0</v>
      </c>
      <c r="Q209" s="52">
        <f t="shared" si="7"/>
        <v>0</v>
      </c>
      <c r="R209" s="44">
        <f t="shared" si="9"/>
        <v>0</v>
      </c>
      <c r="X209" s="45"/>
    </row>
    <row r="210" spans="1:24" s="44" customFormat="1" ht="15.6">
      <c r="A210" s="44">
        <v>103</v>
      </c>
      <c r="B210" s="6">
        <v>103</v>
      </c>
      <c r="C210" s="14" t="s">
        <v>209</v>
      </c>
      <c r="D210" s="12">
        <v>75</v>
      </c>
      <c r="E210" s="12" t="s">
        <v>64</v>
      </c>
      <c r="F210" s="41">
        <v>635.59322033898309</v>
      </c>
      <c r="G210" s="39">
        <f>F210*1.18</f>
        <v>750</v>
      </c>
      <c r="H210" s="39">
        <f>D210*G210</f>
        <v>56250</v>
      </c>
      <c r="I210" s="46"/>
      <c r="J210" s="12" t="s">
        <v>64</v>
      </c>
      <c r="K210" s="41">
        <v>635.59322033898309</v>
      </c>
      <c r="L210" s="9">
        <f>I210*K210</f>
        <v>0</v>
      </c>
      <c r="M210" s="56">
        <f t="shared" si="8"/>
        <v>75</v>
      </c>
      <c r="N210" s="12" t="s">
        <v>64</v>
      </c>
      <c r="O210" s="41">
        <v>635.59322033898309</v>
      </c>
      <c r="P210" s="53">
        <f>M210*O210</f>
        <v>47669.491525423735</v>
      </c>
      <c r="Q210" s="52">
        <f t="shared" si="7"/>
        <v>75</v>
      </c>
      <c r="R210" s="44" t="str">
        <f t="shared" si="9"/>
        <v>Rmt</v>
      </c>
      <c r="U210" s="54">
        <f>M210</f>
        <v>75</v>
      </c>
      <c r="V210" s="12" t="s">
        <v>64</v>
      </c>
      <c r="W210" s="53">
        <f>G210</f>
        <v>750</v>
      </c>
      <c r="X210" s="59">
        <f>U210*W210</f>
        <v>56250</v>
      </c>
    </row>
    <row r="211" spans="1:24" s="44" customFormat="1" ht="15.6" hidden="1">
      <c r="A211" s="44">
        <v>103</v>
      </c>
      <c r="C211" s="47"/>
      <c r="F211" s="45"/>
      <c r="G211" s="45"/>
      <c r="H211" s="45"/>
      <c r="M211" s="56">
        <f t="shared" si="8"/>
        <v>0</v>
      </c>
      <c r="Q211" s="52">
        <f t="shared" si="7"/>
        <v>0</v>
      </c>
      <c r="R211" s="44">
        <f t="shared" si="9"/>
        <v>0</v>
      </c>
      <c r="X211" s="45"/>
    </row>
    <row r="212" spans="1:24" s="44" customFormat="1" ht="15.6">
      <c r="A212" s="44">
        <v>104</v>
      </c>
      <c r="B212" s="6">
        <v>104</v>
      </c>
      <c r="C212" s="14" t="s">
        <v>211</v>
      </c>
      <c r="D212" s="12">
        <v>50</v>
      </c>
      <c r="E212" s="12" t="s">
        <v>64</v>
      </c>
      <c r="F212" s="41">
        <v>889.83050847457628</v>
      </c>
      <c r="G212" s="39">
        <f>F212*1.18</f>
        <v>1050</v>
      </c>
      <c r="H212" s="39">
        <f>D212*G212</f>
        <v>52500</v>
      </c>
      <c r="I212" s="46"/>
      <c r="J212" s="12" t="s">
        <v>64</v>
      </c>
      <c r="K212" s="41">
        <v>889.83050847457628</v>
      </c>
      <c r="L212" s="9">
        <f>I212*K212</f>
        <v>0</v>
      </c>
      <c r="M212" s="56">
        <f t="shared" si="8"/>
        <v>50</v>
      </c>
      <c r="N212" s="12" t="s">
        <v>64</v>
      </c>
      <c r="O212" s="41">
        <v>889.83050847457628</v>
      </c>
      <c r="P212" s="53">
        <f>M212*O212</f>
        <v>44491.525423728817</v>
      </c>
      <c r="Q212" s="52">
        <f t="shared" si="7"/>
        <v>50</v>
      </c>
      <c r="R212" s="44" t="str">
        <f t="shared" si="9"/>
        <v>Rmt</v>
      </c>
      <c r="U212" s="54">
        <f>M212</f>
        <v>50</v>
      </c>
      <c r="V212" s="12" t="s">
        <v>64</v>
      </c>
      <c r="W212" s="53">
        <f>G212</f>
        <v>1050</v>
      </c>
      <c r="X212" s="59">
        <f>U212*W212</f>
        <v>52500</v>
      </c>
    </row>
    <row r="213" spans="1:24" s="44" customFormat="1" ht="15.6" hidden="1">
      <c r="A213" s="44">
        <v>104</v>
      </c>
      <c r="C213" s="47"/>
      <c r="F213" s="45"/>
      <c r="G213" s="45"/>
      <c r="H213" s="45"/>
      <c r="M213" s="56">
        <f t="shared" si="8"/>
        <v>0</v>
      </c>
      <c r="Q213" s="52">
        <f t="shared" si="7"/>
        <v>0</v>
      </c>
      <c r="R213" s="44">
        <f t="shared" si="9"/>
        <v>0</v>
      </c>
      <c r="X213" s="45"/>
    </row>
    <row r="214" spans="1:24" s="44" customFormat="1" ht="15.6">
      <c r="A214" s="44">
        <v>105</v>
      </c>
      <c r="B214" s="6">
        <v>105</v>
      </c>
      <c r="C214" s="14" t="s">
        <v>213</v>
      </c>
      <c r="D214" s="12">
        <v>50</v>
      </c>
      <c r="E214" s="12" t="s">
        <v>64</v>
      </c>
      <c r="F214" s="41">
        <v>1271.1864406779662</v>
      </c>
      <c r="G214" s="39">
        <f>F214*1.18</f>
        <v>1500</v>
      </c>
      <c r="H214" s="39">
        <f>D214*G214</f>
        <v>75000</v>
      </c>
      <c r="I214" s="46"/>
      <c r="J214" s="12" t="s">
        <v>64</v>
      </c>
      <c r="K214" s="41">
        <v>1271.1864406779662</v>
      </c>
      <c r="L214" s="9">
        <f>I214*K214</f>
        <v>0</v>
      </c>
      <c r="M214" s="56">
        <f t="shared" si="8"/>
        <v>50</v>
      </c>
      <c r="N214" s="12" t="s">
        <v>64</v>
      </c>
      <c r="O214" s="41">
        <v>1271.1864406779662</v>
      </c>
      <c r="P214" s="53">
        <f>M214*O214</f>
        <v>63559.322033898308</v>
      </c>
      <c r="Q214" s="52">
        <f t="shared" si="7"/>
        <v>50</v>
      </c>
      <c r="R214" s="44" t="str">
        <f t="shared" si="9"/>
        <v>Rmt</v>
      </c>
      <c r="U214" s="54">
        <f>M214</f>
        <v>50</v>
      </c>
      <c r="V214" s="12" t="s">
        <v>64</v>
      </c>
      <c r="W214" s="53">
        <f>G214</f>
        <v>1500</v>
      </c>
      <c r="X214" s="59">
        <f>U214*W214</f>
        <v>75000</v>
      </c>
    </row>
    <row r="215" spans="1:24" s="44" customFormat="1" ht="15.6" hidden="1">
      <c r="A215" s="44">
        <v>105</v>
      </c>
      <c r="C215" s="47"/>
      <c r="F215" s="45"/>
      <c r="G215" s="45"/>
      <c r="H215" s="45"/>
      <c r="M215" s="56">
        <f t="shared" si="8"/>
        <v>0</v>
      </c>
      <c r="Q215" s="52">
        <f t="shared" si="7"/>
        <v>0</v>
      </c>
      <c r="R215" s="44">
        <f t="shared" si="9"/>
        <v>0</v>
      </c>
      <c r="X215" s="45"/>
    </row>
    <row r="216" spans="1:24" s="44" customFormat="1" ht="15.6">
      <c r="A216" s="44">
        <v>106</v>
      </c>
      <c r="B216" s="6">
        <v>106</v>
      </c>
      <c r="C216" s="14" t="s">
        <v>215</v>
      </c>
      <c r="D216" s="12">
        <v>100</v>
      </c>
      <c r="E216" s="12" t="s">
        <v>64</v>
      </c>
      <c r="F216" s="41">
        <v>1610.1694915254238</v>
      </c>
      <c r="G216" s="39">
        <f>F216*1.18</f>
        <v>1900</v>
      </c>
      <c r="H216" s="39">
        <f>D216*G216</f>
        <v>190000</v>
      </c>
      <c r="I216" s="46"/>
      <c r="J216" s="12" t="s">
        <v>64</v>
      </c>
      <c r="K216" s="41">
        <v>1610.1694915254238</v>
      </c>
      <c r="L216" s="9">
        <f>I216*K216</f>
        <v>0</v>
      </c>
      <c r="M216" s="56">
        <f t="shared" si="8"/>
        <v>100</v>
      </c>
      <c r="N216" s="12" t="s">
        <v>64</v>
      </c>
      <c r="O216" s="41">
        <v>1610.1694915254238</v>
      </c>
      <c r="P216" s="53">
        <f>M216*O216</f>
        <v>161016.94915254239</v>
      </c>
      <c r="Q216" s="52">
        <f t="shared" si="7"/>
        <v>100</v>
      </c>
      <c r="R216" s="44" t="str">
        <f t="shared" si="9"/>
        <v>Rmt</v>
      </c>
      <c r="U216" s="54">
        <f>M216</f>
        <v>100</v>
      </c>
      <c r="V216" s="12" t="s">
        <v>64</v>
      </c>
      <c r="W216" s="53">
        <f>G216</f>
        <v>1900</v>
      </c>
      <c r="X216" s="59">
        <f>U216*W216</f>
        <v>190000</v>
      </c>
    </row>
    <row r="217" spans="1:24" s="44" customFormat="1" ht="15.6" hidden="1">
      <c r="A217" s="44">
        <v>106</v>
      </c>
      <c r="C217" s="47"/>
      <c r="F217" s="45"/>
      <c r="G217" s="45"/>
      <c r="H217" s="45"/>
      <c r="M217" s="56">
        <f t="shared" si="8"/>
        <v>0</v>
      </c>
      <c r="Q217" s="52">
        <f t="shared" si="7"/>
        <v>0</v>
      </c>
      <c r="R217" s="44">
        <f t="shared" si="9"/>
        <v>0</v>
      </c>
      <c r="X217" s="45"/>
    </row>
    <row r="218" spans="1:24" s="44" customFormat="1" ht="15.6">
      <c r="A218" s="44">
        <v>107</v>
      </c>
      <c r="B218" s="6">
        <v>107</v>
      </c>
      <c r="C218" s="14" t="s">
        <v>217</v>
      </c>
      <c r="D218" s="12">
        <v>500</v>
      </c>
      <c r="E218" s="12" t="s">
        <v>64</v>
      </c>
      <c r="F218" s="41">
        <v>2033.898305084746</v>
      </c>
      <c r="G218" s="39">
        <f>F218*1.18</f>
        <v>2400</v>
      </c>
      <c r="H218" s="39">
        <f>D218*G218</f>
        <v>1200000</v>
      </c>
      <c r="I218" s="46"/>
      <c r="J218" s="12" t="s">
        <v>64</v>
      </c>
      <c r="K218" s="41">
        <v>2033.898305084746</v>
      </c>
      <c r="L218" s="9">
        <f>I218*K218</f>
        <v>0</v>
      </c>
      <c r="M218" s="56">
        <f t="shared" si="8"/>
        <v>500</v>
      </c>
      <c r="N218" s="12" t="s">
        <v>64</v>
      </c>
      <c r="O218" s="41">
        <v>2033.898305084746</v>
      </c>
      <c r="P218" s="53">
        <f>M218*O218</f>
        <v>1016949.1525423729</v>
      </c>
      <c r="Q218" s="52">
        <f t="shared" si="7"/>
        <v>500</v>
      </c>
      <c r="R218" s="44" t="str">
        <f t="shared" si="9"/>
        <v>Rmt</v>
      </c>
      <c r="U218" s="54">
        <f>M218</f>
        <v>500</v>
      </c>
      <c r="V218" s="12" t="s">
        <v>64</v>
      </c>
      <c r="W218" s="53">
        <f>G218</f>
        <v>2400</v>
      </c>
      <c r="X218" s="59">
        <f>U218*W218</f>
        <v>1200000</v>
      </c>
    </row>
    <row r="219" spans="1:24" s="44" customFormat="1" ht="15.6" hidden="1">
      <c r="A219" s="44">
        <v>107</v>
      </c>
      <c r="C219" s="47"/>
      <c r="F219" s="45"/>
      <c r="G219" s="45"/>
      <c r="H219" s="45"/>
      <c r="M219" s="56">
        <f t="shared" si="8"/>
        <v>0</v>
      </c>
      <c r="Q219" s="52">
        <f t="shared" si="7"/>
        <v>0</v>
      </c>
      <c r="R219" s="44">
        <f t="shared" si="9"/>
        <v>0</v>
      </c>
      <c r="X219" s="45"/>
    </row>
    <row r="220" spans="1:24" s="44" customFormat="1" ht="15.6">
      <c r="A220" s="44">
        <v>108</v>
      </c>
      <c r="B220" s="6">
        <v>108</v>
      </c>
      <c r="C220" s="14" t="s">
        <v>219</v>
      </c>
      <c r="D220" s="12">
        <v>8</v>
      </c>
      <c r="E220" s="6" t="s">
        <v>14</v>
      </c>
      <c r="F220" s="41">
        <v>720.33898305084745</v>
      </c>
      <c r="G220" s="39">
        <f>F220*1.18</f>
        <v>849.99999999999989</v>
      </c>
      <c r="H220" s="39">
        <f>D220*G220</f>
        <v>6799.9999999999991</v>
      </c>
      <c r="I220" s="46"/>
      <c r="J220" s="6" t="s">
        <v>14</v>
      </c>
      <c r="K220" s="41">
        <v>720.33898305084745</v>
      </c>
      <c r="L220" s="9">
        <f>I220*K220</f>
        <v>0</v>
      </c>
      <c r="M220" s="56">
        <f t="shared" si="8"/>
        <v>8</v>
      </c>
      <c r="N220" s="6" t="s">
        <v>14</v>
      </c>
      <c r="O220" s="41">
        <v>720.33898305084745</v>
      </c>
      <c r="P220" s="53">
        <f>M220*O220</f>
        <v>5762.7118644067796</v>
      </c>
      <c r="Q220" s="52">
        <f t="shared" si="7"/>
        <v>8</v>
      </c>
      <c r="R220" s="44" t="str">
        <f t="shared" si="9"/>
        <v>Nos</v>
      </c>
      <c r="U220" s="54">
        <f>M220</f>
        <v>8</v>
      </c>
      <c r="V220" s="6" t="s">
        <v>14</v>
      </c>
      <c r="W220" s="53">
        <f>G220</f>
        <v>849.99999999999989</v>
      </c>
      <c r="X220" s="59">
        <f>U220*W220</f>
        <v>6799.9999999999991</v>
      </c>
    </row>
    <row r="221" spans="1:24" s="44" customFormat="1" ht="15.6" hidden="1">
      <c r="A221" s="44">
        <v>108</v>
      </c>
      <c r="C221" s="47"/>
      <c r="F221" s="45"/>
      <c r="G221" s="45"/>
      <c r="H221" s="45"/>
      <c r="M221" s="56">
        <f t="shared" si="8"/>
        <v>0</v>
      </c>
      <c r="Q221" s="52">
        <f t="shared" si="7"/>
        <v>0</v>
      </c>
      <c r="R221" s="44">
        <f t="shared" si="9"/>
        <v>0</v>
      </c>
      <c r="X221" s="45"/>
    </row>
    <row r="222" spans="1:24" s="44" customFormat="1" ht="15.6">
      <c r="A222" s="44">
        <v>109</v>
      </c>
      <c r="B222" s="6">
        <v>109</v>
      </c>
      <c r="C222" s="14" t="s">
        <v>221</v>
      </c>
      <c r="D222" s="12">
        <v>8</v>
      </c>
      <c r="E222" s="6" t="s">
        <v>14</v>
      </c>
      <c r="F222" s="41">
        <v>1016.949152542373</v>
      </c>
      <c r="G222" s="39">
        <f>F222*1.18</f>
        <v>1200</v>
      </c>
      <c r="H222" s="39">
        <f>D222*G222</f>
        <v>9600</v>
      </c>
      <c r="I222" s="46"/>
      <c r="J222" s="6" t="s">
        <v>14</v>
      </c>
      <c r="K222" s="41">
        <v>1016.949152542373</v>
      </c>
      <c r="L222" s="9">
        <f>I222*K222</f>
        <v>0</v>
      </c>
      <c r="M222" s="56">
        <f t="shared" si="8"/>
        <v>8</v>
      </c>
      <c r="N222" s="6" t="s">
        <v>14</v>
      </c>
      <c r="O222" s="41">
        <v>1016.949152542373</v>
      </c>
      <c r="P222" s="53">
        <f>M222*O222</f>
        <v>8135.5932203389839</v>
      </c>
      <c r="Q222" s="52">
        <f t="shared" si="7"/>
        <v>8</v>
      </c>
      <c r="R222" s="44" t="str">
        <f t="shared" si="9"/>
        <v>Nos</v>
      </c>
      <c r="U222" s="54">
        <f>M222</f>
        <v>8</v>
      </c>
      <c r="V222" s="6" t="s">
        <v>14</v>
      </c>
      <c r="W222" s="53">
        <f>G222</f>
        <v>1200</v>
      </c>
      <c r="X222" s="59">
        <f>U222*W222</f>
        <v>9600</v>
      </c>
    </row>
    <row r="223" spans="1:24" s="44" customFormat="1" ht="15.6" hidden="1">
      <c r="A223" s="44">
        <v>109</v>
      </c>
      <c r="C223" s="47"/>
      <c r="F223" s="45"/>
      <c r="G223" s="45"/>
      <c r="H223" s="45"/>
      <c r="M223" s="56">
        <f t="shared" si="8"/>
        <v>0</v>
      </c>
      <c r="Q223" s="52">
        <f t="shared" si="7"/>
        <v>0</v>
      </c>
      <c r="R223" s="44">
        <f t="shared" si="9"/>
        <v>0</v>
      </c>
      <c r="X223" s="45"/>
    </row>
    <row r="224" spans="1:24" s="44" customFormat="1" ht="15.6">
      <c r="A224" s="44">
        <v>110</v>
      </c>
      <c r="B224" s="6">
        <v>110</v>
      </c>
      <c r="C224" s="14" t="s">
        <v>223</v>
      </c>
      <c r="D224" s="12">
        <v>8</v>
      </c>
      <c r="E224" s="6" t="s">
        <v>14</v>
      </c>
      <c r="F224" s="41">
        <v>1271.1864406779662</v>
      </c>
      <c r="G224" s="39">
        <f>F224*1.18</f>
        <v>1500</v>
      </c>
      <c r="H224" s="39">
        <f>D224*G224</f>
        <v>12000</v>
      </c>
      <c r="I224" s="46"/>
      <c r="J224" s="6" t="s">
        <v>14</v>
      </c>
      <c r="K224" s="41">
        <v>1271.1864406779662</v>
      </c>
      <c r="L224" s="9">
        <f>I224*K224</f>
        <v>0</v>
      </c>
      <c r="M224" s="56">
        <f t="shared" si="8"/>
        <v>8</v>
      </c>
      <c r="N224" s="6" t="s">
        <v>14</v>
      </c>
      <c r="O224" s="41">
        <v>1271.1864406779662</v>
      </c>
      <c r="P224" s="53">
        <f>M224*O224</f>
        <v>10169.491525423729</v>
      </c>
      <c r="Q224" s="52">
        <f t="shared" si="7"/>
        <v>8</v>
      </c>
      <c r="R224" s="44" t="str">
        <f t="shared" si="9"/>
        <v>Nos</v>
      </c>
      <c r="U224" s="54">
        <f>M224</f>
        <v>8</v>
      </c>
      <c r="V224" s="6" t="s">
        <v>14</v>
      </c>
      <c r="W224" s="53">
        <f>G224</f>
        <v>1500</v>
      </c>
      <c r="X224" s="59">
        <f>U224*W224</f>
        <v>12000</v>
      </c>
    </row>
    <row r="225" spans="1:24" s="44" customFormat="1" ht="15.6" hidden="1">
      <c r="A225" s="44">
        <v>110</v>
      </c>
      <c r="C225" s="47"/>
      <c r="F225" s="45"/>
      <c r="G225" s="45"/>
      <c r="H225" s="45"/>
      <c r="M225" s="56">
        <f t="shared" si="8"/>
        <v>0</v>
      </c>
      <c r="Q225" s="52">
        <f t="shared" si="7"/>
        <v>0</v>
      </c>
      <c r="R225" s="44">
        <f t="shared" si="9"/>
        <v>0</v>
      </c>
      <c r="X225" s="45"/>
    </row>
    <row r="226" spans="1:24" s="44" customFormat="1" ht="15.6">
      <c r="A226" s="44">
        <v>111</v>
      </c>
      <c r="B226" s="6">
        <v>111</v>
      </c>
      <c r="C226" s="14" t="s">
        <v>225</v>
      </c>
      <c r="D226" s="12">
        <v>4</v>
      </c>
      <c r="E226" s="6" t="s">
        <v>14</v>
      </c>
      <c r="F226" s="41">
        <v>1610.1694915254238</v>
      </c>
      <c r="G226" s="39">
        <f>F226*1.18</f>
        <v>1900</v>
      </c>
      <c r="H226" s="39">
        <f>D226*G226</f>
        <v>7600</v>
      </c>
      <c r="I226" s="46"/>
      <c r="J226" s="6" t="s">
        <v>14</v>
      </c>
      <c r="K226" s="41">
        <v>1610.1694915254238</v>
      </c>
      <c r="L226" s="9">
        <f>I226*K226</f>
        <v>0</v>
      </c>
      <c r="M226" s="56">
        <f t="shared" si="8"/>
        <v>4</v>
      </c>
      <c r="N226" s="6" t="s">
        <v>14</v>
      </c>
      <c r="O226" s="41">
        <v>1610.1694915254238</v>
      </c>
      <c r="P226" s="53">
        <f>M226*O226</f>
        <v>6440.6779661016953</v>
      </c>
      <c r="Q226" s="52">
        <f t="shared" si="7"/>
        <v>4</v>
      </c>
      <c r="R226" s="44" t="str">
        <f t="shared" si="9"/>
        <v>Nos</v>
      </c>
      <c r="U226" s="54">
        <f>M226</f>
        <v>4</v>
      </c>
      <c r="V226" s="6" t="s">
        <v>14</v>
      </c>
      <c r="W226" s="53">
        <f>G226</f>
        <v>1900</v>
      </c>
      <c r="X226" s="59">
        <f>U226*W226</f>
        <v>7600</v>
      </c>
    </row>
    <row r="227" spans="1:24" s="44" customFormat="1" ht="15.6" hidden="1">
      <c r="A227" s="44">
        <v>111</v>
      </c>
      <c r="C227" s="47"/>
      <c r="F227" s="45"/>
      <c r="G227" s="45"/>
      <c r="H227" s="45"/>
      <c r="M227" s="56">
        <f t="shared" si="8"/>
        <v>0</v>
      </c>
      <c r="Q227" s="52">
        <f t="shared" si="7"/>
        <v>0</v>
      </c>
      <c r="R227" s="44">
        <f t="shared" si="9"/>
        <v>0</v>
      </c>
      <c r="X227" s="45"/>
    </row>
    <row r="228" spans="1:24" s="44" customFormat="1" ht="15.6">
      <c r="A228" s="44">
        <v>112</v>
      </c>
      <c r="B228" s="6">
        <v>112</v>
      </c>
      <c r="C228" s="14" t="s">
        <v>227</v>
      </c>
      <c r="D228" s="12">
        <v>4</v>
      </c>
      <c r="E228" s="6" t="s">
        <v>14</v>
      </c>
      <c r="F228" s="41">
        <v>2118.6440677966102</v>
      </c>
      <c r="G228" s="39">
        <f>F228*1.18</f>
        <v>2500</v>
      </c>
      <c r="H228" s="39">
        <f>D228*G228</f>
        <v>10000</v>
      </c>
      <c r="I228" s="46"/>
      <c r="J228" s="6" t="s">
        <v>14</v>
      </c>
      <c r="K228" s="41">
        <v>2118.6440677966102</v>
      </c>
      <c r="L228" s="9">
        <f>I228*K228</f>
        <v>0</v>
      </c>
      <c r="M228" s="56">
        <f t="shared" si="8"/>
        <v>4</v>
      </c>
      <c r="N228" s="6" t="s">
        <v>14</v>
      </c>
      <c r="O228" s="41">
        <v>2118.6440677966102</v>
      </c>
      <c r="P228" s="53">
        <f>M228*O228</f>
        <v>8474.5762711864409</v>
      </c>
      <c r="Q228" s="52">
        <f t="shared" si="7"/>
        <v>4</v>
      </c>
      <c r="R228" s="44" t="str">
        <f t="shared" si="9"/>
        <v>Nos</v>
      </c>
      <c r="U228" s="54">
        <f>M228</f>
        <v>4</v>
      </c>
      <c r="V228" s="6" t="s">
        <v>14</v>
      </c>
      <c r="W228" s="53">
        <f>G228</f>
        <v>2500</v>
      </c>
      <c r="X228" s="59">
        <f>U228*W228</f>
        <v>10000</v>
      </c>
    </row>
    <row r="229" spans="1:24" s="44" customFormat="1" ht="15.6" hidden="1">
      <c r="A229" s="44">
        <v>112</v>
      </c>
      <c r="C229" s="47"/>
      <c r="F229" s="45"/>
      <c r="G229" s="45"/>
      <c r="H229" s="45"/>
      <c r="M229" s="56">
        <f t="shared" si="8"/>
        <v>0</v>
      </c>
      <c r="Q229" s="52">
        <f t="shared" si="7"/>
        <v>0</v>
      </c>
      <c r="R229" s="44">
        <f t="shared" si="9"/>
        <v>0</v>
      </c>
      <c r="X229" s="45"/>
    </row>
    <row r="230" spans="1:24" s="44" customFormat="1" ht="15.6">
      <c r="A230" s="44">
        <v>113</v>
      </c>
      <c r="B230" s="6">
        <v>113</v>
      </c>
      <c r="C230" s="14" t="s">
        <v>229</v>
      </c>
      <c r="D230" s="12">
        <v>4</v>
      </c>
      <c r="E230" s="6" t="s">
        <v>14</v>
      </c>
      <c r="F230" s="41">
        <v>2966.1016949152545</v>
      </c>
      <c r="G230" s="39">
        <f>F230*1.18</f>
        <v>3500</v>
      </c>
      <c r="H230" s="39">
        <f>D230*G230</f>
        <v>14000</v>
      </c>
      <c r="I230" s="46"/>
      <c r="J230" s="6" t="s">
        <v>14</v>
      </c>
      <c r="K230" s="41">
        <v>2966.1016949152545</v>
      </c>
      <c r="L230" s="9">
        <f>I230*K230</f>
        <v>0</v>
      </c>
      <c r="M230" s="56">
        <f t="shared" si="8"/>
        <v>4</v>
      </c>
      <c r="N230" s="6" t="s">
        <v>14</v>
      </c>
      <c r="O230" s="41">
        <v>2966.1016949152545</v>
      </c>
      <c r="P230" s="53">
        <f>M230*O230</f>
        <v>11864.406779661018</v>
      </c>
      <c r="Q230" s="52">
        <f t="shared" si="7"/>
        <v>4</v>
      </c>
      <c r="R230" s="44" t="str">
        <f t="shared" si="9"/>
        <v>Nos</v>
      </c>
      <c r="U230" s="54">
        <f>M230</f>
        <v>4</v>
      </c>
      <c r="V230" s="6" t="s">
        <v>14</v>
      </c>
      <c r="W230" s="53">
        <f>G230</f>
        <v>3500</v>
      </c>
      <c r="X230" s="59">
        <f>U230*W230</f>
        <v>14000</v>
      </c>
    </row>
    <row r="231" spans="1:24" s="44" customFormat="1" ht="15.6" hidden="1">
      <c r="A231" s="44">
        <v>113</v>
      </c>
      <c r="C231" s="47"/>
      <c r="F231" s="45"/>
      <c r="G231" s="45"/>
      <c r="H231" s="45"/>
      <c r="M231" s="56">
        <f t="shared" si="8"/>
        <v>0</v>
      </c>
      <c r="Q231" s="52">
        <f t="shared" si="7"/>
        <v>0</v>
      </c>
      <c r="R231" s="44">
        <f t="shared" si="9"/>
        <v>0</v>
      </c>
      <c r="X231" s="45"/>
    </row>
    <row r="232" spans="1:24" s="44" customFormat="1" ht="15.6">
      <c r="A232" s="44">
        <v>114</v>
      </c>
      <c r="B232" s="6">
        <v>114</v>
      </c>
      <c r="C232" s="14" t="s">
        <v>231</v>
      </c>
      <c r="D232" s="12">
        <v>12</v>
      </c>
      <c r="E232" s="6" t="s">
        <v>14</v>
      </c>
      <c r="F232" s="41">
        <v>3389.8305084745766</v>
      </c>
      <c r="G232" s="39">
        <f>F232*1.18</f>
        <v>4000</v>
      </c>
      <c r="H232" s="39">
        <f>D232*G232</f>
        <v>48000</v>
      </c>
      <c r="I232" s="46"/>
      <c r="J232" s="6" t="s">
        <v>14</v>
      </c>
      <c r="K232" s="41">
        <v>3389.8305084745766</v>
      </c>
      <c r="L232" s="9">
        <f>I232*K232</f>
        <v>0</v>
      </c>
      <c r="M232" s="56">
        <f t="shared" si="8"/>
        <v>12</v>
      </c>
      <c r="N232" s="6" t="s">
        <v>14</v>
      </c>
      <c r="O232" s="41">
        <v>3389.8305084745766</v>
      </c>
      <c r="P232" s="53">
        <f>M232*O232</f>
        <v>40677.966101694918</v>
      </c>
      <c r="Q232" s="52">
        <f t="shared" si="7"/>
        <v>12</v>
      </c>
      <c r="R232" s="44" t="str">
        <f t="shared" si="9"/>
        <v>Nos</v>
      </c>
      <c r="U232" s="54">
        <f>M232</f>
        <v>12</v>
      </c>
      <c r="V232" s="6" t="s">
        <v>14</v>
      </c>
      <c r="W232" s="53">
        <f>G232</f>
        <v>4000</v>
      </c>
      <c r="X232" s="59">
        <f>U232*W232</f>
        <v>48000</v>
      </c>
    </row>
    <row r="233" spans="1:24" s="44" customFormat="1" ht="15.6" hidden="1">
      <c r="A233" s="44">
        <v>114</v>
      </c>
      <c r="C233" s="47"/>
      <c r="F233" s="45"/>
      <c r="G233" s="45"/>
      <c r="H233" s="45"/>
      <c r="M233" s="56">
        <f t="shared" si="8"/>
        <v>0</v>
      </c>
      <c r="Q233" s="52">
        <f t="shared" si="7"/>
        <v>0</v>
      </c>
      <c r="R233" s="44">
        <f t="shared" si="9"/>
        <v>0</v>
      </c>
      <c r="X233" s="45"/>
    </row>
    <row r="234" spans="1:24" s="44" customFormat="1" ht="31.2">
      <c r="A234" s="44">
        <v>115</v>
      </c>
      <c r="B234" s="6">
        <v>115</v>
      </c>
      <c r="C234" s="14" t="s">
        <v>233</v>
      </c>
      <c r="D234" s="12">
        <v>100</v>
      </c>
      <c r="E234" s="12" t="s">
        <v>64</v>
      </c>
      <c r="F234" s="41">
        <v>932.20338983050851</v>
      </c>
      <c r="G234" s="39">
        <f>F234*1.18</f>
        <v>1100</v>
      </c>
      <c r="H234" s="39">
        <f>D234*G234</f>
        <v>110000</v>
      </c>
      <c r="I234" s="46"/>
      <c r="J234" s="12" t="s">
        <v>64</v>
      </c>
      <c r="K234" s="41">
        <v>932.20338983050851</v>
      </c>
      <c r="L234" s="9">
        <f>I234*K234</f>
        <v>0</v>
      </c>
      <c r="M234" s="56">
        <f t="shared" si="8"/>
        <v>100</v>
      </c>
      <c r="N234" s="12" t="s">
        <v>64</v>
      </c>
      <c r="O234" s="41">
        <v>932.20338983050851</v>
      </c>
      <c r="P234" s="53">
        <f>M234*O234</f>
        <v>93220.338983050853</v>
      </c>
      <c r="Q234" s="52">
        <f t="shared" si="7"/>
        <v>100</v>
      </c>
      <c r="R234" s="44" t="str">
        <f t="shared" si="9"/>
        <v>Rmt</v>
      </c>
      <c r="U234" s="54">
        <f>M234</f>
        <v>100</v>
      </c>
      <c r="V234" s="12" t="s">
        <v>64</v>
      </c>
      <c r="W234" s="53">
        <f>G234</f>
        <v>1100</v>
      </c>
      <c r="X234" s="59">
        <f>U234*W234</f>
        <v>110000</v>
      </c>
    </row>
    <row r="235" spans="1:24" s="44" customFormat="1" ht="15.6" hidden="1">
      <c r="A235" s="44">
        <v>115</v>
      </c>
      <c r="C235" s="47"/>
      <c r="F235" s="45"/>
      <c r="G235" s="45"/>
      <c r="H235" s="45"/>
      <c r="M235" s="56">
        <f t="shared" si="8"/>
        <v>0</v>
      </c>
      <c r="Q235" s="52">
        <f t="shared" si="7"/>
        <v>0</v>
      </c>
      <c r="R235" s="44">
        <f t="shared" si="9"/>
        <v>0</v>
      </c>
      <c r="X235" s="45"/>
    </row>
    <row r="236" spans="1:24" s="44" customFormat="1" ht="31.2">
      <c r="A236" s="44">
        <v>116</v>
      </c>
      <c r="B236" s="6">
        <v>116</v>
      </c>
      <c r="C236" s="14" t="s">
        <v>235</v>
      </c>
      <c r="D236" s="12">
        <v>100</v>
      </c>
      <c r="E236" s="12" t="s">
        <v>64</v>
      </c>
      <c r="F236" s="41">
        <v>974.57627118644075</v>
      </c>
      <c r="G236" s="39">
        <f>F236*1.18</f>
        <v>1150</v>
      </c>
      <c r="H236" s="39">
        <f>D236*G236</f>
        <v>115000</v>
      </c>
      <c r="I236" s="46"/>
      <c r="J236" s="12" t="s">
        <v>64</v>
      </c>
      <c r="K236" s="41">
        <v>974.57627118644075</v>
      </c>
      <c r="L236" s="9">
        <f>I236*K236</f>
        <v>0</v>
      </c>
      <c r="M236" s="56">
        <f t="shared" si="8"/>
        <v>100</v>
      </c>
      <c r="N236" s="12" t="s">
        <v>64</v>
      </c>
      <c r="O236" s="41">
        <v>974.57627118644075</v>
      </c>
      <c r="P236" s="53">
        <f>M236*O236</f>
        <v>97457.627118644072</v>
      </c>
      <c r="Q236" s="52">
        <f t="shared" si="7"/>
        <v>100</v>
      </c>
      <c r="R236" s="44" t="str">
        <f t="shared" si="9"/>
        <v>Rmt</v>
      </c>
      <c r="U236" s="54">
        <f>M236</f>
        <v>100</v>
      </c>
      <c r="V236" s="12" t="s">
        <v>64</v>
      </c>
      <c r="W236" s="53">
        <f>G236</f>
        <v>1150</v>
      </c>
      <c r="X236" s="59">
        <f>U236*W236</f>
        <v>115000</v>
      </c>
    </row>
    <row r="237" spans="1:24" s="44" customFormat="1" ht="15.6" hidden="1">
      <c r="A237" s="44">
        <v>116</v>
      </c>
      <c r="C237" s="47"/>
      <c r="F237" s="45"/>
      <c r="G237" s="45"/>
      <c r="H237" s="45"/>
      <c r="M237" s="56">
        <f t="shared" si="8"/>
        <v>0</v>
      </c>
      <c r="Q237" s="52">
        <f t="shared" si="7"/>
        <v>0</v>
      </c>
      <c r="R237" s="44">
        <f t="shared" si="9"/>
        <v>0</v>
      </c>
      <c r="X237" s="45"/>
    </row>
    <row r="238" spans="1:24" s="44" customFormat="1" ht="31.2">
      <c r="A238" s="44">
        <v>117</v>
      </c>
      <c r="B238" s="6">
        <v>117</v>
      </c>
      <c r="C238" s="14" t="s">
        <v>237</v>
      </c>
      <c r="D238" s="12">
        <v>200</v>
      </c>
      <c r="E238" s="12" t="s">
        <v>64</v>
      </c>
      <c r="F238" s="41">
        <v>105.93220338983052</v>
      </c>
      <c r="G238" s="39">
        <f>F238*1.18</f>
        <v>125</v>
      </c>
      <c r="H238" s="39">
        <f>D238*G238</f>
        <v>25000</v>
      </c>
      <c r="I238" s="46"/>
      <c r="J238" s="12" t="s">
        <v>64</v>
      </c>
      <c r="K238" s="41">
        <v>105.93220338983052</v>
      </c>
      <c r="L238" s="9">
        <f>I238*K238</f>
        <v>0</v>
      </c>
      <c r="M238" s="56">
        <f t="shared" si="8"/>
        <v>200</v>
      </c>
      <c r="N238" s="12" t="s">
        <v>64</v>
      </c>
      <c r="O238" s="41">
        <v>105.93220338983052</v>
      </c>
      <c r="P238" s="53">
        <f>M238*O238</f>
        <v>21186.440677966104</v>
      </c>
      <c r="Q238" s="52">
        <f t="shared" si="7"/>
        <v>200</v>
      </c>
      <c r="R238" s="44" t="str">
        <f t="shared" si="9"/>
        <v>Rmt</v>
      </c>
      <c r="U238" s="54">
        <f>M238</f>
        <v>200</v>
      </c>
      <c r="V238" s="12" t="s">
        <v>64</v>
      </c>
      <c r="W238" s="53">
        <f>G238</f>
        <v>125</v>
      </c>
      <c r="X238" s="59">
        <f>U238*W238</f>
        <v>25000</v>
      </c>
    </row>
    <row r="239" spans="1:24" s="44" customFormat="1" ht="15.6" hidden="1">
      <c r="A239" s="44">
        <v>117</v>
      </c>
      <c r="C239" s="47"/>
      <c r="F239" s="45"/>
      <c r="G239" s="45"/>
      <c r="H239" s="45"/>
      <c r="M239" s="56">
        <f t="shared" si="8"/>
        <v>0</v>
      </c>
      <c r="Q239" s="52">
        <f t="shared" si="7"/>
        <v>0</v>
      </c>
      <c r="R239" s="44">
        <f t="shared" si="9"/>
        <v>0</v>
      </c>
      <c r="X239" s="45"/>
    </row>
    <row r="240" spans="1:24" s="44" customFormat="1" ht="31.2">
      <c r="A240" s="44">
        <v>118</v>
      </c>
      <c r="B240" s="6">
        <v>118</v>
      </c>
      <c r="C240" s="14" t="s">
        <v>239</v>
      </c>
      <c r="D240" s="12">
        <v>700</v>
      </c>
      <c r="E240" s="12" t="s">
        <v>64</v>
      </c>
      <c r="F240" s="41">
        <v>228.81355932203391</v>
      </c>
      <c r="G240" s="39">
        <f>F240*1.18</f>
        <v>270</v>
      </c>
      <c r="H240" s="39">
        <f>D240*G240</f>
        <v>189000</v>
      </c>
      <c r="I240" s="46"/>
      <c r="J240" s="12" t="s">
        <v>64</v>
      </c>
      <c r="K240" s="41">
        <v>228.81355932203391</v>
      </c>
      <c r="L240" s="9">
        <f>I240*K240</f>
        <v>0</v>
      </c>
      <c r="M240" s="56">
        <f t="shared" si="8"/>
        <v>700</v>
      </c>
      <c r="N240" s="12" t="s">
        <v>64</v>
      </c>
      <c r="O240" s="41">
        <v>228.81355932203391</v>
      </c>
      <c r="P240" s="53">
        <f>M240*O240</f>
        <v>160169.49152542374</v>
      </c>
      <c r="Q240" s="52">
        <f t="shared" si="7"/>
        <v>700</v>
      </c>
      <c r="R240" s="44" t="str">
        <f t="shared" si="9"/>
        <v>Rmt</v>
      </c>
      <c r="U240" s="54">
        <f>M240</f>
        <v>700</v>
      </c>
      <c r="V240" s="12" t="s">
        <v>64</v>
      </c>
      <c r="W240" s="53">
        <f>G240</f>
        <v>270</v>
      </c>
      <c r="X240" s="59">
        <f>U240*W240</f>
        <v>189000</v>
      </c>
    </row>
    <row r="241" spans="1:24" s="44" customFormat="1" ht="15.6" hidden="1">
      <c r="A241" s="44">
        <v>118</v>
      </c>
      <c r="C241" s="47"/>
      <c r="F241" s="45"/>
      <c r="G241" s="45"/>
      <c r="H241" s="45"/>
      <c r="M241" s="56">
        <f t="shared" si="8"/>
        <v>0</v>
      </c>
      <c r="Q241" s="52">
        <f t="shared" si="7"/>
        <v>0</v>
      </c>
      <c r="R241" s="44">
        <f t="shared" si="9"/>
        <v>0</v>
      </c>
      <c r="X241" s="45"/>
    </row>
    <row r="242" spans="1:24" s="44" customFormat="1" ht="31.2">
      <c r="A242" s="44">
        <v>119</v>
      </c>
      <c r="B242" s="6">
        <v>119</v>
      </c>
      <c r="C242" s="14" t="s">
        <v>241</v>
      </c>
      <c r="D242" s="12">
        <v>200</v>
      </c>
      <c r="E242" s="12" t="s">
        <v>64</v>
      </c>
      <c r="F242" s="41">
        <v>1097.457627118644</v>
      </c>
      <c r="G242" s="39">
        <f>F242*1.18</f>
        <v>1295</v>
      </c>
      <c r="H242" s="39">
        <f>D242*G242</f>
        <v>259000</v>
      </c>
      <c r="I242" s="46"/>
      <c r="J242" s="12" t="s">
        <v>64</v>
      </c>
      <c r="K242" s="41">
        <v>1097.457627118644</v>
      </c>
      <c r="L242" s="9">
        <f>I242*K242</f>
        <v>0</v>
      </c>
      <c r="M242" s="56">
        <f t="shared" si="8"/>
        <v>200</v>
      </c>
      <c r="N242" s="12" t="s">
        <v>64</v>
      </c>
      <c r="O242" s="41">
        <v>1097.457627118644</v>
      </c>
      <c r="P242" s="53">
        <f>M242*O242</f>
        <v>219491.5254237288</v>
      </c>
      <c r="Q242" s="52">
        <f t="shared" si="7"/>
        <v>200</v>
      </c>
      <c r="R242" s="44" t="str">
        <f t="shared" si="9"/>
        <v>Rmt</v>
      </c>
      <c r="U242" s="54">
        <f>M242</f>
        <v>200</v>
      </c>
      <c r="V242" s="12" t="s">
        <v>64</v>
      </c>
      <c r="W242" s="53">
        <f>G242</f>
        <v>1295</v>
      </c>
      <c r="X242" s="59">
        <f>U242*W242</f>
        <v>259000</v>
      </c>
    </row>
    <row r="243" spans="1:24" s="44" customFormat="1" ht="15.6" hidden="1">
      <c r="A243" s="44">
        <v>119</v>
      </c>
      <c r="C243" s="47"/>
      <c r="F243" s="45"/>
      <c r="G243" s="45"/>
      <c r="H243" s="45"/>
      <c r="M243" s="56">
        <f t="shared" si="8"/>
        <v>0</v>
      </c>
      <c r="Q243" s="52">
        <f t="shared" si="7"/>
        <v>0</v>
      </c>
      <c r="R243" s="44">
        <f t="shared" si="9"/>
        <v>0</v>
      </c>
      <c r="X243" s="45"/>
    </row>
    <row r="244" spans="1:24" s="44" customFormat="1" ht="31.2">
      <c r="A244" s="44">
        <v>120</v>
      </c>
      <c r="B244" s="6">
        <v>120</v>
      </c>
      <c r="C244" s="14" t="s">
        <v>243</v>
      </c>
      <c r="D244" s="12">
        <v>100</v>
      </c>
      <c r="E244" s="12" t="s">
        <v>64</v>
      </c>
      <c r="F244" s="41">
        <v>3813.5593220338983</v>
      </c>
      <c r="G244" s="39">
        <f>F244*1.18</f>
        <v>4500</v>
      </c>
      <c r="H244" s="39">
        <f>D244*G244</f>
        <v>450000</v>
      </c>
      <c r="I244" s="46"/>
      <c r="J244" s="12" t="s">
        <v>64</v>
      </c>
      <c r="K244" s="41">
        <v>3813.5593220338983</v>
      </c>
      <c r="L244" s="9">
        <f>I244*K244</f>
        <v>0</v>
      </c>
      <c r="M244" s="56">
        <f t="shared" si="8"/>
        <v>100</v>
      </c>
      <c r="N244" s="12" t="s">
        <v>64</v>
      </c>
      <c r="O244" s="41">
        <v>3813.5593220338983</v>
      </c>
      <c r="P244" s="53">
        <f>M244*O244</f>
        <v>381355.93220338982</v>
      </c>
      <c r="Q244" s="52">
        <f t="shared" si="7"/>
        <v>100</v>
      </c>
      <c r="R244" s="44" t="str">
        <f t="shared" si="9"/>
        <v>Rmt</v>
      </c>
      <c r="U244" s="54">
        <f>M244</f>
        <v>100</v>
      </c>
      <c r="V244" s="12" t="s">
        <v>64</v>
      </c>
      <c r="W244" s="53">
        <f>G244</f>
        <v>4500</v>
      </c>
      <c r="X244" s="59">
        <f>U244*W244</f>
        <v>450000</v>
      </c>
    </row>
    <row r="245" spans="1:24" s="44" customFormat="1" ht="15.6" hidden="1">
      <c r="A245" s="44">
        <v>120</v>
      </c>
      <c r="C245" s="47"/>
      <c r="F245" s="45"/>
      <c r="G245" s="45"/>
      <c r="H245" s="45"/>
      <c r="M245" s="56">
        <f t="shared" si="8"/>
        <v>0</v>
      </c>
      <c r="Q245" s="52">
        <f t="shared" ref="Q245:Q262" si="10">M245</f>
        <v>0</v>
      </c>
      <c r="R245" s="44">
        <f t="shared" si="9"/>
        <v>0</v>
      </c>
      <c r="X245" s="45"/>
    </row>
    <row r="246" spans="1:24" s="44" customFormat="1" ht="31.2">
      <c r="A246" s="44">
        <v>121</v>
      </c>
      <c r="B246" s="6">
        <v>121</v>
      </c>
      <c r="C246" s="14" t="s">
        <v>245</v>
      </c>
      <c r="D246" s="12">
        <v>7</v>
      </c>
      <c r="E246" s="6" t="s">
        <v>14</v>
      </c>
      <c r="F246" s="41">
        <v>338983.05084745766</v>
      </c>
      <c r="G246" s="39">
        <f>F246*1.18</f>
        <v>400000</v>
      </c>
      <c r="H246" s="39">
        <f>D246*G246</f>
        <v>2800000</v>
      </c>
      <c r="I246" s="46">
        <v>2</v>
      </c>
      <c r="J246" s="6" t="s">
        <v>14</v>
      </c>
      <c r="K246" s="41">
        <v>338983.05084745766</v>
      </c>
      <c r="L246" s="9">
        <f>I246*K246</f>
        <v>677966.10169491533</v>
      </c>
      <c r="M246" s="56">
        <f t="shared" si="8"/>
        <v>9</v>
      </c>
      <c r="N246" s="6" t="s">
        <v>14</v>
      </c>
      <c r="O246" s="41">
        <v>338983.05084745766</v>
      </c>
      <c r="P246" s="53">
        <f>M246*O246</f>
        <v>3050847.457627119</v>
      </c>
      <c r="Q246" s="52">
        <f t="shared" si="10"/>
        <v>9</v>
      </c>
      <c r="R246" s="44" t="str">
        <f t="shared" si="9"/>
        <v>Nos</v>
      </c>
      <c r="U246" s="46">
        <v>13</v>
      </c>
      <c r="V246" s="6" t="s">
        <v>14</v>
      </c>
      <c r="W246" s="53">
        <f>G246</f>
        <v>400000</v>
      </c>
      <c r="X246" s="59">
        <f>U246*W246</f>
        <v>5200000</v>
      </c>
    </row>
    <row r="247" spans="1:24" s="44" customFormat="1" ht="15.6" hidden="1">
      <c r="A247" s="44">
        <v>121</v>
      </c>
      <c r="C247" s="47"/>
      <c r="F247" s="45"/>
      <c r="G247" s="45"/>
      <c r="H247" s="45"/>
      <c r="M247" s="56">
        <f t="shared" si="8"/>
        <v>0</v>
      </c>
      <c r="Q247" s="52">
        <f t="shared" si="10"/>
        <v>0</v>
      </c>
      <c r="R247" s="44">
        <f t="shared" si="9"/>
        <v>0</v>
      </c>
      <c r="X247" s="45"/>
    </row>
    <row r="248" spans="1:24" s="44" customFormat="1" ht="15.6">
      <c r="A248" s="44">
        <v>122</v>
      </c>
      <c r="B248" s="6">
        <v>122</v>
      </c>
      <c r="C248" s="14" t="s">
        <v>247</v>
      </c>
      <c r="D248" s="12">
        <v>182</v>
      </c>
      <c r="E248" s="6" t="s">
        <v>14</v>
      </c>
      <c r="F248" s="41">
        <v>21186.440677966104</v>
      </c>
      <c r="G248" s="39">
        <f>F248*1.18</f>
        <v>25000</v>
      </c>
      <c r="H248" s="39">
        <f>D248*G248</f>
        <v>4550000</v>
      </c>
      <c r="I248" s="46">
        <v>52</v>
      </c>
      <c r="J248" s="6" t="s">
        <v>14</v>
      </c>
      <c r="K248" s="41">
        <v>21186.440677966104</v>
      </c>
      <c r="L248" s="9">
        <f>I248*K248</f>
        <v>1101694.9152542374</v>
      </c>
      <c r="M248" s="56">
        <f t="shared" si="8"/>
        <v>234</v>
      </c>
      <c r="N248" s="6" t="s">
        <v>14</v>
      </c>
      <c r="O248" s="41">
        <v>21186.440677966104</v>
      </c>
      <c r="P248" s="53">
        <f>M248*O248</f>
        <v>4957627.118644068</v>
      </c>
      <c r="Q248" s="52">
        <f t="shared" si="10"/>
        <v>234</v>
      </c>
      <c r="R248" s="44" t="str">
        <f t="shared" si="9"/>
        <v>Nos</v>
      </c>
      <c r="U248" s="46">
        <v>338</v>
      </c>
      <c r="V248" s="6" t="s">
        <v>14</v>
      </c>
      <c r="W248" s="53">
        <f>G248</f>
        <v>25000</v>
      </c>
      <c r="X248" s="59">
        <f>U248*W248</f>
        <v>8450000</v>
      </c>
    </row>
    <row r="249" spans="1:24" s="44" customFormat="1" ht="15.6" hidden="1">
      <c r="A249" s="44">
        <v>122</v>
      </c>
      <c r="C249" s="47"/>
      <c r="F249" s="45"/>
      <c r="G249" s="45"/>
      <c r="H249" s="45"/>
      <c r="M249" s="56">
        <f t="shared" si="8"/>
        <v>0</v>
      </c>
      <c r="Q249" s="52"/>
      <c r="R249" s="44">
        <f t="shared" si="9"/>
        <v>0</v>
      </c>
      <c r="X249" s="45"/>
    </row>
    <row r="250" spans="1:24" s="44" customFormat="1" ht="15.6">
      <c r="A250" s="44">
        <v>123</v>
      </c>
      <c r="B250" s="6">
        <v>123</v>
      </c>
      <c r="C250" s="14" t="s">
        <v>249</v>
      </c>
      <c r="D250" s="12">
        <v>7</v>
      </c>
      <c r="E250" s="6" t="s">
        <v>14</v>
      </c>
      <c r="F250" s="41">
        <v>25423.728813559323</v>
      </c>
      <c r="G250" s="39">
        <f>F250*1.18</f>
        <v>30000</v>
      </c>
      <c r="H250" s="39">
        <f>D250*G250</f>
        <v>210000</v>
      </c>
      <c r="I250" s="46">
        <v>2</v>
      </c>
      <c r="J250" s="6" t="s">
        <v>14</v>
      </c>
      <c r="K250" s="41">
        <v>25423.728813559323</v>
      </c>
      <c r="L250" s="9">
        <f>I250*K250</f>
        <v>50847.457627118645</v>
      </c>
      <c r="M250" s="56">
        <f t="shared" si="8"/>
        <v>9</v>
      </c>
      <c r="N250" s="6" t="s">
        <v>14</v>
      </c>
      <c r="O250" s="41">
        <v>25423.728813559323</v>
      </c>
      <c r="P250" s="53">
        <f>M250*O250</f>
        <v>228813.55932203389</v>
      </c>
      <c r="Q250" s="52">
        <f t="shared" si="10"/>
        <v>9</v>
      </c>
      <c r="R250" s="44" t="str">
        <f t="shared" si="9"/>
        <v>Nos</v>
      </c>
      <c r="U250" s="46">
        <v>13</v>
      </c>
      <c r="V250" s="6" t="s">
        <v>14</v>
      </c>
      <c r="W250" s="53">
        <f>G250</f>
        <v>30000</v>
      </c>
      <c r="X250" s="59">
        <f>U250*W250</f>
        <v>390000</v>
      </c>
    </row>
    <row r="251" spans="1:24" s="44" customFormat="1" ht="15.6" hidden="1">
      <c r="A251" s="44">
        <v>123</v>
      </c>
      <c r="C251" s="47"/>
      <c r="F251" s="45"/>
      <c r="G251" s="45"/>
      <c r="H251" s="45"/>
      <c r="M251" s="56">
        <f t="shared" si="8"/>
        <v>0</v>
      </c>
      <c r="Q251" s="52"/>
      <c r="R251" s="44">
        <f t="shared" si="9"/>
        <v>0</v>
      </c>
      <c r="X251" s="45"/>
    </row>
    <row r="252" spans="1:24" s="44" customFormat="1" ht="46.8">
      <c r="A252" s="44">
        <v>124</v>
      </c>
      <c r="B252" s="6">
        <v>124</v>
      </c>
      <c r="C252" s="14" t="s">
        <v>251</v>
      </c>
      <c r="D252" s="12">
        <v>7</v>
      </c>
      <c r="E252" s="6" t="s">
        <v>14</v>
      </c>
      <c r="F252" s="41">
        <v>13559.322033898306</v>
      </c>
      <c r="G252" s="39">
        <f>F252*1.18</f>
        <v>16000</v>
      </c>
      <c r="H252" s="39">
        <f>D252*G252</f>
        <v>112000</v>
      </c>
      <c r="I252" s="46"/>
      <c r="J252" s="6" t="s">
        <v>14</v>
      </c>
      <c r="K252" s="41">
        <v>13559.322033898306</v>
      </c>
      <c r="L252" s="9">
        <f>I252*K252</f>
        <v>0</v>
      </c>
      <c r="M252" s="56">
        <f t="shared" si="8"/>
        <v>7</v>
      </c>
      <c r="N252" s="6" t="s">
        <v>14</v>
      </c>
      <c r="O252" s="41">
        <v>13559.322033898306</v>
      </c>
      <c r="P252" s="53">
        <f>M252*O252</f>
        <v>94915.254237288143</v>
      </c>
      <c r="Q252" s="52">
        <f t="shared" si="10"/>
        <v>7</v>
      </c>
      <c r="R252" s="44" t="str">
        <f t="shared" si="9"/>
        <v>Nos</v>
      </c>
      <c r="U252" s="46">
        <v>12</v>
      </c>
      <c r="V252" s="6" t="s">
        <v>14</v>
      </c>
      <c r="W252" s="53">
        <f>G252</f>
        <v>16000</v>
      </c>
      <c r="X252" s="59">
        <f>U252*W252</f>
        <v>192000</v>
      </c>
    </row>
    <row r="253" spans="1:24" s="44" customFormat="1" ht="15.6" hidden="1">
      <c r="A253" s="44">
        <v>124</v>
      </c>
      <c r="C253" s="47"/>
      <c r="F253" s="45"/>
      <c r="G253" s="45"/>
      <c r="H253" s="45"/>
      <c r="M253" s="56">
        <f t="shared" si="8"/>
        <v>0</v>
      </c>
      <c r="Q253" s="52"/>
      <c r="R253" s="44">
        <f t="shared" si="9"/>
        <v>0</v>
      </c>
      <c r="X253" s="45"/>
    </row>
    <row r="254" spans="1:24" s="44" customFormat="1" ht="46.8">
      <c r="A254" s="44">
        <v>125</v>
      </c>
      <c r="B254" s="6">
        <v>125</v>
      </c>
      <c r="C254" s="14" t="s">
        <v>252</v>
      </c>
      <c r="D254" s="12">
        <v>1</v>
      </c>
      <c r="E254" s="6" t="s">
        <v>14</v>
      </c>
      <c r="F254" s="41">
        <v>8894067.7966101691</v>
      </c>
      <c r="G254" s="39">
        <f>F254*1.18</f>
        <v>10494999.999999998</v>
      </c>
      <c r="H254" s="39">
        <f>D254*G254</f>
        <v>10494999.999999998</v>
      </c>
      <c r="I254" s="46"/>
      <c r="J254" s="6" t="s">
        <v>14</v>
      </c>
      <c r="K254" s="41">
        <v>8894067.7966101691</v>
      </c>
      <c r="L254" s="9">
        <f>I254*K254</f>
        <v>0</v>
      </c>
      <c r="M254" s="56">
        <f t="shared" si="8"/>
        <v>1</v>
      </c>
      <c r="N254" s="6" t="s">
        <v>14</v>
      </c>
      <c r="O254" s="41">
        <v>8894067.7966101691</v>
      </c>
      <c r="P254" s="53">
        <f>M254*O254</f>
        <v>8894067.7966101691</v>
      </c>
      <c r="Q254" s="52">
        <f t="shared" si="10"/>
        <v>1</v>
      </c>
      <c r="R254" s="44" t="str">
        <f t="shared" si="9"/>
        <v>Nos</v>
      </c>
      <c r="U254" s="46">
        <v>1</v>
      </c>
      <c r="V254" s="6" t="s">
        <v>14</v>
      </c>
      <c r="W254" s="53">
        <f>G254</f>
        <v>10494999.999999998</v>
      </c>
      <c r="X254" s="59">
        <f>U254*W254</f>
        <v>10494999.999999998</v>
      </c>
    </row>
    <row r="255" spans="1:24" s="44" customFormat="1" ht="15.6" hidden="1">
      <c r="A255" s="44">
        <v>125</v>
      </c>
      <c r="C255" s="47"/>
      <c r="F255" s="45"/>
      <c r="G255" s="45"/>
      <c r="H255" s="45"/>
      <c r="M255" s="56">
        <f t="shared" si="8"/>
        <v>0</v>
      </c>
      <c r="Q255" s="52"/>
      <c r="R255" s="44">
        <f t="shared" si="9"/>
        <v>0</v>
      </c>
      <c r="X255" s="45"/>
    </row>
    <row r="256" spans="1:24" s="44" customFormat="1" ht="31.2">
      <c r="A256" s="44">
        <v>126</v>
      </c>
      <c r="B256" s="6">
        <v>126</v>
      </c>
      <c r="C256" s="14" t="s">
        <v>254</v>
      </c>
      <c r="D256" s="12">
        <v>6</v>
      </c>
      <c r="E256" s="6" t="s">
        <v>14</v>
      </c>
      <c r="F256" s="39">
        <v>127118.64406779662</v>
      </c>
      <c r="G256" s="39">
        <f>F256*1.18</f>
        <v>150000</v>
      </c>
      <c r="H256" s="39">
        <f>D256*G256</f>
        <v>900000</v>
      </c>
      <c r="I256" s="46"/>
      <c r="J256" s="6" t="s">
        <v>14</v>
      </c>
      <c r="K256" s="39">
        <v>127118.64406779662</v>
      </c>
      <c r="L256" s="9">
        <f>I256*K256</f>
        <v>0</v>
      </c>
      <c r="M256" s="56">
        <f t="shared" si="8"/>
        <v>6</v>
      </c>
      <c r="N256" s="6" t="s">
        <v>14</v>
      </c>
      <c r="O256" s="39">
        <v>127118.64406779662</v>
      </c>
      <c r="P256" s="53">
        <f>M256*O256</f>
        <v>762711.86440677964</v>
      </c>
      <c r="Q256" s="52">
        <f t="shared" si="10"/>
        <v>6</v>
      </c>
      <c r="R256" s="44" t="str">
        <f t="shared" si="9"/>
        <v>Nos</v>
      </c>
      <c r="U256" s="46">
        <v>6</v>
      </c>
      <c r="V256" s="6" t="s">
        <v>14</v>
      </c>
      <c r="W256" s="53">
        <f>G256</f>
        <v>150000</v>
      </c>
      <c r="X256" s="59">
        <f>U256*W256</f>
        <v>900000</v>
      </c>
    </row>
    <row r="257" spans="1:24" s="44" customFormat="1" ht="15.6" hidden="1">
      <c r="A257" s="44">
        <v>126</v>
      </c>
      <c r="C257" s="47"/>
      <c r="F257" s="45"/>
      <c r="G257" s="45"/>
      <c r="H257" s="45"/>
      <c r="M257" s="56">
        <f t="shared" si="8"/>
        <v>0</v>
      </c>
      <c r="Q257" s="52"/>
      <c r="R257" s="44">
        <f t="shared" si="9"/>
        <v>0</v>
      </c>
      <c r="X257" s="45"/>
    </row>
    <row r="258" spans="1:24" s="44" customFormat="1" ht="31.2">
      <c r="A258" s="44">
        <v>127</v>
      </c>
      <c r="B258" s="6">
        <v>127</v>
      </c>
      <c r="C258" s="14" t="s">
        <v>255</v>
      </c>
      <c r="D258" s="12">
        <v>2</v>
      </c>
      <c r="E258" s="6" t="s">
        <v>14</v>
      </c>
      <c r="F258" s="39">
        <v>177966.10169491527</v>
      </c>
      <c r="G258" s="39">
        <f>F258*1.18</f>
        <v>210000</v>
      </c>
      <c r="H258" s="39">
        <f>D258*G258</f>
        <v>420000</v>
      </c>
      <c r="I258" s="46"/>
      <c r="J258" s="6" t="s">
        <v>14</v>
      </c>
      <c r="K258" s="39">
        <v>177966.10169491527</v>
      </c>
      <c r="L258" s="9">
        <f>I258*K258</f>
        <v>0</v>
      </c>
      <c r="M258" s="56">
        <f t="shared" si="8"/>
        <v>2</v>
      </c>
      <c r="N258" s="6" t="s">
        <v>14</v>
      </c>
      <c r="O258" s="39">
        <v>177966.10169491527</v>
      </c>
      <c r="P258" s="53">
        <f>M258*O258</f>
        <v>355932.20338983054</v>
      </c>
      <c r="Q258" s="52">
        <f t="shared" si="10"/>
        <v>2</v>
      </c>
      <c r="R258" s="44" t="str">
        <f t="shared" si="9"/>
        <v>Nos</v>
      </c>
      <c r="U258" s="46">
        <v>6</v>
      </c>
      <c r="V258" s="6" t="s">
        <v>14</v>
      </c>
      <c r="W258" s="53">
        <f>G258</f>
        <v>210000</v>
      </c>
      <c r="X258" s="59">
        <f>U258*W258</f>
        <v>1260000</v>
      </c>
    </row>
    <row r="259" spans="1:24" s="44" customFormat="1" ht="15.6" hidden="1">
      <c r="A259" s="44">
        <v>127</v>
      </c>
      <c r="C259" s="47"/>
      <c r="F259" s="45"/>
      <c r="G259" s="45"/>
      <c r="H259" s="45"/>
      <c r="M259" s="56">
        <f t="shared" si="8"/>
        <v>0</v>
      </c>
      <c r="Q259" s="52"/>
      <c r="R259" s="44">
        <f t="shared" si="9"/>
        <v>0</v>
      </c>
      <c r="X259" s="45"/>
    </row>
    <row r="260" spans="1:24" s="44" customFormat="1" ht="15.6">
      <c r="A260" s="44">
        <v>128</v>
      </c>
      <c r="B260" s="6">
        <v>128</v>
      </c>
      <c r="C260" s="14" t="s">
        <v>256</v>
      </c>
      <c r="D260" s="12">
        <v>6</v>
      </c>
      <c r="E260" s="6" t="s">
        <v>14</v>
      </c>
      <c r="F260" s="39">
        <v>5932.203389830509</v>
      </c>
      <c r="G260" s="39">
        <f>F260*1.18</f>
        <v>7000</v>
      </c>
      <c r="H260" s="39">
        <f>D260*G260</f>
        <v>42000</v>
      </c>
      <c r="I260" s="46"/>
      <c r="J260" s="6" t="s">
        <v>14</v>
      </c>
      <c r="K260" s="39">
        <v>5932.203389830509</v>
      </c>
      <c r="L260" s="9">
        <f>I260*K260</f>
        <v>0</v>
      </c>
      <c r="M260" s="56">
        <f t="shared" si="8"/>
        <v>6</v>
      </c>
      <c r="N260" s="6" t="s">
        <v>14</v>
      </c>
      <c r="O260" s="39">
        <v>5932.203389830509</v>
      </c>
      <c r="P260" s="53">
        <f>M260*O260</f>
        <v>35593.220338983054</v>
      </c>
      <c r="Q260" s="52">
        <f t="shared" si="10"/>
        <v>6</v>
      </c>
      <c r="R260" s="44" t="str">
        <f t="shared" si="9"/>
        <v>Nos</v>
      </c>
      <c r="U260" s="46">
        <v>6</v>
      </c>
      <c r="V260" s="6" t="s">
        <v>14</v>
      </c>
      <c r="W260" s="53">
        <f>G260</f>
        <v>7000</v>
      </c>
      <c r="X260" s="59">
        <f>U260*W260</f>
        <v>42000</v>
      </c>
    </row>
    <row r="261" spans="1:24" s="44" customFormat="1" ht="15.6" hidden="1">
      <c r="A261" s="44">
        <v>128</v>
      </c>
      <c r="C261" s="47"/>
      <c r="F261" s="45"/>
      <c r="G261" s="45"/>
      <c r="H261" s="45"/>
      <c r="M261" s="56">
        <f t="shared" si="8"/>
        <v>0</v>
      </c>
      <c r="Q261" s="52"/>
      <c r="R261" s="44">
        <f t="shared" si="9"/>
        <v>0</v>
      </c>
      <c r="X261" s="45"/>
    </row>
    <row r="262" spans="1:24" s="44" customFormat="1" ht="27.6" customHeight="1">
      <c r="A262" s="44">
        <v>129</v>
      </c>
      <c r="B262" s="6">
        <v>129</v>
      </c>
      <c r="C262" s="14" t="s">
        <v>257</v>
      </c>
      <c r="D262" s="12">
        <v>2</v>
      </c>
      <c r="E262" s="6" t="s">
        <v>14</v>
      </c>
      <c r="F262" s="39">
        <v>7203.3898305084749</v>
      </c>
      <c r="G262" s="39">
        <f>F262*1.18</f>
        <v>8500</v>
      </c>
      <c r="H262" s="39">
        <f>D262*G262</f>
        <v>17000</v>
      </c>
      <c r="I262" s="46"/>
      <c r="J262" s="6" t="s">
        <v>14</v>
      </c>
      <c r="K262" s="39">
        <v>7203.3898305084749</v>
      </c>
      <c r="L262" s="9">
        <f>I262*K262</f>
        <v>0</v>
      </c>
      <c r="M262" s="56">
        <f t="shared" ref="M262:M325" si="11">D262+I262</f>
        <v>2</v>
      </c>
      <c r="N262" s="6" t="s">
        <v>14</v>
      </c>
      <c r="O262" s="39">
        <v>7203.3898305084749</v>
      </c>
      <c r="P262" s="53">
        <f>M262*O262</f>
        <v>14406.77966101695</v>
      </c>
      <c r="Q262" s="52">
        <f t="shared" si="10"/>
        <v>2</v>
      </c>
      <c r="R262" s="44" t="str">
        <f t="shared" si="9"/>
        <v>Nos</v>
      </c>
      <c r="U262" s="46">
        <v>2</v>
      </c>
      <c r="V262" s="6" t="s">
        <v>14</v>
      </c>
      <c r="W262" s="53">
        <f>G262</f>
        <v>8500</v>
      </c>
      <c r="X262" s="59">
        <f>U262*W262</f>
        <v>17000</v>
      </c>
    </row>
    <row r="263" spans="1:24" ht="30" hidden="1" customHeight="1">
      <c r="A263" s="44">
        <v>129</v>
      </c>
      <c r="M263" s="56">
        <f t="shared" si="11"/>
        <v>0</v>
      </c>
      <c r="R263" s="44">
        <f t="shared" ref="R263:R326" si="12">N263</f>
        <v>0</v>
      </c>
    </row>
    <row r="264" spans="1:24" ht="15.6">
      <c r="A264" s="44">
        <v>130</v>
      </c>
      <c r="B264" s="64">
        <v>130</v>
      </c>
      <c r="C264" s="66" t="s">
        <v>258</v>
      </c>
      <c r="D264" s="68">
        <v>1</v>
      </c>
      <c r="E264" s="64" t="s">
        <v>14</v>
      </c>
      <c r="F264" s="69">
        <v>1016949.1525423729</v>
      </c>
      <c r="G264" s="69">
        <f>F264*1.18</f>
        <v>1200000</v>
      </c>
      <c r="H264" s="69">
        <f>D264*G264</f>
        <v>1200000</v>
      </c>
      <c r="I264" s="36"/>
      <c r="J264" s="64" t="s">
        <v>14</v>
      </c>
      <c r="K264" s="69">
        <v>1016949.1525423729</v>
      </c>
      <c r="L264" s="76">
        <f>I264*K264</f>
        <v>0</v>
      </c>
      <c r="M264" s="56">
        <f t="shared" si="11"/>
        <v>1</v>
      </c>
      <c r="N264" s="64" t="s">
        <v>14</v>
      </c>
      <c r="O264" s="69">
        <v>1016949.1525423729</v>
      </c>
      <c r="P264" s="74">
        <f>M264*O264</f>
        <v>1016949.1525423729</v>
      </c>
      <c r="Q264">
        <v>1</v>
      </c>
      <c r="R264" s="44" t="str">
        <f t="shared" si="12"/>
        <v>Nos</v>
      </c>
      <c r="U264" s="36">
        <v>1</v>
      </c>
      <c r="V264" s="64" t="s">
        <v>14</v>
      </c>
      <c r="W264" s="74">
        <f>G264</f>
        <v>1200000</v>
      </c>
      <c r="X264" s="75">
        <f>U264*W264</f>
        <v>1200000</v>
      </c>
    </row>
    <row r="265" spans="1:24" ht="15.6" hidden="1">
      <c r="A265" s="44">
        <v>130</v>
      </c>
      <c r="M265" s="56">
        <f t="shared" si="11"/>
        <v>0</v>
      </c>
      <c r="R265" s="44">
        <f t="shared" si="12"/>
        <v>0</v>
      </c>
    </row>
    <row r="266" spans="1:24" ht="15.6">
      <c r="A266" s="44">
        <v>131</v>
      </c>
      <c r="B266" s="64">
        <v>131</v>
      </c>
      <c r="C266" s="66" t="s">
        <v>259</v>
      </c>
      <c r="D266" s="68">
        <v>2</v>
      </c>
      <c r="E266" s="64" t="s">
        <v>14</v>
      </c>
      <c r="F266" s="69">
        <v>847457.62711864407</v>
      </c>
      <c r="G266" s="69">
        <f>F266*1.18</f>
        <v>1000000</v>
      </c>
      <c r="H266" s="69">
        <f>D266*G266</f>
        <v>2000000</v>
      </c>
      <c r="I266" s="36"/>
      <c r="J266" s="64" t="s">
        <v>14</v>
      </c>
      <c r="K266" s="69">
        <v>847457.62711864407</v>
      </c>
      <c r="L266" s="76">
        <f>I266*K266</f>
        <v>0</v>
      </c>
      <c r="M266" s="56">
        <f t="shared" si="11"/>
        <v>2</v>
      </c>
      <c r="N266" s="64" t="s">
        <v>14</v>
      </c>
      <c r="O266" s="69">
        <v>847457.62711864407</v>
      </c>
      <c r="P266" s="74">
        <f>M266*O266</f>
        <v>1694915.2542372881</v>
      </c>
      <c r="Q266">
        <v>2</v>
      </c>
      <c r="R266" s="44" t="str">
        <f t="shared" si="12"/>
        <v>Nos</v>
      </c>
      <c r="U266" s="36">
        <v>2</v>
      </c>
      <c r="V266" s="64" t="s">
        <v>14</v>
      </c>
      <c r="W266" s="74">
        <f>G266</f>
        <v>1000000</v>
      </c>
      <c r="X266" s="75">
        <f>U266*W266</f>
        <v>2000000</v>
      </c>
    </row>
    <row r="267" spans="1:24" ht="15.6" hidden="1">
      <c r="A267" s="44">
        <v>131</v>
      </c>
      <c r="M267" s="56">
        <f t="shared" si="11"/>
        <v>0</v>
      </c>
      <c r="R267" s="44">
        <f t="shared" si="12"/>
        <v>0</v>
      </c>
    </row>
    <row r="268" spans="1:24" ht="15.6">
      <c r="A268" s="44">
        <v>132</v>
      </c>
      <c r="B268" s="64">
        <v>132</v>
      </c>
      <c r="C268" s="66" t="s">
        <v>260</v>
      </c>
      <c r="D268" s="68">
        <v>1</v>
      </c>
      <c r="E268" s="64" t="s">
        <v>14</v>
      </c>
      <c r="F268" s="69">
        <v>762711.86440677976</v>
      </c>
      <c r="G268" s="69">
        <f>F268*1.18</f>
        <v>900000.00000000012</v>
      </c>
      <c r="H268" s="69">
        <f>D268*G268</f>
        <v>900000.00000000012</v>
      </c>
      <c r="I268" s="36"/>
      <c r="J268" s="64" t="s">
        <v>14</v>
      </c>
      <c r="K268" s="69">
        <v>762711.86440677976</v>
      </c>
      <c r="L268" s="76">
        <f>I268*K268</f>
        <v>0</v>
      </c>
      <c r="M268" s="56">
        <f t="shared" si="11"/>
        <v>1</v>
      </c>
      <c r="N268" s="64" t="s">
        <v>14</v>
      </c>
      <c r="O268" s="69">
        <v>762711.86440677976</v>
      </c>
      <c r="P268" s="74">
        <f>M268*O268</f>
        <v>762711.86440677976</v>
      </c>
      <c r="Q268">
        <v>3</v>
      </c>
      <c r="R268" s="44" t="str">
        <f t="shared" si="12"/>
        <v>Nos</v>
      </c>
      <c r="U268" s="36">
        <v>2</v>
      </c>
      <c r="V268" s="64" t="s">
        <v>14</v>
      </c>
      <c r="W268" s="74">
        <f>G268</f>
        <v>900000.00000000012</v>
      </c>
      <c r="X268" s="75">
        <f>U268*W268</f>
        <v>1800000.0000000002</v>
      </c>
    </row>
    <row r="269" spans="1:24" ht="15.6" hidden="1">
      <c r="A269" s="44">
        <v>132</v>
      </c>
      <c r="M269" s="56">
        <f t="shared" si="11"/>
        <v>0</v>
      </c>
      <c r="R269" s="44">
        <f t="shared" si="12"/>
        <v>0</v>
      </c>
    </row>
    <row r="270" spans="1:24" ht="15.6">
      <c r="A270" s="44">
        <v>133</v>
      </c>
      <c r="B270" s="64">
        <v>133</v>
      </c>
      <c r="C270" s="29" t="s">
        <v>262</v>
      </c>
      <c r="D270" s="64">
        <v>1</v>
      </c>
      <c r="E270" s="64" t="s">
        <v>49</v>
      </c>
      <c r="F270" s="69">
        <v>1207627.1186440678</v>
      </c>
      <c r="G270" s="69">
        <f>F270*1.18</f>
        <v>1425000</v>
      </c>
      <c r="H270" s="69">
        <f>D270*G270</f>
        <v>1425000</v>
      </c>
      <c r="I270" s="36"/>
      <c r="J270" s="64" t="s">
        <v>49</v>
      </c>
      <c r="K270" s="69">
        <v>1207627.1186440678</v>
      </c>
      <c r="L270" s="76">
        <f>I270*K270</f>
        <v>0</v>
      </c>
      <c r="M270" s="56">
        <f t="shared" si="11"/>
        <v>1</v>
      </c>
      <c r="N270" s="64" t="s">
        <v>49</v>
      </c>
      <c r="O270" s="69">
        <v>1207627.1186440678</v>
      </c>
      <c r="P270" s="80">
        <f>M270*O270</f>
        <v>1207627.1186440678</v>
      </c>
      <c r="Q270">
        <v>1</v>
      </c>
      <c r="R270" s="44" t="str">
        <f t="shared" si="12"/>
        <v>Job</v>
      </c>
      <c r="U270" s="71">
        <f>M270</f>
        <v>1</v>
      </c>
      <c r="V270" s="64" t="s">
        <v>49</v>
      </c>
      <c r="W270" s="74">
        <f>G270</f>
        <v>1425000</v>
      </c>
      <c r="X270" s="75">
        <f>U270*W270</f>
        <v>1425000</v>
      </c>
    </row>
    <row r="271" spans="1:24" ht="15.6" hidden="1">
      <c r="A271" s="44">
        <v>133</v>
      </c>
      <c r="M271" s="56">
        <f t="shared" si="11"/>
        <v>0</v>
      </c>
      <c r="R271" s="44">
        <f t="shared" si="12"/>
        <v>0</v>
      </c>
    </row>
    <row r="272" spans="1:24" ht="15.6">
      <c r="A272" s="44">
        <v>134</v>
      </c>
      <c r="B272" s="64">
        <v>134</v>
      </c>
      <c r="C272" s="29" t="s">
        <v>263</v>
      </c>
      <c r="D272" s="64">
        <v>1</v>
      </c>
      <c r="E272" s="64" t="s">
        <v>49</v>
      </c>
      <c r="F272" s="69">
        <v>1186440.6779661018</v>
      </c>
      <c r="G272" s="69">
        <f>F272*1.18</f>
        <v>1400000</v>
      </c>
      <c r="H272" s="69">
        <f>D272*G272</f>
        <v>1400000</v>
      </c>
      <c r="I272" s="36"/>
      <c r="J272" s="64" t="s">
        <v>49</v>
      </c>
      <c r="K272" s="69">
        <v>1186440.6779661018</v>
      </c>
      <c r="L272" s="76">
        <f>I272*K272</f>
        <v>0</v>
      </c>
      <c r="M272" s="56">
        <f t="shared" si="11"/>
        <v>1</v>
      </c>
      <c r="N272" s="64" t="s">
        <v>49</v>
      </c>
      <c r="O272" s="69">
        <v>1186440.6779661018</v>
      </c>
      <c r="P272" s="80">
        <f>M272*O272</f>
        <v>1186440.6779661018</v>
      </c>
      <c r="Q272">
        <v>1</v>
      </c>
      <c r="R272" s="44" t="str">
        <f t="shared" si="12"/>
        <v>Job</v>
      </c>
      <c r="U272" s="71">
        <f>M272</f>
        <v>1</v>
      </c>
      <c r="V272" s="64" t="s">
        <v>49</v>
      </c>
      <c r="W272" s="74">
        <f>G272</f>
        <v>1400000</v>
      </c>
      <c r="X272" s="75">
        <f>U272*W272</f>
        <v>1400000</v>
      </c>
    </row>
    <row r="273" spans="1:24" ht="15.6" hidden="1">
      <c r="A273" s="44">
        <v>134</v>
      </c>
      <c r="M273" s="56">
        <f t="shared" si="11"/>
        <v>0</v>
      </c>
      <c r="R273" s="44">
        <f t="shared" si="12"/>
        <v>0</v>
      </c>
    </row>
    <row r="274" spans="1:24" ht="15.6">
      <c r="A274" s="44">
        <v>135</v>
      </c>
      <c r="B274" s="64">
        <v>135</v>
      </c>
      <c r="C274" s="29" t="s">
        <v>264</v>
      </c>
      <c r="D274" s="64">
        <v>6</v>
      </c>
      <c r="E274" s="64" t="s">
        <v>14</v>
      </c>
      <c r="F274" s="69">
        <v>22881.355932203391</v>
      </c>
      <c r="G274" s="69">
        <f>F274*1.18</f>
        <v>27000</v>
      </c>
      <c r="H274" s="69">
        <f>D274*G274</f>
        <v>162000</v>
      </c>
      <c r="I274" s="36"/>
      <c r="J274" s="64" t="s">
        <v>14</v>
      </c>
      <c r="K274" s="69">
        <v>22881.355932203391</v>
      </c>
      <c r="L274" s="76">
        <f>I274*K274</f>
        <v>0</v>
      </c>
      <c r="M274" s="56">
        <f t="shared" si="11"/>
        <v>6</v>
      </c>
      <c r="N274" s="64" t="s">
        <v>14</v>
      </c>
      <c r="O274" s="69">
        <v>22881.355932203391</v>
      </c>
      <c r="P274" s="74">
        <f>M274*O274</f>
        <v>137288.13559322036</v>
      </c>
      <c r="Q274">
        <v>6</v>
      </c>
      <c r="R274" s="44" t="str">
        <f t="shared" si="12"/>
        <v>Nos</v>
      </c>
      <c r="U274" s="71">
        <f>M274</f>
        <v>6</v>
      </c>
      <c r="V274" s="64" t="s">
        <v>14</v>
      </c>
      <c r="W274" s="74">
        <f>G274</f>
        <v>27000</v>
      </c>
      <c r="X274" s="75">
        <f>U274*W274</f>
        <v>162000</v>
      </c>
    </row>
    <row r="275" spans="1:24" ht="15.6" hidden="1">
      <c r="A275" s="44">
        <v>135</v>
      </c>
      <c r="M275" s="56">
        <f t="shared" si="11"/>
        <v>0</v>
      </c>
      <c r="R275" s="44">
        <f t="shared" si="12"/>
        <v>0</v>
      </c>
    </row>
    <row r="276" spans="1:24" ht="31.2">
      <c r="A276" s="44">
        <v>136</v>
      </c>
      <c r="B276" s="64">
        <v>136</v>
      </c>
      <c r="C276" s="29" t="s">
        <v>265</v>
      </c>
      <c r="D276" s="64">
        <v>6</v>
      </c>
      <c r="E276" s="64" t="s">
        <v>14</v>
      </c>
      <c r="F276" s="69">
        <v>13559.322033898306</v>
      </c>
      <c r="G276" s="69">
        <f>F276*1.18</f>
        <v>16000</v>
      </c>
      <c r="H276" s="69">
        <f>D276*G276</f>
        <v>96000</v>
      </c>
      <c r="I276" s="36"/>
      <c r="J276" s="64" t="s">
        <v>14</v>
      </c>
      <c r="K276" s="69">
        <v>13559.322033898306</v>
      </c>
      <c r="L276" s="76">
        <f>I276*K276</f>
        <v>0</v>
      </c>
      <c r="M276" s="56">
        <f t="shared" si="11"/>
        <v>6</v>
      </c>
      <c r="N276" s="64" t="s">
        <v>14</v>
      </c>
      <c r="O276" s="69">
        <v>13559.322033898306</v>
      </c>
      <c r="P276" s="74">
        <f>M276*O276</f>
        <v>81355.932203389835</v>
      </c>
      <c r="Q276">
        <v>6</v>
      </c>
      <c r="R276" s="44" t="str">
        <f t="shared" si="12"/>
        <v>Nos</v>
      </c>
      <c r="U276" s="71">
        <f>M276</f>
        <v>6</v>
      </c>
      <c r="V276" s="64" t="s">
        <v>14</v>
      </c>
      <c r="W276" s="74">
        <f>G276</f>
        <v>16000</v>
      </c>
      <c r="X276" s="75">
        <f>U276*W276</f>
        <v>96000</v>
      </c>
    </row>
    <row r="277" spans="1:24" ht="15.6" hidden="1">
      <c r="A277" s="44">
        <v>136</v>
      </c>
      <c r="M277" s="56">
        <f t="shared" si="11"/>
        <v>0</v>
      </c>
      <c r="R277" s="44">
        <f t="shared" si="12"/>
        <v>0</v>
      </c>
    </row>
    <row r="278" spans="1:24" ht="31.2">
      <c r="A278" s="44">
        <v>137</v>
      </c>
      <c r="B278" s="64">
        <v>137</v>
      </c>
      <c r="C278" s="29" t="s">
        <v>266</v>
      </c>
      <c r="D278" s="64">
        <v>10</v>
      </c>
      <c r="E278" s="64" t="s">
        <v>14</v>
      </c>
      <c r="F278" s="69">
        <v>9322.033898305086</v>
      </c>
      <c r="G278" s="69">
        <f>F278*1.18</f>
        <v>11000.000000000002</v>
      </c>
      <c r="H278" s="69">
        <f>D278*G278</f>
        <v>110000.00000000001</v>
      </c>
      <c r="I278" s="36"/>
      <c r="J278" s="64" t="s">
        <v>14</v>
      </c>
      <c r="K278" s="69">
        <v>9322.033898305086</v>
      </c>
      <c r="L278" s="76">
        <f>I278*K278</f>
        <v>0</v>
      </c>
      <c r="M278" s="56">
        <f t="shared" si="11"/>
        <v>10</v>
      </c>
      <c r="N278" s="64" t="s">
        <v>14</v>
      </c>
      <c r="O278" s="69">
        <v>9322.033898305086</v>
      </c>
      <c r="P278" s="74">
        <f>M278*O278</f>
        <v>93220.338983050868</v>
      </c>
      <c r="Q278">
        <v>10</v>
      </c>
      <c r="R278" s="44" t="str">
        <f t="shared" si="12"/>
        <v>Nos</v>
      </c>
      <c r="U278" s="71">
        <f>M278</f>
        <v>10</v>
      </c>
      <c r="V278" s="64" t="s">
        <v>14</v>
      </c>
      <c r="W278" s="74">
        <f>G278</f>
        <v>11000.000000000002</v>
      </c>
      <c r="X278" s="75">
        <f>U278*W278</f>
        <v>110000.00000000001</v>
      </c>
    </row>
    <row r="279" spans="1:24" ht="15.6" hidden="1">
      <c r="A279" s="44">
        <v>137</v>
      </c>
      <c r="M279" s="56">
        <f t="shared" si="11"/>
        <v>0</v>
      </c>
      <c r="R279" s="44">
        <f t="shared" si="12"/>
        <v>0</v>
      </c>
    </row>
    <row r="280" spans="1:24" ht="15.6">
      <c r="A280" s="44">
        <v>138</v>
      </c>
      <c r="B280" s="64">
        <v>138</v>
      </c>
      <c r="C280" s="29" t="s">
        <v>267</v>
      </c>
      <c r="D280" s="64">
        <v>10</v>
      </c>
      <c r="E280" s="64" t="s">
        <v>14</v>
      </c>
      <c r="F280" s="69">
        <v>19067.796610169491</v>
      </c>
      <c r="G280" s="69">
        <f>F280*1.18</f>
        <v>22500</v>
      </c>
      <c r="H280" s="69">
        <f>D280*G280</f>
        <v>225000</v>
      </c>
      <c r="I280" s="36"/>
      <c r="J280" s="64" t="s">
        <v>14</v>
      </c>
      <c r="K280" s="69">
        <v>19067.796610169491</v>
      </c>
      <c r="L280" s="76">
        <f>I280*K280</f>
        <v>0</v>
      </c>
      <c r="M280" s="56">
        <f t="shared" si="11"/>
        <v>10</v>
      </c>
      <c r="N280" s="64" t="s">
        <v>14</v>
      </c>
      <c r="O280" s="69">
        <v>19067.796610169491</v>
      </c>
      <c r="P280" s="74">
        <f>M280*O280</f>
        <v>190677.96610169491</v>
      </c>
      <c r="Q280">
        <v>10</v>
      </c>
      <c r="R280" s="44" t="str">
        <f t="shared" si="12"/>
        <v>Nos</v>
      </c>
      <c r="U280" s="71">
        <f>M280</f>
        <v>10</v>
      </c>
      <c r="V280" s="64" t="s">
        <v>14</v>
      </c>
      <c r="W280" s="74">
        <f>G280</f>
        <v>22500</v>
      </c>
      <c r="X280" s="75">
        <f>U280*W280</f>
        <v>225000</v>
      </c>
    </row>
    <row r="281" spans="1:24" ht="15.6" hidden="1">
      <c r="A281" s="44">
        <v>138</v>
      </c>
      <c r="M281" s="56">
        <f t="shared" si="11"/>
        <v>0</v>
      </c>
      <c r="R281" s="44">
        <f t="shared" si="12"/>
        <v>0</v>
      </c>
    </row>
    <row r="282" spans="1:24" ht="31.2">
      <c r="A282" s="44">
        <v>139</v>
      </c>
      <c r="B282" s="64">
        <v>139</v>
      </c>
      <c r="C282" s="29" t="s">
        <v>268</v>
      </c>
      <c r="D282" s="64">
        <v>150</v>
      </c>
      <c r="E282" s="64" t="s">
        <v>14</v>
      </c>
      <c r="F282" s="69">
        <v>1694.9152542372883</v>
      </c>
      <c r="G282" s="69">
        <f>F282*1.18</f>
        <v>2000</v>
      </c>
      <c r="H282" s="69">
        <f>D282*G282</f>
        <v>300000</v>
      </c>
      <c r="I282" s="36"/>
      <c r="J282" s="64" t="s">
        <v>14</v>
      </c>
      <c r="K282" s="69">
        <v>1694.9152542372883</v>
      </c>
      <c r="L282" s="76">
        <f>I282*K282</f>
        <v>0</v>
      </c>
      <c r="M282" s="56">
        <f t="shared" si="11"/>
        <v>150</v>
      </c>
      <c r="N282" s="64" t="s">
        <v>14</v>
      </c>
      <c r="O282" s="69">
        <v>1694.9152542372883</v>
      </c>
      <c r="P282" s="74">
        <f>M282*O282</f>
        <v>254237.28813559323</v>
      </c>
      <c r="Q282">
        <v>150</v>
      </c>
      <c r="R282" s="44" t="str">
        <f t="shared" si="12"/>
        <v>Nos</v>
      </c>
      <c r="U282" s="70">
        <f>M282</f>
        <v>150</v>
      </c>
      <c r="V282" s="64" t="s">
        <v>14</v>
      </c>
      <c r="W282" s="74">
        <f>G282</f>
        <v>2000</v>
      </c>
      <c r="X282" s="75">
        <f>U282*W282</f>
        <v>300000</v>
      </c>
    </row>
    <row r="283" spans="1:24" ht="15.6" hidden="1">
      <c r="A283" s="44">
        <v>139</v>
      </c>
      <c r="M283" s="56">
        <f t="shared" si="11"/>
        <v>0</v>
      </c>
      <c r="R283" s="44">
        <f t="shared" si="12"/>
        <v>0</v>
      </c>
    </row>
    <row r="284" spans="1:24" ht="15.6">
      <c r="A284" s="44">
        <v>140</v>
      </c>
      <c r="B284" s="64">
        <v>140</v>
      </c>
      <c r="C284" s="29" t="s">
        <v>269</v>
      </c>
      <c r="D284" s="64">
        <v>6</v>
      </c>
      <c r="E284" s="64" t="s">
        <v>11</v>
      </c>
      <c r="F284" s="69">
        <v>24576.271186440681</v>
      </c>
      <c r="G284" s="69">
        <f>F284*1.18</f>
        <v>29000.000000000004</v>
      </c>
      <c r="H284" s="69">
        <f>D284*G284</f>
        <v>174000.00000000003</v>
      </c>
      <c r="I284" s="36"/>
      <c r="J284" s="64" t="s">
        <v>11</v>
      </c>
      <c r="K284" s="69">
        <v>24576.271186440681</v>
      </c>
      <c r="L284" s="76">
        <f>I284*K284</f>
        <v>0</v>
      </c>
      <c r="M284" s="56">
        <f t="shared" si="11"/>
        <v>6</v>
      </c>
      <c r="N284" s="64" t="s">
        <v>11</v>
      </c>
      <c r="O284" s="69">
        <v>24576.271186440681</v>
      </c>
      <c r="P284" s="74">
        <f>M284*O284</f>
        <v>147457.62711864407</v>
      </c>
      <c r="Q284">
        <v>6</v>
      </c>
      <c r="R284" s="44" t="str">
        <f t="shared" si="12"/>
        <v>Sqm</v>
      </c>
      <c r="U284" s="70">
        <f>M284</f>
        <v>6</v>
      </c>
      <c r="V284" s="64" t="s">
        <v>11</v>
      </c>
      <c r="W284" s="74">
        <f>G284</f>
        <v>29000.000000000004</v>
      </c>
      <c r="X284" s="75">
        <f>U284*W284</f>
        <v>174000.00000000003</v>
      </c>
    </row>
    <row r="285" spans="1:24" ht="15.6" hidden="1">
      <c r="A285" s="44">
        <v>140</v>
      </c>
      <c r="M285" s="56">
        <f t="shared" si="11"/>
        <v>0</v>
      </c>
      <c r="R285" s="44">
        <f t="shared" si="12"/>
        <v>0</v>
      </c>
    </row>
    <row r="286" spans="1:24" ht="15.6">
      <c r="A286" s="44">
        <v>141</v>
      </c>
      <c r="B286" s="64">
        <v>141</v>
      </c>
      <c r="C286" s="29" t="s">
        <v>271</v>
      </c>
      <c r="D286" s="64">
        <v>1</v>
      </c>
      <c r="E286" s="64" t="s">
        <v>49</v>
      </c>
      <c r="F286" s="69">
        <v>847457.62711864407</v>
      </c>
      <c r="G286" s="69">
        <f>F286*1.18</f>
        <v>1000000</v>
      </c>
      <c r="H286" s="69">
        <f>D286*G286</f>
        <v>1000000</v>
      </c>
      <c r="I286" s="36"/>
      <c r="J286" s="64" t="s">
        <v>49</v>
      </c>
      <c r="K286" s="69">
        <v>847457.62711864407</v>
      </c>
      <c r="L286" s="76">
        <f>I286*K286</f>
        <v>0</v>
      </c>
      <c r="M286" s="56">
        <f t="shared" si="11"/>
        <v>1</v>
      </c>
      <c r="N286" s="64" t="s">
        <v>49</v>
      </c>
      <c r="O286" s="69">
        <v>847457.62711864407</v>
      </c>
      <c r="P286" s="74">
        <f>M286*O286</f>
        <v>847457.62711864407</v>
      </c>
      <c r="Q286">
        <v>1</v>
      </c>
      <c r="R286" s="44" t="str">
        <f t="shared" si="12"/>
        <v>Job</v>
      </c>
      <c r="U286" s="70">
        <f>M286</f>
        <v>1</v>
      </c>
      <c r="V286" s="64" t="s">
        <v>49</v>
      </c>
      <c r="W286" s="74">
        <f>G286</f>
        <v>1000000</v>
      </c>
      <c r="X286" s="75">
        <f>U286*W286</f>
        <v>1000000</v>
      </c>
    </row>
    <row r="287" spans="1:24" ht="15.6" hidden="1">
      <c r="A287" s="44">
        <v>141</v>
      </c>
      <c r="M287" s="56">
        <f t="shared" si="11"/>
        <v>0</v>
      </c>
      <c r="R287" s="44">
        <f t="shared" si="12"/>
        <v>0</v>
      </c>
    </row>
    <row r="288" spans="1:24" ht="15.6">
      <c r="A288" s="44">
        <v>142</v>
      </c>
      <c r="B288" s="64">
        <v>142</v>
      </c>
      <c r="C288" s="29" t="s">
        <v>272</v>
      </c>
      <c r="D288" s="64">
        <v>1</v>
      </c>
      <c r="E288" s="64" t="s">
        <v>49</v>
      </c>
      <c r="F288" s="69">
        <v>1059322.0338983051</v>
      </c>
      <c r="G288" s="69">
        <f>F288*1.18</f>
        <v>1250000</v>
      </c>
      <c r="H288" s="69">
        <f>D288*G288</f>
        <v>1250000</v>
      </c>
      <c r="I288" s="36"/>
      <c r="J288" s="64" t="s">
        <v>49</v>
      </c>
      <c r="K288" s="69">
        <v>1059322.0338983051</v>
      </c>
      <c r="L288" s="76">
        <f>I288*K288</f>
        <v>0</v>
      </c>
      <c r="M288" s="56">
        <f t="shared" si="11"/>
        <v>1</v>
      </c>
      <c r="N288" s="64" t="s">
        <v>49</v>
      </c>
      <c r="O288" s="69">
        <v>1059322.0338983051</v>
      </c>
      <c r="P288" s="74">
        <f>M288*O288</f>
        <v>1059322.0338983051</v>
      </c>
      <c r="Q288">
        <v>1</v>
      </c>
      <c r="R288" s="44" t="str">
        <f t="shared" si="12"/>
        <v>Job</v>
      </c>
      <c r="U288" s="70">
        <f>M288</f>
        <v>1</v>
      </c>
      <c r="V288" s="64" t="s">
        <v>49</v>
      </c>
      <c r="W288" s="74">
        <f>G288</f>
        <v>1250000</v>
      </c>
      <c r="X288" s="75">
        <f>U288*W288</f>
        <v>1250000</v>
      </c>
    </row>
    <row r="289" spans="1:24" ht="15.6" hidden="1">
      <c r="A289" s="44">
        <v>142</v>
      </c>
      <c r="M289" s="56">
        <f t="shared" si="11"/>
        <v>0</v>
      </c>
      <c r="R289" s="44">
        <f t="shared" si="12"/>
        <v>0</v>
      </c>
    </row>
    <row r="290" spans="1:24" ht="15.6">
      <c r="A290" s="44">
        <v>143</v>
      </c>
      <c r="B290" s="64">
        <v>143</v>
      </c>
      <c r="C290" s="29" t="s">
        <v>273</v>
      </c>
      <c r="D290" s="64">
        <v>2</v>
      </c>
      <c r="E290" s="64" t="s">
        <v>14</v>
      </c>
      <c r="F290" s="69">
        <v>254237.28813559323</v>
      </c>
      <c r="G290" s="69">
        <f>F290*1.18</f>
        <v>300000</v>
      </c>
      <c r="H290" s="69">
        <f>D290*G290</f>
        <v>600000</v>
      </c>
      <c r="I290" s="36"/>
      <c r="J290" s="64" t="s">
        <v>14</v>
      </c>
      <c r="K290" s="69">
        <v>254237.28813559323</v>
      </c>
      <c r="L290" s="76">
        <f>I290*K290</f>
        <v>0</v>
      </c>
      <c r="M290" s="56">
        <f t="shared" si="11"/>
        <v>2</v>
      </c>
      <c r="N290" s="64" t="s">
        <v>14</v>
      </c>
      <c r="O290" s="69">
        <v>254237.28813559323</v>
      </c>
      <c r="P290" s="74">
        <f>M290*O290</f>
        <v>508474.57627118647</v>
      </c>
      <c r="Q290">
        <v>2</v>
      </c>
      <c r="R290" s="44" t="str">
        <f t="shared" si="12"/>
        <v>Nos</v>
      </c>
      <c r="U290" s="70">
        <f>M290</f>
        <v>2</v>
      </c>
      <c r="V290" s="64" t="s">
        <v>14</v>
      </c>
      <c r="W290" s="74">
        <f>G290</f>
        <v>300000</v>
      </c>
      <c r="X290" s="75">
        <f>U290*W290</f>
        <v>600000</v>
      </c>
    </row>
    <row r="291" spans="1:24" ht="15.6" hidden="1">
      <c r="A291" s="44">
        <v>143</v>
      </c>
      <c r="M291" s="56">
        <f t="shared" si="11"/>
        <v>0</v>
      </c>
      <c r="R291" s="44">
        <f t="shared" si="12"/>
        <v>0</v>
      </c>
    </row>
    <row r="292" spans="1:24" ht="78">
      <c r="A292" s="44">
        <v>144</v>
      </c>
      <c r="B292" s="64">
        <v>144</v>
      </c>
      <c r="C292" s="29" t="s">
        <v>275</v>
      </c>
      <c r="D292" s="64">
        <v>10</v>
      </c>
      <c r="E292" s="64" t="s">
        <v>276</v>
      </c>
      <c r="F292" s="69">
        <v>4576.2711864406783</v>
      </c>
      <c r="G292" s="69">
        <f>F292*1.18</f>
        <v>5400</v>
      </c>
      <c r="H292" s="69">
        <f>D292*G292</f>
        <v>54000</v>
      </c>
      <c r="I292" s="36"/>
      <c r="J292" s="64" t="s">
        <v>276</v>
      </c>
      <c r="K292" s="69">
        <v>4576.2711864406783</v>
      </c>
      <c r="L292" s="76">
        <f>I292*K292</f>
        <v>0</v>
      </c>
      <c r="M292" s="56">
        <f t="shared" si="11"/>
        <v>10</v>
      </c>
      <c r="N292" s="64" t="s">
        <v>276</v>
      </c>
      <c r="O292" s="69">
        <v>4576.2711864406783</v>
      </c>
      <c r="P292" s="74">
        <f>M292*O292</f>
        <v>45762.711864406781</v>
      </c>
      <c r="Q292">
        <v>5.95</v>
      </c>
      <c r="R292" s="44" t="str">
        <f t="shared" si="12"/>
        <v>Cum</v>
      </c>
      <c r="U292" s="36">
        <v>5.95</v>
      </c>
      <c r="V292" s="64" t="s">
        <v>276</v>
      </c>
      <c r="W292" s="74">
        <f>G292</f>
        <v>5400</v>
      </c>
      <c r="X292" s="75">
        <f>U292*W292</f>
        <v>32130</v>
      </c>
    </row>
    <row r="293" spans="1:24" ht="15.6" hidden="1">
      <c r="A293" s="44">
        <v>144</v>
      </c>
      <c r="M293" s="56">
        <f t="shared" si="11"/>
        <v>0</v>
      </c>
      <c r="R293" s="44">
        <f t="shared" si="12"/>
        <v>0</v>
      </c>
    </row>
    <row r="294" spans="1:24" ht="78">
      <c r="A294" s="44">
        <v>145</v>
      </c>
      <c r="B294" s="64">
        <v>145</v>
      </c>
      <c r="C294" s="29" t="s">
        <v>277</v>
      </c>
      <c r="D294" s="64">
        <v>1.5</v>
      </c>
      <c r="E294" s="64" t="s">
        <v>276</v>
      </c>
      <c r="F294" s="69">
        <v>3813.5593220338983</v>
      </c>
      <c r="G294" s="69">
        <f>F294*1.18</f>
        <v>4500</v>
      </c>
      <c r="H294" s="69">
        <f>D294*G294</f>
        <v>6750</v>
      </c>
      <c r="I294" s="36"/>
      <c r="J294" s="64" t="s">
        <v>276</v>
      </c>
      <c r="K294" s="69">
        <v>3813.5593220338983</v>
      </c>
      <c r="L294" s="76">
        <f>I294*K294</f>
        <v>0</v>
      </c>
      <c r="M294" s="56">
        <f t="shared" si="11"/>
        <v>1.5</v>
      </c>
      <c r="N294" s="64" t="s">
        <v>276</v>
      </c>
      <c r="O294" s="69">
        <v>3813.5593220338983</v>
      </c>
      <c r="P294" s="74">
        <f>M294*O294</f>
        <v>5720.3389830508477</v>
      </c>
      <c r="Q294">
        <v>49.43</v>
      </c>
      <c r="R294" s="44" t="str">
        <f t="shared" si="12"/>
        <v>Cum</v>
      </c>
      <c r="U294" s="36">
        <v>49.43</v>
      </c>
      <c r="V294" s="64" t="s">
        <v>276</v>
      </c>
      <c r="W294" s="74">
        <f>G294</f>
        <v>4500</v>
      </c>
      <c r="X294" s="75">
        <f>U294*W294</f>
        <v>222435</v>
      </c>
    </row>
    <row r="295" spans="1:24" ht="15.6" hidden="1">
      <c r="A295" s="44">
        <v>145</v>
      </c>
      <c r="M295" s="56">
        <f t="shared" si="11"/>
        <v>0</v>
      </c>
      <c r="R295" s="44">
        <f t="shared" si="12"/>
        <v>0</v>
      </c>
    </row>
    <row r="296" spans="1:24" ht="78">
      <c r="A296" s="44">
        <v>146</v>
      </c>
      <c r="B296" s="64">
        <v>146</v>
      </c>
      <c r="C296" s="29" t="s">
        <v>278</v>
      </c>
      <c r="D296" s="64">
        <v>118</v>
      </c>
      <c r="E296" s="64" t="s">
        <v>276</v>
      </c>
      <c r="F296" s="69">
        <v>762.71186440677968</v>
      </c>
      <c r="G296" s="69">
        <f>F296*1.18</f>
        <v>900</v>
      </c>
      <c r="H296" s="69">
        <f>D296*G296</f>
        <v>106200</v>
      </c>
      <c r="I296" s="36"/>
      <c r="J296" s="64" t="s">
        <v>276</v>
      </c>
      <c r="K296" s="69">
        <v>762.71186440677968</v>
      </c>
      <c r="L296" s="76">
        <f>I296*K296</f>
        <v>0</v>
      </c>
      <c r="M296" s="56">
        <f t="shared" si="11"/>
        <v>118</v>
      </c>
      <c r="N296" s="64" t="s">
        <v>276</v>
      </c>
      <c r="O296" s="69">
        <v>762.71186440677968</v>
      </c>
      <c r="P296" s="74">
        <f>M296*O296</f>
        <v>90000</v>
      </c>
      <c r="Q296">
        <v>137.4</v>
      </c>
      <c r="R296" s="44" t="str">
        <f t="shared" si="12"/>
        <v>Cum</v>
      </c>
      <c r="U296" s="36">
        <v>137.4</v>
      </c>
      <c r="V296" s="64" t="s">
        <v>276</v>
      </c>
      <c r="W296" s="74">
        <f>G296</f>
        <v>900</v>
      </c>
      <c r="X296" s="75">
        <f>U296*W296</f>
        <v>123660</v>
      </c>
    </row>
    <row r="297" spans="1:24" ht="15.6" hidden="1">
      <c r="A297" s="44">
        <v>146</v>
      </c>
      <c r="M297" s="56">
        <f t="shared" si="11"/>
        <v>0</v>
      </c>
      <c r="R297" s="44">
        <f t="shared" si="12"/>
        <v>0</v>
      </c>
    </row>
    <row r="298" spans="1:24" ht="93.6">
      <c r="A298" s="44">
        <v>147</v>
      </c>
      <c r="B298" s="64">
        <v>147</v>
      </c>
      <c r="C298" s="29" t="s">
        <v>279</v>
      </c>
      <c r="D298" s="64">
        <v>25</v>
      </c>
      <c r="E298" s="64" t="s">
        <v>11</v>
      </c>
      <c r="F298" s="69">
        <v>533.89830508474574</v>
      </c>
      <c r="G298" s="69">
        <f>F298*1.18</f>
        <v>630</v>
      </c>
      <c r="H298" s="69">
        <f>D298*G298</f>
        <v>15750</v>
      </c>
      <c r="I298" s="36"/>
      <c r="J298" s="64" t="s">
        <v>11</v>
      </c>
      <c r="K298" s="69">
        <v>533.89830508474574</v>
      </c>
      <c r="L298" s="76">
        <f>I298*K298</f>
        <v>0</v>
      </c>
      <c r="M298" s="56">
        <f t="shared" si="11"/>
        <v>25</v>
      </c>
      <c r="N298" s="64" t="s">
        <v>11</v>
      </c>
      <c r="O298" s="69">
        <v>533.89830508474574</v>
      </c>
      <c r="P298" s="74">
        <f>M298*O298</f>
        <v>13347.457627118643</v>
      </c>
      <c r="Q298">
        <v>268.82</v>
      </c>
      <c r="R298" s="44" t="str">
        <f t="shared" si="12"/>
        <v>Sqm</v>
      </c>
      <c r="U298" s="36">
        <v>268.82</v>
      </c>
      <c r="V298" s="64" t="s">
        <v>11</v>
      </c>
      <c r="W298" s="74">
        <f>G298</f>
        <v>630</v>
      </c>
      <c r="X298" s="75">
        <f>U298*W298</f>
        <v>169356.6</v>
      </c>
    </row>
    <row r="299" spans="1:24" ht="15.6" hidden="1">
      <c r="A299" s="44">
        <v>147</v>
      </c>
      <c r="M299" s="56">
        <f t="shared" si="11"/>
        <v>0</v>
      </c>
      <c r="R299" s="44">
        <f t="shared" si="12"/>
        <v>0</v>
      </c>
    </row>
    <row r="300" spans="1:24" ht="78">
      <c r="A300" s="44">
        <v>148</v>
      </c>
      <c r="B300" s="64">
        <v>148</v>
      </c>
      <c r="C300" s="29" t="s">
        <v>280</v>
      </c>
      <c r="D300" s="64">
        <v>57</v>
      </c>
      <c r="E300" s="64" t="s">
        <v>14</v>
      </c>
      <c r="F300" s="69">
        <v>1525.4237288135594</v>
      </c>
      <c r="G300" s="69">
        <f>F300*1.18</f>
        <v>1800</v>
      </c>
      <c r="H300" s="69">
        <f>D300*G300</f>
        <v>102600</v>
      </c>
      <c r="I300" s="36"/>
      <c r="J300" s="64" t="s">
        <v>14</v>
      </c>
      <c r="K300" s="69">
        <v>1525.4237288135594</v>
      </c>
      <c r="L300" s="76">
        <f>I300*K300</f>
        <v>0</v>
      </c>
      <c r="M300" s="56">
        <f t="shared" si="11"/>
        <v>57</v>
      </c>
      <c r="N300" s="64" t="s">
        <v>14</v>
      </c>
      <c r="O300" s="69">
        <v>1525.4237288135594</v>
      </c>
      <c r="P300" s="74">
        <f>M300*O300</f>
        <v>86949.152542372889</v>
      </c>
      <c r="Q300">
        <v>203</v>
      </c>
      <c r="R300" s="44" t="str">
        <f t="shared" si="12"/>
        <v>Nos</v>
      </c>
      <c r="U300" s="36">
        <v>203</v>
      </c>
      <c r="V300" s="64" t="s">
        <v>14</v>
      </c>
      <c r="W300" s="74">
        <f>G300</f>
        <v>1800</v>
      </c>
      <c r="X300" s="75">
        <f>U300*W300</f>
        <v>365400</v>
      </c>
    </row>
    <row r="301" spans="1:24" ht="15.6" hidden="1">
      <c r="A301" s="44">
        <v>148</v>
      </c>
      <c r="M301" s="56">
        <f t="shared" si="11"/>
        <v>0</v>
      </c>
      <c r="R301" s="44">
        <f t="shared" si="12"/>
        <v>0</v>
      </c>
    </row>
    <row r="302" spans="1:24" ht="46.8">
      <c r="A302" s="44">
        <v>149</v>
      </c>
      <c r="B302" s="64">
        <v>149</v>
      </c>
      <c r="C302" s="29" t="s">
        <v>281</v>
      </c>
      <c r="D302" s="64">
        <v>250</v>
      </c>
      <c r="E302" s="64" t="s">
        <v>276</v>
      </c>
      <c r="F302" s="69">
        <v>762.71186440677968</v>
      </c>
      <c r="G302" s="69">
        <f>F302*1.18</f>
        <v>900</v>
      </c>
      <c r="H302" s="69">
        <f>D302*G302</f>
        <v>225000</v>
      </c>
      <c r="I302" s="36"/>
      <c r="J302" s="64" t="s">
        <v>276</v>
      </c>
      <c r="K302" s="69">
        <v>762.71186440677968</v>
      </c>
      <c r="L302" s="76">
        <f>I302*K302</f>
        <v>0</v>
      </c>
      <c r="M302" s="56">
        <f t="shared" si="11"/>
        <v>250</v>
      </c>
      <c r="N302" s="64" t="s">
        <v>276</v>
      </c>
      <c r="O302" s="69">
        <v>762.71186440677968</v>
      </c>
      <c r="P302" s="74">
        <f>M302*O302</f>
        <v>190677.96610169491</v>
      </c>
      <c r="Q302">
        <v>461.6</v>
      </c>
      <c r="R302" s="44" t="str">
        <f t="shared" si="12"/>
        <v>Cum</v>
      </c>
      <c r="U302" s="36">
        <v>461.6</v>
      </c>
      <c r="V302" s="64" t="s">
        <v>276</v>
      </c>
      <c r="W302" s="74">
        <f>G302</f>
        <v>900</v>
      </c>
      <c r="X302" s="75">
        <f>U302*W302</f>
        <v>415440</v>
      </c>
    </row>
    <row r="303" spans="1:24" ht="15.6" hidden="1">
      <c r="A303" s="44">
        <v>149</v>
      </c>
      <c r="M303" s="56">
        <f t="shared" si="11"/>
        <v>0</v>
      </c>
      <c r="R303" s="44">
        <f t="shared" si="12"/>
        <v>0</v>
      </c>
    </row>
    <row r="304" spans="1:24" ht="15.6">
      <c r="A304" s="44">
        <v>150</v>
      </c>
      <c r="B304" s="64">
        <v>150</v>
      </c>
      <c r="C304" s="29" t="s">
        <v>282</v>
      </c>
      <c r="D304" s="64">
        <v>3</v>
      </c>
      <c r="E304" s="64" t="s">
        <v>276</v>
      </c>
      <c r="F304" s="69">
        <v>16016.949152542375</v>
      </c>
      <c r="G304" s="69">
        <f>F304*1.18</f>
        <v>18900</v>
      </c>
      <c r="H304" s="69">
        <f>D304*G304</f>
        <v>56700</v>
      </c>
      <c r="I304" s="36"/>
      <c r="J304" s="64" t="s">
        <v>276</v>
      </c>
      <c r="K304" s="69">
        <v>16016.949152542375</v>
      </c>
      <c r="L304" s="76">
        <f>I304*K304</f>
        <v>0</v>
      </c>
      <c r="M304" s="56">
        <f t="shared" si="11"/>
        <v>3</v>
      </c>
      <c r="N304" s="64" t="s">
        <v>276</v>
      </c>
      <c r="O304" s="69">
        <v>16016.949152542375</v>
      </c>
      <c r="P304" s="74">
        <f>M304*O304</f>
        <v>48050.847457627126</v>
      </c>
      <c r="Q304">
        <v>2.0920000000000001</v>
      </c>
      <c r="R304" s="44" t="str">
        <f t="shared" si="12"/>
        <v>Cum</v>
      </c>
      <c r="U304" s="36">
        <v>2.0920000000000001</v>
      </c>
      <c r="V304" s="64" t="s">
        <v>276</v>
      </c>
      <c r="W304" s="74">
        <f>G304</f>
        <v>18900</v>
      </c>
      <c r="X304" s="75">
        <f>U304*W304</f>
        <v>39538.800000000003</v>
      </c>
    </row>
    <row r="305" spans="1:24" ht="15.6" hidden="1">
      <c r="A305" s="44">
        <v>150</v>
      </c>
      <c r="M305" s="56">
        <f t="shared" si="11"/>
        <v>0</v>
      </c>
      <c r="R305" s="44">
        <f t="shared" si="12"/>
        <v>0</v>
      </c>
    </row>
    <row r="306" spans="1:24" ht="15.6">
      <c r="A306" s="44">
        <v>151</v>
      </c>
      <c r="B306" s="64">
        <v>151</v>
      </c>
      <c r="C306" s="29" t="s">
        <v>283</v>
      </c>
      <c r="D306" s="64">
        <v>12</v>
      </c>
      <c r="E306" s="64" t="s">
        <v>11</v>
      </c>
      <c r="F306" s="69">
        <v>991.52542372881362</v>
      </c>
      <c r="G306" s="69">
        <f>F306*1.18</f>
        <v>1170</v>
      </c>
      <c r="H306" s="69">
        <f>D306*G306</f>
        <v>14040</v>
      </c>
      <c r="I306" s="36"/>
      <c r="J306" s="64" t="s">
        <v>11</v>
      </c>
      <c r="K306" s="69">
        <v>991.52542372881362</v>
      </c>
      <c r="L306" s="76">
        <f>I306*K306</f>
        <v>0</v>
      </c>
      <c r="M306" s="56">
        <f t="shared" si="11"/>
        <v>12</v>
      </c>
      <c r="N306" s="64" t="s">
        <v>11</v>
      </c>
      <c r="O306" s="69">
        <v>991.52542372881362</v>
      </c>
      <c r="P306" s="74">
        <f>M306*O306</f>
        <v>11898.305084745763</v>
      </c>
      <c r="Q306">
        <v>0</v>
      </c>
      <c r="R306" s="44" t="str">
        <f t="shared" si="12"/>
        <v>Sqm</v>
      </c>
      <c r="U306" s="36">
        <v>0</v>
      </c>
      <c r="V306" s="64" t="s">
        <v>11</v>
      </c>
      <c r="W306" s="74">
        <f>G306</f>
        <v>1170</v>
      </c>
      <c r="X306" s="75">
        <f>U306*W306</f>
        <v>0</v>
      </c>
    </row>
    <row r="307" spans="1:24" ht="15.6" hidden="1">
      <c r="A307" s="44">
        <v>151</v>
      </c>
      <c r="M307" s="56">
        <f t="shared" si="11"/>
        <v>0</v>
      </c>
      <c r="R307" s="44">
        <f t="shared" si="12"/>
        <v>0</v>
      </c>
    </row>
    <row r="308" spans="1:24" ht="15.6">
      <c r="A308" s="44">
        <v>152</v>
      </c>
      <c r="B308" s="64">
        <v>152</v>
      </c>
      <c r="C308" s="29" t="s">
        <v>284</v>
      </c>
      <c r="D308" s="64">
        <v>12</v>
      </c>
      <c r="E308" s="64" t="s">
        <v>11</v>
      </c>
      <c r="F308" s="69">
        <v>762.71186440677968</v>
      </c>
      <c r="G308" s="69">
        <f>F308*1.18</f>
        <v>900</v>
      </c>
      <c r="H308" s="69">
        <f>D308*G308</f>
        <v>10800</v>
      </c>
      <c r="I308" s="36"/>
      <c r="J308" s="64" t="s">
        <v>11</v>
      </c>
      <c r="K308" s="69">
        <v>762.71186440677968</v>
      </c>
      <c r="L308" s="76">
        <f>I308*K308</f>
        <v>0</v>
      </c>
      <c r="M308" s="56">
        <f t="shared" si="11"/>
        <v>12</v>
      </c>
      <c r="N308" s="64" t="s">
        <v>11</v>
      </c>
      <c r="O308" s="69">
        <v>762.71186440677968</v>
      </c>
      <c r="P308" s="74">
        <f>M308*O308</f>
        <v>9152.5423728813566</v>
      </c>
      <c r="Q308">
        <v>0</v>
      </c>
      <c r="R308" s="44" t="str">
        <f t="shared" si="12"/>
        <v>Sqm</v>
      </c>
      <c r="U308" s="36">
        <v>0</v>
      </c>
      <c r="V308" s="64" t="s">
        <v>11</v>
      </c>
      <c r="W308" s="74">
        <f>G308</f>
        <v>900</v>
      </c>
      <c r="X308" s="75">
        <f>U308*W308</f>
        <v>0</v>
      </c>
    </row>
    <row r="309" spans="1:24" ht="15.6" hidden="1">
      <c r="A309" s="44">
        <v>152</v>
      </c>
      <c r="M309" s="56">
        <f t="shared" si="11"/>
        <v>0</v>
      </c>
      <c r="R309" s="44">
        <f t="shared" si="12"/>
        <v>0</v>
      </c>
    </row>
    <row r="310" spans="1:24" ht="15.6">
      <c r="A310" s="44">
        <v>153</v>
      </c>
      <c r="B310" s="64">
        <v>153</v>
      </c>
      <c r="C310" s="29" t="s">
        <v>285</v>
      </c>
      <c r="D310" s="64">
        <v>3</v>
      </c>
      <c r="E310" s="64" t="s">
        <v>276</v>
      </c>
      <c r="F310" s="69">
        <v>12966.101694915254</v>
      </c>
      <c r="G310" s="69">
        <f>F310*1.18</f>
        <v>15300</v>
      </c>
      <c r="H310" s="69">
        <f>D310*G310</f>
        <v>45900</v>
      </c>
      <c r="I310" s="36"/>
      <c r="J310" s="64" t="s">
        <v>276</v>
      </c>
      <c r="K310" s="69">
        <v>12966.101694915254</v>
      </c>
      <c r="L310" s="76">
        <f>I310*K310</f>
        <v>0</v>
      </c>
      <c r="M310" s="56">
        <f t="shared" si="11"/>
        <v>3</v>
      </c>
      <c r="N310" s="64" t="s">
        <v>276</v>
      </c>
      <c r="O310" s="69">
        <v>12966.101694915254</v>
      </c>
      <c r="P310" s="74">
        <f>M310*O310</f>
        <v>38898.305084745763</v>
      </c>
      <c r="Q310">
        <v>78.23</v>
      </c>
      <c r="R310" s="44" t="str">
        <f t="shared" si="12"/>
        <v>Cum</v>
      </c>
      <c r="U310" s="36">
        <v>78.23</v>
      </c>
      <c r="V310" s="64" t="s">
        <v>276</v>
      </c>
      <c r="W310" s="74">
        <f>G310</f>
        <v>15300</v>
      </c>
      <c r="X310" s="75">
        <f>U310*W310</f>
        <v>1196919</v>
      </c>
    </row>
    <row r="311" spans="1:24" ht="15.6" hidden="1">
      <c r="A311" s="44">
        <v>153</v>
      </c>
      <c r="M311" s="56">
        <f t="shared" si="11"/>
        <v>0</v>
      </c>
      <c r="R311" s="44">
        <f t="shared" si="12"/>
        <v>0</v>
      </c>
    </row>
    <row r="312" spans="1:24" ht="31.2">
      <c r="A312" s="44">
        <v>154</v>
      </c>
      <c r="B312" s="64">
        <v>154</v>
      </c>
      <c r="C312" s="29" t="s">
        <v>286</v>
      </c>
      <c r="D312" s="64">
        <v>500</v>
      </c>
      <c r="E312" s="64" t="s">
        <v>11</v>
      </c>
      <c r="F312" s="69">
        <v>2288.1355932203392</v>
      </c>
      <c r="G312" s="69">
        <f>F312*1.18</f>
        <v>2700</v>
      </c>
      <c r="H312" s="69">
        <f>D312*G312</f>
        <v>1350000</v>
      </c>
      <c r="I312" s="36"/>
      <c r="J312" s="64" t="s">
        <v>11</v>
      </c>
      <c r="K312" s="69">
        <v>2288.1355932203392</v>
      </c>
      <c r="L312" s="76">
        <f>I312*K312</f>
        <v>0</v>
      </c>
      <c r="M312" s="56">
        <f t="shared" si="11"/>
        <v>500</v>
      </c>
      <c r="N312" s="64" t="s">
        <v>11</v>
      </c>
      <c r="O312" s="69">
        <v>2288.1355932203392</v>
      </c>
      <c r="P312" s="74">
        <f>M312*O312</f>
        <v>1144067.7966101696</v>
      </c>
      <c r="Q312">
        <v>348.01</v>
      </c>
      <c r="R312" s="44" t="str">
        <f t="shared" si="12"/>
        <v>Sqm</v>
      </c>
      <c r="U312" s="36">
        <v>348.01</v>
      </c>
      <c r="V312" s="64" t="s">
        <v>11</v>
      </c>
      <c r="W312" s="74">
        <f>G312</f>
        <v>2700</v>
      </c>
      <c r="X312" s="75">
        <f>U312*W312</f>
        <v>939627</v>
      </c>
    </row>
    <row r="313" spans="1:24" ht="15.6" hidden="1">
      <c r="A313" s="44">
        <v>154</v>
      </c>
      <c r="M313" s="56">
        <f t="shared" si="11"/>
        <v>0</v>
      </c>
      <c r="R313" s="44">
        <f t="shared" si="12"/>
        <v>0</v>
      </c>
    </row>
    <row r="314" spans="1:24" ht="31.2">
      <c r="A314" s="44">
        <v>155</v>
      </c>
      <c r="B314" s="64">
        <v>155</v>
      </c>
      <c r="C314" s="29" t="s">
        <v>287</v>
      </c>
      <c r="D314" s="64">
        <v>1.5</v>
      </c>
      <c r="E314" s="64" t="s">
        <v>276</v>
      </c>
      <c r="F314" s="69">
        <v>7627.1186440677966</v>
      </c>
      <c r="G314" s="69">
        <f>F314*1.18</f>
        <v>9000</v>
      </c>
      <c r="H314" s="69">
        <f>D314*G314</f>
        <v>13500</v>
      </c>
      <c r="I314" s="36"/>
      <c r="J314" s="64" t="s">
        <v>276</v>
      </c>
      <c r="K314" s="69">
        <v>7627.1186440677966</v>
      </c>
      <c r="L314" s="76">
        <f>I314*K314</f>
        <v>0</v>
      </c>
      <c r="M314" s="56">
        <f t="shared" si="11"/>
        <v>1.5</v>
      </c>
      <c r="N314" s="64" t="s">
        <v>276</v>
      </c>
      <c r="O314" s="69">
        <v>7627.1186440677966</v>
      </c>
      <c r="P314" s="74">
        <f>M314*O314</f>
        <v>11440.677966101695</v>
      </c>
      <c r="Q314">
        <v>28.01</v>
      </c>
      <c r="R314" s="44" t="str">
        <f t="shared" si="12"/>
        <v>Cum</v>
      </c>
      <c r="U314" s="36">
        <v>28.01</v>
      </c>
      <c r="V314" s="64" t="s">
        <v>276</v>
      </c>
      <c r="W314" s="74">
        <f>G314</f>
        <v>9000</v>
      </c>
      <c r="X314" s="75">
        <f>U314*W314</f>
        <v>252090</v>
      </c>
    </row>
    <row r="315" spans="1:24" ht="15.6" hidden="1">
      <c r="A315" s="44">
        <v>155</v>
      </c>
      <c r="M315" s="56">
        <f t="shared" si="11"/>
        <v>0</v>
      </c>
      <c r="R315" s="44">
        <f t="shared" si="12"/>
        <v>0</v>
      </c>
    </row>
    <row r="316" spans="1:24" ht="31.2">
      <c r="A316" s="44">
        <v>156</v>
      </c>
      <c r="B316" s="64">
        <v>156</v>
      </c>
      <c r="C316" s="29" t="s">
        <v>288</v>
      </c>
      <c r="D316" s="64">
        <v>23</v>
      </c>
      <c r="E316" s="64" t="s">
        <v>276</v>
      </c>
      <c r="F316" s="69">
        <v>6101.6949152542375</v>
      </c>
      <c r="G316" s="69">
        <f>F316*1.18</f>
        <v>7200</v>
      </c>
      <c r="H316" s="69">
        <f>D316*G316</f>
        <v>165600</v>
      </c>
      <c r="I316" s="36"/>
      <c r="J316" s="64" t="s">
        <v>276</v>
      </c>
      <c r="K316" s="69">
        <v>6101.6949152542375</v>
      </c>
      <c r="L316" s="76">
        <f>I316*K316</f>
        <v>0</v>
      </c>
      <c r="M316" s="56">
        <f t="shared" si="11"/>
        <v>23</v>
      </c>
      <c r="N316" s="64" t="s">
        <v>276</v>
      </c>
      <c r="O316" s="69">
        <v>6101.6949152542375</v>
      </c>
      <c r="P316" s="74">
        <f>M316*O316</f>
        <v>140338.98305084746</v>
      </c>
      <c r="Q316">
        <v>16.062000000000001</v>
      </c>
      <c r="R316" s="44" t="str">
        <f t="shared" si="12"/>
        <v>Cum</v>
      </c>
      <c r="U316" s="36">
        <v>16.062000000000001</v>
      </c>
      <c r="V316" s="64" t="s">
        <v>276</v>
      </c>
      <c r="W316" s="74">
        <f>G316</f>
        <v>7200</v>
      </c>
      <c r="X316" s="75">
        <f>U316*W316</f>
        <v>115646.40000000001</v>
      </c>
    </row>
    <row r="317" spans="1:24" ht="15.6" hidden="1">
      <c r="A317" s="44">
        <v>156</v>
      </c>
      <c r="M317" s="56">
        <f t="shared" si="11"/>
        <v>0</v>
      </c>
      <c r="R317" s="44">
        <f t="shared" si="12"/>
        <v>0</v>
      </c>
    </row>
    <row r="318" spans="1:24" ht="31.2">
      <c r="A318" s="44">
        <v>157</v>
      </c>
      <c r="B318" s="64">
        <v>157</v>
      </c>
      <c r="C318" s="29" t="s">
        <v>289</v>
      </c>
      <c r="D318" s="64">
        <v>1.25</v>
      </c>
      <c r="E318" s="64" t="s">
        <v>290</v>
      </c>
      <c r="F318" s="69">
        <v>106779.66101694916</v>
      </c>
      <c r="G318" s="69">
        <f>F318*1.18</f>
        <v>126000</v>
      </c>
      <c r="H318" s="69">
        <f>D318*G318</f>
        <v>157500</v>
      </c>
      <c r="I318" s="36"/>
      <c r="J318" s="64" t="s">
        <v>290</v>
      </c>
      <c r="K318" s="69">
        <v>106779.66101694916</v>
      </c>
      <c r="L318" s="76">
        <f>I318*K318</f>
        <v>0</v>
      </c>
      <c r="M318" s="56">
        <f t="shared" si="11"/>
        <v>1.25</v>
      </c>
      <c r="N318" s="64" t="s">
        <v>290</v>
      </c>
      <c r="O318" s="69">
        <v>106779.66101694916</v>
      </c>
      <c r="P318" s="74">
        <f>M318*O318</f>
        <v>133474.57627118647</v>
      </c>
      <c r="Q318">
        <v>0.52100000000000002</v>
      </c>
      <c r="R318" s="44" t="str">
        <f t="shared" si="12"/>
        <v>MT</v>
      </c>
      <c r="U318" s="36">
        <v>0.52100000000000002</v>
      </c>
      <c r="V318" s="64" t="s">
        <v>290</v>
      </c>
      <c r="W318" s="74">
        <f>G318</f>
        <v>126000</v>
      </c>
      <c r="X318" s="75">
        <f>U318*W318</f>
        <v>65646</v>
      </c>
    </row>
    <row r="319" spans="1:24" ht="15.6" hidden="1">
      <c r="A319" s="44">
        <v>157</v>
      </c>
      <c r="M319" s="56">
        <f t="shared" si="11"/>
        <v>0</v>
      </c>
      <c r="R319" s="44">
        <f t="shared" si="12"/>
        <v>0</v>
      </c>
    </row>
    <row r="320" spans="1:24" ht="46.8">
      <c r="A320" s="44">
        <v>158</v>
      </c>
      <c r="B320" s="64">
        <v>158</v>
      </c>
      <c r="C320" s="29" t="s">
        <v>291</v>
      </c>
      <c r="D320" s="64">
        <v>1600</v>
      </c>
      <c r="E320" s="64" t="s">
        <v>11</v>
      </c>
      <c r="F320" s="69">
        <v>1037.2881355932204</v>
      </c>
      <c r="G320" s="69">
        <f>F320*1.18</f>
        <v>1224</v>
      </c>
      <c r="H320" s="69">
        <f>D320*G320</f>
        <v>1958400</v>
      </c>
      <c r="I320" s="36"/>
      <c r="J320" s="64" t="s">
        <v>11</v>
      </c>
      <c r="K320" s="69">
        <v>1037.2881355932204</v>
      </c>
      <c r="L320" s="76">
        <f>I320*K320</f>
        <v>0</v>
      </c>
      <c r="M320" s="56">
        <f t="shared" si="11"/>
        <v>1600</v>
      </c>
      <c r="N320" s="64" t="s">
        <v>11</v>
      </c>
      <c r="O320" s="69">
        <v>1037.2881355932204</v>
      </c>
      <c r="P320" s="74">
        <f>M320*O320</f>
        <v>1659661.0169491526</v>
      </c>
      <c r="Q320">
        <v>1696.98</v>
      </c>
      <c r="R320" s="44" t="str">
        <f t="shared" si="12"/>
        <v>Sqm</v>
      </c>
      <c r="U320" s="36">
        <v>1696.98</v>
      </c>
      <c r="V320" s="64" t="s">
        <v>11</v>
      </c>
      <c r="W320" s="74">
        <f>G320</f>
        <v>1224</v>
      </c>
      <c r="X320" s="75">
        <f>U320*W320</f>
        <v>2077103.52</v>
      </c>
    </row>
    <row r="321" spans="1:24" ht="15.6" hidden="1">
      <c r="A321" s="44">
        <v>158</v>
      </c>
      <c r="M321" s="56">
        <f t="shared" si="11"/>
        <v>0</v>
      </c>
      <c r="R321" s="44">
        <f t="shared" si="12"/>
        <v>0</v>
      </c>
    </row>
    <row r="322" spans="1:24" ht="31.2">
      <c r="A322" s="44">
        <v>159</v>
      </c>
      <c r="B322" s="64">
        <v>159</v>
      </c>
      <c r="C322" s="29" t="s">
        <v>292</v>
      </c>
      <c r="D322" s="64">
        <v>77.78</v>
      </c>
      <c r="E322" s="64" t="s">
        <v>11</v>
      </c>
      <c r="F322" s="69">
        <v>305.08474576271186</v>
      </c>
      <c r="G322" s="69">
        <f>F322*1.18</f>
        <v>360</v>
      </c>
      <c r="H322" s="69">
        <f>D322*G322</f>
        <v>28000.799999999999</v>
      </c>
      <c r="I322" s="36"/>
      <c r="J322" s="64" t="s">
        <v>11</v>
      </c>
      <c r="K322" s="69">
        <v>305.08474576271186</v>
      </c>
      <c r="L322" s="76">
        <f>I322*K322</f>
        <v>0</v>
      </c>
      <c r="M322" s="56">
        <f t="shared" si="11"/>
        <v>77.78</v>
      </c>
      <c r="N322" s="64" t="s">
        <v>11</v>
      </c>
      <c r="O322" s="69">
        <v>305.08474576271186</v>
      </c>
      <c r="P322" s="74">
        <f>M322*O322</f>
        <v>23729.491525423728</v>
      </c>
      <c r="Q322">
        <v>41</v>
      </c>
      <c r="R322" s="44" t="str">
        <f t="shared" si="12"/>
        <v>Sqm</v>
      </c>
      <c r="U322" s="36">
        <v>41</v>
      </c>
      <c r="V322" s="64" t="s">
        <v>11</v>
      </c>
      <c r="W322" s="74">
        <f>G322</f>
        <v>360</v>
      </c>
      <c r="X322" s="75">
        <f>U322*W322</f>
        <v>14760</v>
      </c>
    </row>
    <row r="323" spans="1:24" ht="15.6" hidden="1">
      <c r="A323" s="44">
        <v>159</v>
      </c>
      <c r="M323" s="56">
        <f t="shared" si="11"/>
        <v>0</v>
      </c>
      <c r="R323" s="44">
        <f t="shared" si="12"/>
        <v>0</v>
      </c>
    </row>
    <row r="324" spans="1:24" ht="109.2">
      <c r="A324" s="44">
        <v>160</v>
      </c>
      <c r="B324" s="64">
        <v>160</v>
      </c>
      <c r="C324" s="29" t="s">
        <v>293</v>
      </c>
      <c r="D324" s="64">
        <v>4447</v>
      </c>
      <c r="E324" s="64" t="s">
        <v>11</v>
      </c>
      <c r="F324" s="69">
        <v>228.81355932203391</v>
      </c>
      <c r="G324" s="69">
        <f>F324*1.18</f>
        <v>270</v>
      </c>
      <c r="H324" s="69">
        <f>D324*G324</f>
        <v>1200690</v>
      </c>
      <c r="I324" s="36"/>
      <c r="J324" s="64" t="s">
        <v>11</v>
      </c>
      <c r="K324" s="69">
        <v>228.81355932203391</v>
      </c>
      <c r="L324" s="76">
        <f>I324*K324</f>
        <v>0</v>
      </c>
      <c r="M324" s="56">
        <f t="shared" si="11"/>
        <v>4447</v>
      </c>
      <c r="N324" s="64" t="s">
        <v>11</v>
      </c>
      <c r="O324" s="69">
        <v>228.81355932203391</v>
      </c>
      <c r="P324" s="74">
        <f>M324*O324</f>
        <v>1017533.8983050848</v>
      </c>
      <c r="Q324">
        <v>1475.27</v>
      </c>
      <c r="R324" s="44" t="str">
        <f t="shared" si="12"/>
        <v>Sqm</v>
      </c>
      <c r="U324" s="36">
        <v>1475.27</v>
      </c>
      <c r="V324" s="64" t="s">
        <v>11</v>
      </c>
      <c r="W324" s="74">
        <f>G324</f>
        <v>270</v>
      </c>
      <c r="X324" s="75">
        <f>U324*W324</f>
        <v>398322.9</v>
      </c>
    </row>
    <row r="325" spans="1:24" ht="15.6" hidden="1">
      <c r="A325" s="44">
        <v>160</v>
      </c>
      <c r="M325" s="56">
        <f t="shared" si="11"/>
        <v>0</v>
      </c>
      <c r="R325" s="44">
        <f t="shared" si="12"/>
        <v>0</v>
      </c>
    </row>
    <row r="326" spans="1:24" ht="15.6">
      <c r="A326" s="44">
        <v>161</v>
      </c>
      <c r="B326" s="64">
        <v>161</v>
      </c>
      <c r="C326" s="29" t="s">
        <v>294</v>
      </c>
      <c r="D326" s="64">
        <v>85</v>
      </c>
      <c r="E326" s="64" t="s">
        <v>11</v>
      </c>
      <c r="F326" s="69">
        <v>1449.1525423728815</v>
      </c>
      <c r="G326" s="69">
        <f>F326*1.18</f>
        <v>1710</v>
      </c>
      <c r="H326" s="69">
        <f>D326*G326</f>
        <v>145350</v>
      </c>
      <c r="I326" s="36"/>
      <c r="J326" s="64" t="s">
        <v>11</v>
      </c>
      <c r="K326" s="69">
        <v>1449.1525423728815</v>
      </c>
      <c r="L326" s="76">
        <f>I326*K326</f>
        <v>0</v>
      </c>
      <c r="M326" s="56">
        <f t="shared" ref="M326:M389" si="13">D326+I326</f>
        <v>85</v>
      </c>
      <c r="N326" s="64" t="s">
        <v>11</v>
      </c>
      <c r="O326" s="69">
        <v>1449.1525423728815</v>
      </c>
      <c r="P326" s="74">
        <f>M326*O326</f>
        <v>123177.96610169492</v>
      </c>
      <c r="Q326">
        <v>91.23</v>
      </c>
      <c r="R326" s="44" t="str">
        <f t="shared" si="12"/>
        <v>Sqm</v>
      </c>
      <c r="U326" s="36">
        <v>91.23</v>
      </c>
      <c r="V326" s="64" t="s">
        <v>11</v>
      </c>
      <c r="W326" s="74">
        <f>G326</f>
        <v>1710</v>
      </c>
      <c r="X326" s="75">
        <f>U326*W326</f>
        <v>156003.30000000002</v>
      </c>
    </row>
    <row r="327" spans="1:24" ht="15.6" hidden="1">
      <c r="A327" s="44">
        <v>161</v>
      </c>
      <c r="M327" s="56">
        <f t="shared" si="13"/>
        <v>0</v>
      </c>
      <c r="R327" s="44">
        <f t="shared" ref="R327:R390" si="14">N327</f>
        <v>0</v>
      </c>
    </row>
    <row r="328" spans="1:24" ht="15.6">
      <c r="A328" s="44">
        <v>162</v>
      </c>
      <c r="B328" s="64">
        <v>162</v>
      </c>
      <c r="C328" s="29" t="s">
        <v>295</v>
      </c>
      <c r="D328" s="64">
        <v>225</v>
      </c>
      <c r="E328" s="64" t="s">
        <v>11</v>
      </c>
      <c r="F328" s="69">
        <v>1220.3389830508474</v>
      </c>
      <c r="G328" s="69">
        <f>F328*1.18</f>
        <v>1440</v>
      </c>
      <c r="H328" s="69">
        <f>D328*G328</f>
        <v>324000</v>
      </c>
      <c r="I328" s="36"/>
      <c r="J328" s="64" t="s">
        <v>11</v>
      </c>
      <c r="K328" s="69">
        <v>1220.3389830508474</v>
      </c>
      <c r="L328" s="76">
        <f>I328*K328</f>
        <v>0</v>
      </c>
      <c r="M328" s="56">
        <f t="shared" si="13"/>
        <v>225</v>
      </c>
      <c r="N328" s="64" t="s">
        <v>11</v>
      </c>
      <c r="O328" s="69">
        <v>1220.3389830508474</v>
      </c>
      <c r="P328" s="74">
        <f>M328*O328</f>
        <v>274576.27118644066</v>
      </c>
      <c r="Q328">
        <v>372.9</v>
      </c>
      <c r="R328" s="44" t="str">
        <f t="shared" si="14"/>
        <v>Sqm</v>
      </c>
      <c r="U328" s="36">
        <v>372.9</v>
      </c>
      <c r="V328" s="64" t="s">
        <v>11</v>
      </c>
      <c r="W328" s="74">
        <f>G328</f>
        <v>1440</v>
      </c>
      <c r="X328" s="75">
        <f>U328*W328</f>
        <v>536976</v>
      </c>
    </row>
    <row r="329" spans="1:24" ht="15.6" hidden="1">
      <c r="A329" s="44">
        <v>162</v>
      </c>
      <c r="M329" s="56">
        <f t="shared" si="13"/>
        <v>0</v>
      </c>
      <c r="R329" s="44">
        <f t="shared" si="14"/>
        <v>0</v>
      </c>
    </row>
    <row r="330" spans="1:24" ht="15.6">
      <c r="A330" s="44">
        <v>163</v>
      </c>
      <c r="B330" s="64">
        <v>163</v>
      </c>
      <c r="C330" s="29" t="s">
        <v>296</v>
      </c>
      <c r="D330" s="64">
        <v>350</v>
      </c>
      <c r="E330" s="64" t="s">
        <v>11</v>
      </c>
      <c r="F330" s="69">
        <v>1220.3389830508474</v>
      </c>
      <c r="G330" s="69">
        <f>F330*1.18</f>
        <v>1440</v>
      </c>
      <c r="H330" s="69">
        <f>D330*G330</f>
        <v>504000</v>
      </c>
      <c r="I330" s="36"/>
      <c r="J330" s="64" t="s">
        <v>11</v>
      </c>
      <c r="K330" s="69">
        <v>1220.3389830508474</v>
      </c>
      <c r="L330" s="76">
        <f>I330*K330</f>
        <v>0</v>
      </c>
      <c r="M330" s="56">
        <f t="shared" si="13"/>
        <v>350</v>
      </c>
      <c r="N330" s="64" t="s">
        <v>11</v>
      </c>
      <c r="O330" s="69">
        <v>1220.3389830508474</v>
      </c>
      <c r="P330" s="74">
        <f>M330*O330</f>
        <v>427118.64406779659</v>
      </c>
      <c r="Q330">
        <v>437.572</v>
      </c>
      <c r="R330" s="44" t="str">
        <f t="shared" si="14"/>
        <v>Sqm</v>
      </c>
      <c r="U330" s="36">
        <v>437.572</v>
      </c>
      <c r="V330" s="64" t="s">
        <v>11</v>
      </c>
      <c r="W330" s="74">
        <f>G330</f>
        <v>1440</v>
      </c>
      <c r="X330" s="75">
        <f>U330*W330</f>
        <v>630103.68000000005</v>
      </c>
    </row>
    <row r="331" spans="1:24" ht="15.6" hidden="1">
      <c r="A331" s="44">
        <v>163</v>
      </c>
      <c r="M331" s="56">
        <f t="shared" si="13"/>
        <v>0</v>
      </c>
      <c r="R331" s="44">
        <f t="shared" si="14"/>
        <v>0</v>
      </c>
    </row>
    <row r="332" spans="1:24" ht="46.8">
      <c r="A332" s="44">
        <v>164</v>
      </c>
      <c r="B332" s="64">
        <v>164</v>
      </c>
      <c r="C332" s="29" t="s">
        <v>297</v>
      </c>
      <c r="D332" s="64">
        <v>4447</v>
      </c>
      <c r="E332" s="64" t="s">
        <v>11</v>
      </c>
      <c r="F332" s="69">
        <v>305.08474576271186</v>
      </c>
      <c r="G332" s="69">
        <f>F332*1.18</f>
        <v>360</v>
      </c>
      <c r="H332" s="69">
        <f>D332*G332</f>
        <v>1600920</v>
      </c>
      <c r="I332" s="36"/>
      <c r="J332" s="64" t="s">
        <v>11</v>
      </c>
      <c r="K332" s="69">
        <v>305.08474576271186</v>
      </c>
      <c r="L332" s="76">
        <f>I332*K332</f>
        <v>0</v>
      </c>
      <c r="M332" s="56">
        <f t="shared" si="13"/>
        <v>4447</v>
      </c>
      <c r="N332" s="64" t="s">
        <v>11</v>
      </c>
      <c r="O332" s="69">
        <v>305.08474576271186</v>
      </c>
      <c r="P332" s="74">
        <f>M332*O332</f>
        <v>1356711.8644067796</v>
      </c>
      <c r="Q332">
        <v>2923.63</v>
      </c>
      <c r="R332" s="44" t="str">
        <f t="shared" si="14"/>
        <v>Sqm</v>
      </c>
      <c r="U332" s="36">
        <v>2923.6289999999999</v>
      </c>
      <c r="V332" s="64" t="s">
        <v>11</v>
      </c>
      <c r="W332" s="74">
        <f>G332</f>
        <v>360</v>
      </c>
      <c r="X332" s="75">
        <f>U332*W332</f>
        <v>1052506.44</v>
      </c>
    </row>
    <row r="333" spans="1:24" ht="15.6" hidden="1">
      <c r="A333" s="44">
        <v>164</v>
      </c>
      <c r="M333" s="56">
        <f t="shared" si="13"/>
        <v>0</v>
      </c>
      <c r="R333" s="44">
        <f t="shared" si="14"/>
        <v>0</v>
      </c>
    </row>
    <row r="334" spans="1:24" ht="15.6">
      <c r="A334" s="44">
        <v>165</v>
      </c>
      <c r="B334" s="64">
        <v>165</v>
      </c>
      <c r="C334" s="29" t="s">
        <v>298</v>
      </c>
      <c r="D334" s="64">
        <v>313</v>
      </c>
      <c r="E334" s="64" t="s">
        <v>11</v>
      </c>
      <c r="F334" s="69">
        <v>305.08474576271186</v>
      </c>
      <c r="G334" s="69">
        <f>F334*1.18</f>
        <v>360</v>
      </c>
      <c r="H334" s="69">
        <f>D334*G334</f>
        <v>112680</v>
      </c>
      <c r="I334" s="36"/>
      <c r="J334" s="64" t="s">
        <v>11</v>
      </c>
      <c r="K334" s="69">
        <v>305.08474576271186</v>
      </c>
      <c r="L334" s="76">
        <f>I334*K334</f>
        <v>0</v>
      </c>
      <c r="M334" s="56">
        <f t="shared" si="13"/>
        <v>313</v>
      </c>
      <c r="N334" s="64" t="s">
        <v>11</v>
      </c>
      <c r="O334" s="69">
        <v>305.08474576271186</v>
      </c>
      <c r="P334" s="74">
        <f>M334*O334</f>
        <v>95491.525423728817</v>
      </c>
      <c r="Q334">
        <v>0</v>
      </c>
      <c r="R334" s="44" t="str">
        <f t="shared" si="14"/>
        <v>Sqm</v>
      </c>
      <c r="U334" s="36">
        <v>0</v>
      </c>
      <c r="V334" s="64" t="s">
        <v>11</v>
      </c>
      <c r="W334" s="74">
        <f>G334</f>
        <v>360</v>
      </c>
      <c r="X334" s="75">
        <f>U334*W334</f>
        <v>0</v>
      </c>
    </row>
    <row r="335" spans="1:24" ht="15.6" hidden="1">
      <c r="A335" s="44">
        <v>165</v>
      </c>
      <c r="M335" s="56">
        <f t="shared" si="13"/>
        <v>0</v>
      </c>
      <c r="R335" s="44">
        <f t="shared" si="14"/>
        <v>0</v>
      </c>
    </row>
    <row r="336" spans="1:24" ht="15.6">
      <c r="A336" s="44">
        <v>166</v>
      </c>
      <c r="B336" s="64">
        <v>166</v>
      </c>
      <c r="C336" s="29" t="s">
        <v>299</v>
      </c>
      <c r="D336" s="64">
        <v>88</v>
      </c>
      <c r="E336" s="64" t="s">
        <v>11</v>
      </c>
      <c r="F336" s="69">
        <v>228.81355932203391</v>
      </c>
      <c r="G336" s="69">
        <f>F336*1.18</f>
        <v>270</v>
      </c>
      <c r="H336" s="69">
        <f>D336*G336</f>
        <v>23760</v>
      </c>
      <c r="I336" s="36"/>
      <c r="J336" s="64" t="s">
        <v>11</v>
      </c>
      <c r="K336" s="69">
        <v>228.81355932203391</v>
      </c>
      <c r="L336" s="76">
        <f>I336*K336</f>
        <v>0</v>
      </c>
      <c r="M336" s="56">
        <f t="shared" si="13"/>
        <v>88</v>
      </c>
      <c r="N336" s="64" t="s">
        <v>11</v>
      </c>
      <c r="O336" s="69">
        <v>228.81355932203391</v>
      </c>
      <c r="P336" s="74">
        <f>M336*O336</f>
        <v>20135.593220338986</v>
      </c>
      <c r="Q336">
        <v>93.180999999999997</v>
      </c>
      <c r="R336" s="44" t="str">
        <f t="shared" si="14"/>
        <v>Sqm</v>
      </c>
      <c r="U336" s="36">
        <v>93.180999999999997</v>
      </c>
      <c r="V336" s="64" t="s">
        <v>11</v>
      </c>
      <c r="W336" s="74">
        <f>G336</f>
        <v>270</v>
      </c>
      <c r="X336" s="75">
        <f>U336*W336</f>
        <v>25158.87</v>
      </c>
    </row>
    <row r="337" spans="1:24" ht="15.6" hidden="1">
      <c r="A337" s="44">
        <v>166</v>
      </c>
      <c r="M337" s="56">
        <f t="shared" si="13"/>
        <v>0</v>
      </c>
      <c r="R337" s="44">
        <f t="shared" si="14"/>
        <v>0</v>
      </c>
    </row>
    <row r="338" spans="1:24" ht="15.6">
      <c r="A338" s="44">
        <v>167</v>
      </c>
      <c r="B338" s="64">
        <v>167</v>
      </c>
      <c r="C338" s="29" t="s">
        <v>300</v>
      </c>
      <c r="D338" s="64">
        <v>100</v>
      </c>
      <c r="E338" s="64" t="s">
        <v>11</v>
      </c>
      <c r="F338" s="69">
        <v>7627.1186440677966</v>
      </c>
      <c r="G338" s="69">
        <f>F338*1.18</f>
        <v>9000</v>
      </c>
      <c r="H338" s="69">
        <f>D338*G338</f>
        <v>900000</v>
      </c>
      <c r="I338" s="36"/>
      <c r="J338" s="64" t="s">
        <v>11</v>
      </c>
      <c r="K338" s="69">
        <v>7627.1186440677966</v>
      </c>
      <c r="L338" s="76">
        <f>I338*K338</f>
        <v>0</v>
      </c>
      <c r="M338" s="56">
        <f t="shared" si="13"/>
        <v>100</v>
      </c>
      <c r="N338" s="64" t="s">
        <v>11</v>
      </c>
      <c r="O338" s="69">
        <v>7627.1186440677966</v>
      </c>
      <c r="P338" s="74">
        <f>M338*O338</f>
        <v>762711.86440677964</v>
      </c>
      <c r="Q338">
        <v>0</v>
      </c>
      <c r="R338" s="44" t="str">
        <f t="shared" si="14"/>
        <v>Sqm</v>
      </c>
      <c r="U338" s="36">
        <v>0</v>
      </c>
      <c r="V338" s="64" t="s">
        <v>11</v>
      </c>
      <c r="W338" s="74">
        <f>G338</f>
        <v>9000</v>
      </c>
      <c r="X338" s="75">
        <f>U338*W338</f>
        <v>0</v>
      </c>
    </row>
    <row r="339" spans="1:24" ht="15.6" hidden="1">
      <c r="A339" s="44">
        <v>167</v>
      </c>
      <c r="M339" s="56">
        <f t="shared" si="13"/>
        <v>0</v>
      </c>
      <c r="R339" s="44">
        <f t="shared" si="14"/>
        <v>0</v>
      </c>
    </row>
    <row r="340" spans="1:24" ht="15.6">
      <c r="A340" s="44">
        <v>168</v>
      </c>
      <c r="B340" s="64">
        <v>168</v>
      </c>
      <c r="C340" s="29" t="s">
        <v>301</v>
      </c>
      <c r="D340" s="64">
        <v>7</v>
      </c>
      <c r="E340" s="64" t="s">
        <v>11</v>
      </c>
      <c r="F340" s="69">
        <v>10169.491525423729</v>
      </c>
      <c r="G340" s="69">
        <f>F340*1.18</f>
        <v>12000</v>
      </c>
      <c r="H340" s="69">
        <f>D340*G340</f>
        <v>84000</v>
      </c>
      <c r="I340" s="36"/>
      <c r="J340" s="64" t="s">
        <v>11</v>
      </c>
      <c r="K340" s="69">
        <v>10169.491525423729</v>
      </c>
      <c r="L340" s="76">
        <f>I340*K340</f>
        <v>0</v>
      </c>
      <c r="M340" s="56">
        <f t="shared" si="13"/>
        <v>7</v>
      </c>
      <c r="N340" s="64" t="s">
        <v>11</v>
      </c>
      <c r="O340" s="69">
        <v>10169.491525423729</v>
      </c>
      <c r="P340" s="74">
        <f>M340*O340</f>
        <v>71186.440677966108</v>
      </c>
      <c r="Q340">
        <v>13.56</v>
      </c>
      <c r="R340" s="44" t="str">
        <f t="shared" si="14"/>
        <v>Sqm</v>
      </c>
      <c r="U340" s="36">
        <v>13.56</v>
      </c>
      <c r="V340" s="64" t="s">
        <v>11</v>
      </c>
      <c r="W340" s="74">
        <f>G340</f>
        <v>12000</v>
      </c>
      <c r="X340" s="75">
        <f>U340*W340</f>
        <v>162720</v>
      </c>
    </row>
    <row r="341" spans="1:24" ht="15.6" hidden="1">
      <c r="A341" s="44">
        <v>168</v>
      </c>
      <c r="M341" s="56">
        <f t="shared" si="13"/>
        <v>0</v>
      </c>
      <c r="R341" s="44">
        <f t="shared" si="14"/>
        <v>0</v>
      </c>
    </row>
    <row r="342" spans="1:24" ht="15.6">
      <c r="A342" s="44">
        <v>169</v>
      </c>
      <c r="B342" s="64">
        <v>169</v>
      </c>
      <c r="C342" s="29" t="s">
        <v>302</v>
      </c>
      <c r="D342" s="64">
        <v>15</v>
      </c>
      <c r="E342" s="64" t="s">
        <v>11</v>
      </c>
      <c r="F342" s="69">
        <v>7627.1186440677966</v>
      </c>
      <c r="G342" s="69">
        <f>F342*1.18</f>
        <v>9000</v>
      </c>
      <c r="H342" s="69">
        <f>D342*G342</f>
        <v>135000</v>
      </c>
      <c r="I342" s="36"/>
      <c r="J342" s="64" t="s">
        <v>11</v>
      </c>
      <c r="K342" s="69">
        <v>7627.1186440677966</v>
      </c>
      <c r="L342" s="76">
        <f>I342*K342</f>
        <v>0</v>
      </c>
      <c r="M342" s="56">
        <f t="shared" si="13"/>
        <v>15</v>
      </c>
      <c r="N342" s="64" t="s">
        <v>11</v>
      </c>
      <c r="O342" s="69">
        <v>7627.1186440677966</v>
      </c>
      <c r="P342" s="74">
        <f>M342*O342</f>
        <v>114406.77966101695</v>
      </c>
      <c r="Q342">
        <v>36.043999999999997</v>
      </c>
      <c r="R342" s="44" t="str">
        <f t="shared" si="14"/>
        <v>Sqm</v>
      </c>
      <c r="U342" s="36">
        <v>36.043999999999997</v>
      </c>
      <c r="V342" s="64" t="s">
        <v>11</v>
      </c>
      <c r="W342" s="74">
        <f>G342</f>
        <v>9000</v>
      </c>
      <c r="X342" s="75">
        <f>U342*W342</f>
        <v>324396</v>
      </c>
    </row>
    <row r="343" spans="1:24" ht="15.6" hidden="1">
      <c r="A343" s="44">
        <v>169</v>
      </c>
      <c r="M343" s="56">
        <f t="shared" si="13"/>
        <v>0</v>
      </c>
      <c r="R343" s="44">
        <f t="shared" si="14"/>
        <v>0</v>
      </c>
    </row>
    <row r="344" spans="1:24" ht="15.6">
      <c r="A344" s="44">
        <v>170</v>
      </c>
      <c r="B344" s="64">
        <v>170</v>
      </c>
      <c r="C344" s="29" t="s">
        <v>303</v>
      </c>
      <c r="D344" s="64">
        <v>150</v>
      </c>
      <c r="E344" s="64" t="s">
        <v>11</v>
      </c>
      <c r="F344" s="69">
        <v>1525.4237288135594</v>
      </c>
      <c r="G344" s="69">
        <f>F344*1.18</f>
        <v>1800</v>
      </c>
      <c r="H344" s="69">
        <f>D344*G344</f>
        <v>270000</v>
      </c>
      <c r="I344" s="36"/>
      <c r="J344" s="64" t="s">
        <v>11</v>
      </c>
      <c r="K344" s="69">
        <v>1525.4237288135594</v>
      </c>
      <c r="L344" s="76">
        <f>I344*K344</f>
        <v>0</v>
      </c>
      <c r="M344" s="56">
        <f t="shared" si="13"/>
        <v>150</v>
      </c>
      <c r="N344" s="64" t="s">
        <v>11</v>
      </c>
      <c r="O344" s="69">
        <v>1525.4237288135594</v>
      </c>
      <c r="P344" s="74">
        <f>M344*O344</f>
        <v>228813.55932203389</v>
      </c>
      <c r="Q344">
        <v>69.02</v>
      </c>
      <c r="R344" s="44" t="str">
        <f t="shared" si="14"/>
        <v>Sqm</v>
      </c>
      <c r="U344" s="36">
        <v>69.02</v>
      </c>
      <c r="V344" s="64" t="s">
        <v>11</v>
      </c>
      <c r="W344" s="74">
        <f>G344</f>
        <v>1800</v>
      </c>
      <c r="X344" s="75">
        <f>U344*W344</f>
        <v>124236</v>
      </c>
    </row>
    <row r="345" spans="1:24" ht="15.6" hidden="1">
      <c r="A345" s="44">
        <v>170</v>
      </c>
      <c r="M345" s="56">
        <f t="shared" si="13"/>
        <v>0</v>
      </c>
      <c r="R345" s="44">
        <f t="shared" si="14"/>
        <v>0</v>
      </c>
    </row>
    <row r="346" spans="1:24" ht="31.2">
      <c r="A346" s="44">
        <v>171</v>
      </c>
      <c r="B346" s="64">
        <v>171</v>
      </c>
      <c r="C346" s="67" t="s">
        <v>304</v>
      </c>
      <c r="D346" s="64">
        <v>50</v>
      </c>
      <c r="E346" s="64" t="s">
        <v>11</v>
      </c>
      <c r="F346" s="69">
        <v>5338.9830508474579</v>
      </c>
      <c r="G346" s="69">
        <f>F346*1.18</f>
        <v>6300</v>
      </c>
      <c r="H346" s="69">
        <f>D346*G346</f>
        <v>315000</v>
      </c>
      <c r="I346" s="36"/>
      <c r="J346" s="64" t="s">
        <v>11</v>
      </c>
      <c r="K346" s="69">
        <v>5338.9830508474579</v>
      </c>
      <c r="L346" s="76">
        <f>I346*K346</f>
        <v>0</v>
      </c>
      <c r="M346" s="56">
        <f t="shared" si="13"/>
        <v>50</v>
      </c>
      <c r="N346" s="64" t="s">
        <v>11</v>
      </c>
      <c r="O346" s="69">
        <v>5338.9830508474579</v>
      </c>
      <c r="P346" s="74">
        <f>M346*O346</f>
        <v>266949.15254237287</v>
      </c>
      <c r="Q346">
        <v>88.92</v>
      </c>
      <c r="R346" s="44" t="str">
        <f t="shared" si="14"/>
        <v>Sqm</v>
      </c>
      <c r="U346" s="36">
        <v>88.92</v>
      </c>
      <c r="V346" s="64" t="s">
        <v>11</v>
      </c>
      <c r="W346" s="74">
        <f>G346</f>
        <v>6300</v>
      </c>
      <c r="X346" s="75">
        <f>U346*W346</f>
        <v>560196</v>
      </c>
    </row>
    <row r="347" spans="1:24" ht="15.6" hidden="1">
      <c r="A347" s="44">
        <v>171</v>
      </c>
      <c r="M347" s="56">
        <f t="shared" si="13"/>
        <v>0</v>
      </c>
      <c r="R347" s="44">
        <f t="shared" si="14"/>
        <v>0</v>
      </c>
    </row>
    <row r="348" spans="1:24" ht="31.2">
      <c r="A348" s="44">
        <v>172</v>
      </c>
      <c r="B348" s="64">
        <v>172</v>
      </c>
      <c r="C348" s="29" t="s">
        <v>305</v>
      </c>
      <c r="D348" s="64">
        <v>50</v>
      </c>
      <c r="E348" s="64" t="s">
        <v>11</v>
      </c>
      <c r="F348" s="69">
        <v>5338.9830508474579</v>
      </c>
      <c r="G348" s="69">
        <f>F348*1.18</f>
        <v>6300</v>
      </c>
      <c r="H348" s="69">
        <f>D348*G348</f>
        <v>315000</v>
      </c>
      <c r="I348" s="36"/>
      <c r="J348" s="64" t="s">
        <v>11</v>
      </c>
      <c r="K348" s="69">
        <v>5338.9830508474579</v>
      </c>
      <c r="L348" s="76">
        <f>I348*K348</f>
        <v>0</v>
      </c>
      <c r="M348" s="56">
        <f t="shared" si="13"/>
        <v>50</v>
      </c>
      <c r="N348" s="64" t="s">
        <v>11</v>
      </c>
      <c r="O348" s="69">
        <v>5338.9830508474579</v>
      </c>
      <c r="P348" s="74">
        <f>M348*O348</f>
        <v>266949.15254237287</v>
      </c>
      <c r="Q348">
        <v>0</v>
      </c>
      <c r="R348" s="44" t="str">
        <f t="shared" si="14"/>
        <v>Sqm</v>
      </c>
      <c r="U348" s="36">
        <v>0</v>
      </c>
      <c r="V348" s="64" t="s">
        <v>11</v>
      </c>
      <c r="W348" s="74">
        <f>G348</f>
        <v>6300</v>
      </c>
      <c r="X348" s="75">
        <f>U348*W348</f>
        <v>0</v>
      </c>
    </row>
    <row r="349" spans="1:24" ht="15.6" hidden="1">
      <c r="A349" s="44">
        <v>172</v>
      </c>
      <c r="M349" s="56">
        <f t="shared" si="13"/>
        <v>0</v>
      </c>
      <c r="R349" s="44">
        <f t="shared" si="14"/>
        <v>0</v>
      </c>
    </row>
    <row r="350" spans="1:24" ht="31.2">
      <c r="A350" s="44">
        <v>173</v>
      </c>
      <c r="B350" s="64">
        <v>173</v>
      </c>
      <c r="C350" s="29" t="s">
        <v>306</v>
      </c>
      <c r="D350" s="64">
        <v>45</v>
      </c>
      <c r="E350" s="64" t="s">
        <v>11</v>
      </c>
      <c r="F350" s="69">
        <v>6271.1864406779669</v>
      </c>
      <c r="G350" s="69">
        <f>F350*1.18</f>
        <v>7400.0000000000009</v>
      </c>
      <c r="H350" s="69">
        <f>D350*G350</f>
        <v>333000.00000000006</v>
      </c>
      <c r="I350" s="36"/>
      <c r="J350" s="64" t="s">
        <v>11</v>
      </c>
      <c r="K350" s="69">
        <v>6271.1864406779669</v>
      </c>
      <c r="L350" s="76">
        <f>I350*K350</f>
        <v>0</v>
      </c>
      <c r="M350" s="56">
        <f t="shared" si="13"/>
        <v>45</v>
      </c>
      <c r="N350" s="64" t="s">
        <v>11</v>
      </c>
      <c r="O350" s="69">
        <v>6271.1864406779669</v>
      </c>
      <c r="P350" s="74">
        <f>M350*O350</f>
        <v>282203.3898305085</v>
      </c>
      <c r="Q350">
        <v>0</v>
      </c>
      <c r="R350" s="44" t="str">
        <f t="shared" si="14"/>
        <v>Sqm</v>
      </c>
      <c r="U350" s="36">
        <v>0</v>
      </c>
      <c r="V350" s="64" t="s">
        <v>11</v>
      </c>
      <c r="W350" s="74">
        <f>G350</f>
        <v>7400.0000000000009</v>
      </c>
      <c r="X350" s="75">
        <f>U350*W350</f>
        <v>0</v>
      </c>
    </row>
    <row r="351" spans="1:24" ht="15.6" hidden="1">
      <c r="A351" s="44">
        <v>173</v>
      </c>
      <c r="M351" s="56">
        <f t="shared" si="13"/>
        <v>0</v>
      </c>
      <c r="R351" s="44">
        <f t="shared" si="14"/>
        <v>0</v>
      </c>
    </row>
    <row r="352" spans="1:24" ht="15.6">
      <c r="A352" s="44">
        <v>174</v>
      </c>
      <c r="B352" s="64">
        <v>174</v>
      </c>
      <c r="C352" s="29" t="s">
        <v>307</v>
      </c>
      <c r="D352" s="64">
        <v>40</v>
      </c>
      <c r="E352" s="64" t="s">
        <v>11</v>
      </c>
      <c r="F352" s="69">
        <v>4576.2711864406783</v>
      </c>
      <c r="G352" s="69">
        <f>F352*1.18</f>
        <v>5400</v>
      </c>
      <c r="H352" s="69">
        <f>D352*G352</f>
        <v>216000</v>
      </c>
      <c r="I352" s="36"/>
      <c r="J352" s="64" t="s">
        <v>11</v>
      </c>
      <c r="K352" s="69">
        <v>4576.2711864406783</v>
      </c>
      <c r="L352" s="76">
        <f>I352*K352</f>
        <v>0</v>
      </c>
      <c r="M352" s="56">
        <f t="shared" si="13"/>
        <v>40</v>
      </c>
      <c r="N352" s="64" t="s">
        <v>11</v>
      </c>
      <c r="O352" s="69">
        <v>4576.2711864406783</v>
      </c>
      <c r="P352" s="74">
        <f>M352*O352</f>
        <v>183050.84745762713</v>
      </c>
      <c r="Q352">
        <v>42.606999999999999</v>
      </c>
      <c r="R352" s="44" t="str">
        <f t="shared" si="14"/>
        <v>Sqm</v>
      </c>
      <c r="U352" s="36">
        <v>42.606999999999999</v>
      </c>
      <c r="V352" s="64" t="s">
        <v>11</v>
      </c>
      <c r="W352" s="74">
        <f>G352</f>
        <v>5400</v>
      </c>
      <c r="X352" s="75">
        <f>U352*W352</f>
        <v>230077.8</v>
      </c>
    </row>
    <row r="353" spans="1:24" ht="15.6" hidden="1">
      <c r="A353" s="44">
        <v>174</v>
      </c>
      <c r="M353" s="56">
        <f t="shared" si="13"/>
        <v>0</v>
      </c>
      <c r="R353" s="44">
        <f t="shared" si="14"/>
        <v>0</v>
      </c>
    </row>
    <row r="354" spans="1:24" ht="31.2">
      <c r="A354" s="44">
        <v>175</v>
      </c>
      <c r="B354" s="64">
        <v>175</v>
      </c>
      <c r="C354" s="29" t="s">
        <v>308</v>
      </c>
      <c r="D354" s="64">
        <v>45</v>
      </c>
      <c r="E354" s="64" t="s">
        <v>11</v>
      </c>
      <c r="F354" s="69">
        <v>15254.237288135593</v>
      </c>
      <c r="G354" s="69">
        <f>F354*1.18</f>
        <v>18000</v>
      </c>
      <c r="H354" s="69">
        <f>D354*G354</f>
        <v>810000</v>
      </c>
      <c r="I354" s="36"/>
      <c r="J354" s="64" t="s">
        <v>11</v>
      </c>
      <c r="K354" s="69">
        <v>15254.237288135593</v>
      </c>
      <c r="L354" s="76">
        <f>I354*K354</f>
        <v>0</v>
      </c>
      <c r="M354" s="56">
        <f t="shared" si="13"/>
        <v>45</v>
      </c>
      <c r="N354" s="64" t="s">
        <v>11</v>
      </c>
      <c r="O354" s="69">
        <v>15254.237288135593</v>
      </c>
      <c r="P354" s="74">
        <f>M354*O354</f>
        <v>686440.67796610168</v>
      </c>
      <c r="Q354">
        <v>93.7</v>
      </c>
      <c r="R354" s="44" t="str">
        <f t="shared" si="14"/>
        <v>Sqm</v>
      </c>
      <c r="U354" s="36">
        <v>93.7</v>
      </c>
      <c r="V354" s="64" t="s">
        <v>11</v>
      </c>
      <c r="W354" s="74">
        <f>G354</f>
        <v>18000</v>
      </c>
      <c r="X354" s="75">
        <f>U354*W354</f>
        <v>1686600</v>
      </c>
    </row>
    <row r="355" spans="1:24" ht="15.6" hidden="1">
      <c r="A355" s="44">
        <v>175</v>
      </c>
      <c r="M355" s="56">
        <f t="shared" si="13"/>
        <v>0</v>
      </c>
      <c r="R355" s="44">
        <f t="shared" si="14"/>
        <v>0</v>
      </c>
    </row>
    <row r="356" spans="1:24" ht="15.6">
      <c r="A356" s="44">
        <v>176</v>
      </c>
      <c r="B356" s="64">
        <v>176</v>
      </c>
      <c r="C356" s="29" t="s">
        <v>309</v>
      </c>
      <c r="D356" s="64">
        <v>1400</v>
      </c>
      <c r="E356" s="64" t="s">
        <v>11</v>
      </c>
      <c r="F356" s="69">
        <v>1525.4237288135594</v>
      </c>
      <c r="G356" s="69">
        <f>F356*1.18</f>
        <v>1800</v>
      </c>
      <c r="H356" s="69">
        <f>D356*G356</f>
        <v>2520000</v>
      </c>
      <c r="I356" s="36"/>
      <c r="J356" s="64" t="s">
        <v>11</v>
      </c>
      <c r="K356" s="69">
        <v>1525.4237288135594</v>
      </c>
      <c r="L356" s="76">
        <f>I356*K356</f>
        <v>0</v>
      </c>
      <c r="M356" s="56">
        <f t="shared" si="13"/>
        <v>1400</v>
      </c>
      <c r="N356" s="64" t="s">
        <v>11</v>
      </c>
      <c r="O356" s="69">
        <v>1525.4237288135594</v>
      </c>
      <c r="P356" s="74">
        <f>M356*O356</f>
        <v>2135593.220338983</v>
      </c>
      <c r="Q356">
        <v>1042.45</v>
      </c>
      <c r="R356" s="44" t="str">
        <f t="shared" si="14"/>
        <v>Sqm</v>
      </c>
      <c r="U356" s="36">
        <v>1042.452</v>
      </c>
      <c r="V356" s="64" t="s">
        <v>11</v>
      </c>
      <c r="W356" s="74">
        <f>G356</f>
        <v>1800</v>
      </c>
      <c r="X356" s="75">
        <f>U356*W356</f>
        <v>1876413.6</v>
      </c>
    </row>
    <row r="357" spans="1:24" ht="15.6" hidden="1">
      <c r="A357" s="44">
        <v>176</v>
      </c>
      <c r="M357" s="56">
        <f t="shared" si="13"/>
        <v>0</v>
      </c>
      <c r="R357" s="44">
        <f t="shared" si="14"/>
        <v>0</v>
      </c>
    </row>
    <row r="358" spans="1:24" ht="15.6">
      <c r="A358" s="44">
        <v>177</v>
      </c>
      <c r="B358" s="64">
        <v>177</v>
      </c>
      <c r="C358" s="29" t="s">
        <v>310</v>
      </c>
      <c r="D358" s="64">
        <v>500</v>
      </c>
      <c r="E358" s="64" t="s">
        <v>11</v>
      </c>
      <c r="F358" s="69">
        <v>2542.3728813559323</v>
      </c>
      <c r="G358" s="69">
        <f>F358*1.18</f>
        <v>3000</v>
      </c>
      <c r="H358" s="69">
        <f>D358*G358</f>
        <v>1500000</v>
      </c>
      <c r="I358" s="36"/>
      <c r="J358" s="64" t="s">
        <v>11</v>
      </c>
      <c r="K358" s="69">
        <v>2542.3728813559323</v>
      </c>
      <c r="L358" s="76">
        <f>I358*K358</f>
        <v>0</v>
      </c>
      <c r="M358" s="56">
        <f t="shared" si="13"/>
        <v>500</v>
      </c>
      <c r="N358" s="64" t="s">
        <v>11</v>
      </c>
      <c r="O358" s="69">
        <v>2542.3728813559323</v>
      </c>
      <c r="P358" s="74">
        <f>M358*O358</f>
        <v>1271186.4406779662</v>
      </c>
      <c r="Q358">
        <v>672.5</v>
      </c>
      <c r="R358" s="44" t="str">
        <f t="shared" si="14"/>
        <v>Sqm</v>
      </c>
      <c r="U358" s="36">
        <v>672.5</v>
      </c>
      <c r="V358" s="64" t="s">
        <v>11</v>
      </c>
      <c r="W358" s="74">
        <f>G358</f>
        <v>3000</v>
      </c>
      <c r="X358" s="75">
        <f>U358*W358</f>
        <v>2017500</v>
      </c>
    </row>
    <row r="359" spans="1:24" ht="15.6" hidden="1">
      <c r="A359" s="44">
        <v>177</v>
      </c>
      <c r="M359" s="56">
        <f t="shared" si="13"/>
        <v>0</v>
      </c>
      <c r="R359" s="44">
        <f t="shared" si="14"/>
        <v>0</v>
      </c>
    </row>
    <row r="360" spans="1:24" ht="31.2">
      <c r="A360" s="44">
        <v>178</v>
      </c>
      <c r="B360" s="64">
        <v>178</v>
      </c>
      <c r="C360" s="29" t="s">
        <v>311</v>
      </c>
      <c r="D360" s="64">
        <v>350</v>
      </c>
      <c r="E360" s="64" t="s">
        <v>11</v>
      </c>
      <c r="F360" s="69">
        <v>1067.7966101694915</v>
      </c>
      <c r="G360" s="69">
        <f>F360*1.18</f>
        <v>1260</v>
      </c>
      <c r="H360" s="69">
        <f>D360*G360</f>
        <v>441000</v>
      </c>
      <c r="I360" s="36"/>
      <c r="J360" s="64" t="s">
        <v>11</v>
      </c>
      <c r="K360" s="69">
        <v>1067.7966101694915</v>
      </c>
      <c r="L360" s="76">
        <f>I360*K360</f>
        <v>0</v>
      </c>
      <c r="M360" s="56">
        <f t="shared" si="13"/>
        <v>350</v>
      </c>
      <c r="N360" s="64" t="s">
        <v>11</v>
      </c>
      <c r="O360" s="69">
        <v>1067.7966101694915</v>
      </c>
      <c r="P360" s="74">
        <f>M360*O360</f>
        <v>373728.81355932204</v>
      </c>
      <c r="Q360">
        <v>0</v>
      </c>
      <c r="R360" s="44" t="str">
        <f t="shared" si="14"/>
        <v>Sqm</v>
      </c>
      <c r="U360" s="36">
        <v>0</v>
      </c>
      <c r="V360" s="64" t="s">
        <v>11</v>
      </c>
      <c r="W360" s="74">
        <f>G360</f>
        <v>1260</v>
      </c>
      <c r="X360" s="75">
        <f>U360*W360</f>
        <v>0</v>
      </c>
    </row>
    <row r="361" spans="1:24" ht="15.6" hidden="1">
      <c r="A361" s="44">
        <v>178</v>
      </c>
      <c r="M361" s="56">
        <f t="shared" si="13"/>
        <v>0</v>
      </c>
      <c r="R361" s="44">
        <f t="shared" si="14"/>
        <v>0</v>
      </c>
    </row>
    <row r="362" spans="1:24" ht="15.6">
      <c r="A362" s="44">
        <v>179</v>
      </c>
      <c r="B362" s="64">
        <v>179</v>
      </c>
      <c r="C362" s="29" t="s">
        <v>312</v>
      </c>
      <c r="D362" s="64">
        <v>53.55</v>
      </c>
      <c r="E362" s="64" t="s">
        <v>11</v>
      </c>
      <c r="F362" s="69">
        <v>4576.2711864406783</v>
      </c>
      <c r="G362" s="69">
        <f>F362*1.18</f>
        <v>5400</v>
      </c>
      <c r="H362" s="69">
        <f>D362*G362</f>
        <v>289170</v>
      </c>
      <c r="I362" s="36"/>
      <c r="J362" s="64" t="s">
        <v>11</v>
      </c>
      <c r="K362" s="69">
        <v>4576.2711864406783</v>
      </c>
      <c r="L362" s="76">
        <f>I362*K362</f>
        <v>0</v>
      </c>
      <c r="M362" s="56">
        <f t="shared" si="13"/>
        <v>53.55</v>
      </c>
      <c r="N362" s="64" t="s">
        <v>11</v>
      </c>
      <c r="O362" s="69">
        <v>4576.2711864406783</v>
      </c>
      <c r="P362" s="74">
        <f>M362*O362</f>
        <v>245059.32203389832</v>
      </c>
      <c r="Q362">
        <v>57.253999999999998</v>
      </c>
      <c r="R362" s="44" t="str">
        <f t="shared" si="14"/>
        <v>Sqm</v>
      </c>
      <c r="U362" s="36">
        <v>57.253999999999998</v>
      </c>
      <c r="V362" s="64" t="s">
        <v>11</v>
      </c>
      <c r="W362" s="74">
        <f>G362</f>
        <v>5400</v>
      </c>
      <c r="X362" s="75">
        <f>U362*W362</f>
        <v>309171.59999999998</v>
      </c>
    </row>
    <row r="363" spans="1:24" ht="15.6" hidden="1">
      <c r="A363" s="44">
        <v>179</v>
      </c>
      <c r="M363" s="56">
        <f t="shared" si="13"/>
        <v>0</v>
      </c>
      <c r="R363" s="44">
        <f t="shared" si="14"/>
        <v>0</v>
      </c>
    </row>
    <row r="364" spans="1:24" ht="62.4">
      <c r="A364" s="44">
        <v>180</v>
      </c>
      <c r="B364" s="64">
        <v>180</v>
      </c>
      <c r="C364" s="65" t="s">
        <v>313</v>
      </c>
      <c r="D364" s="64">
        <v>500</v>
      </c>
      <c r="E364" s="64" t="s">
        <v>14</v>
      </c>
      <c r="F364" s="69">
        <v>152.54237288135593</v>
      </c>
      <c r="G364" s="69">
        <f>F364*1.18</f>
        <v>180</v>
      </c>
      <c r="H364" s="69">
        <f>D364*G364</f>
        <v>90000</v>
      </c>
      <c r="I364" s="36"/>
      <c r="J364" s="64" t="s">
        <v>14</v>
      </c>
      <c r="K364" s="69">
        <v>152.54237288135593</v>
      </c>
      <c r="L364" s="76">
        <f>I364*K364</f>
        <v>0</v>
      </c>
      <c r="M364" s="56">
        <f t="shared" si="13"/>
        <v>500</v>
      </c>
      <c r="N364" s="64" t="s">
        <v>14</v>
      </c>
      <c r="O364" s="69">
        <v>152.54237288135593</v>
      </c>
      <c r="P364" s="74">
        <f>M364*O364</f>
        <v>76271.186440677964</v>
      </c>
      <c r="Q364">
        <v>0</v>
      </c>
      <c r="R364" s="44" t="str">
        <f t="shared" si="14"/>
        <v>Nos</v>
      </c>
      <c r="U364" s="36">
        <v>0</v>
      </c>
      <c r="V364" s="64" t="s">
        <v>14</v>
      </c>
      <c r="W364" s="74">
        <f>G364</f>
        <v>180</v>
      </c>
      <c r="X364" s="75">
        <f>U364*W364</f>
        <v>0</v>
      </c>
    </row>
    <row r="365" spans="1:24" ht="15.6" hidden="1">
      <c r="A365" s="44">
        <v>180</v>
      </c>
      <c r="M365" s="56">
        <f t="shared" si="13"/>
        <v>0</v>
      </c>
      <c r="R365" s="44">
        <f t="shared" si="14"/>
        <v>0</v>
      </c>
    </row>
    <row r="366" spans="1:24" ht="78">
      <c r="A366" s="44">
        <v>181</v>
      </c>
      <c r="B366" s="64">
        <v>181</v>
      </c>
      <c r="C366" s="65" t="s">
        <v>314</v>
      </c>
      <c r="D366" s="64">
        <v>500</v>
      </c>
      <c r="E366" s="64" t="s">
        <v>14</v>
      </c>
      <c r="F366" s="69">
        <v>533.89830508474574</v>
      </c>
      <c r="G366" s="69">
        <f>F366*1.18</f>
        <v>630</v>
      </c>
      <c r="H366" s="69">
        <f>D366*G366</f>
        <v>315000</v>
      </c>
      <c r="I366" s="36"/>
      <c r="J366" s="64" t="s">
        <v>14</v>
      </c>
      <c r="K366" s="69">
        <v>533.89830508474574</v>
      </c>
      <c r="L366" s="76">
        <f>I366*K366</f>
        <v>0</v>
      </c>
      <c r="M366" s="56">
        <f t="shared" si="13"/>
        <v>500</v>
      </c>
      <c r="N366" s="64" t="s">
        <v>14</v>
      </c>
      <c r="O366" s="69">
        <v>533.89830508474574</v>
      </c>
      <c r="P366" s="74">
        <f>M366*O366</f>
        <v>266949.15254237287</v>
      </c>
      <c r="Q366">
        <v>1049</v>
      </c>
      <c r="R366" s="44" t="str">
        <f t="shared" si="14"/>
        <v>Nos</v>
      </c>
      <c r="U366" s="36">
        <v>1049</v>
      </c>
      <c r="V366" s="64" t="s">
        <v>14</v>
      </c>
      <c r="W366" s="74">
        <f>G366</f>
        <v>630</v>
      </c>
      <c r="X366" s="75">
        <f>U366*W366</f>
        <v>660870</v>
      </c>
    </row>
    <row r="367" spans="1:24" ht="15.6" hidden="1">
      <c r="A367" s="44">
        <v>181</v>
      </c>
      <c r="M367" s="56">
        <f t="shared" si="13"/>
        <v>0</v>
      </c>
      <c r="R367" s="44">
        <f t="shared" si="14"/>
        <v>0</v>
      </c>
    </row>
    <row r="368" spans="1:24" ht="31.2">
      <c r="A368" s="44">
        <v>182</v>
      </c>
      <c r="B368" s="64">
        <v>182</v>
      </c>
      <c r="C368" s="65" t="s">
        <v>316</v>
      </c>
      <c r="D368" s="64">
        <v>6500</v>
      </c>
      <c r="E368" s="64" t="s">
        <v>317</v>
      </c>
      <c r="F368" s="69">
        <v>152.54237288135593</v>
      </c>
      <c r="G368" s="69">
        <f>F368*1.18</f>
        <v>180</v>
      </c>
      <c r="H368" s="69">
        <f>D368*G368</f>
        <v>1170000</v>
      </c>
      <c r="I368" s="36"/>
      <c r="J368" s="64" t="s">
        <v>317</v>
      </c>
      <c r="K368" s="69">
        <v>152.54237288135593</v>
      </c>
      <c r="L368" s="76">
        <f>I368*K368</f>
        <v>0</v>
      </c>
      <c r="M368" s="56">
        <f t="shared" si="13"/>
        <v>6500</v>
      </c>
      <c r="N368" s="64" t="s">
        <v>317</v>
      </c>
      <c r="O368" s="69">
        <v>152.54237288135593</v>
      </c>
      <c r="P368" s="74">
        <f>M368*O368</f>
        <v>991525.42372881353</v>
      </c>
      <c r="Q368">
        <v>6500</v>
      </c>
      <c r="R368" s="44" t="str">
        <f t="shared" si="14"/>
        <v>Kgs</v>
      </c>
      <c r="U368" s="70">
        <f>M368</f>
        <v>6500</v>
      </c>
      <c r="V368" s="64" t="s">
        <v>317</v>
      </c>
      <c r="W368" s="74">
        <f>G368</f>
        <v>180</v>
      </c>
      <c r="X368" s="75">
        <f>U368*W368</f>
        <v>1170000</v>
      </c>
    </row>
    <row r="369" spans="1:24" ht="15.6" hidden="1">
      <c r="A369" s="44">
        <v>182</v>
      </c>
      <c r="M369" s="56">
        <f t="shared" si="13"/>
        <v>0</v>
      </c>
      <c r="R369" s="44">
        <f t="shared" si="14"/>
        <v>0</v>
      </c>
    </row>
    <row r="370" spans="1:24" ht="31.2">
      <c r="A370" s="44">
        <v>183</v>
      </c>
      <c r="B370" s="64">
        <v>183</v>
      </c>
      <c r="C370" s="65" t="s">
        <v>319</v>
      </c>
      <c r="D370" s="64">
        <v>65</v>
      </c>
      <c r="E370" s="64" t="s">
        <v>11</v>
      </c>
      <c r="F370" s="69">
        <v>915.25423728813564</v>
      </c>
      <c r="G370" s="69">
        <f>F370*1.18</f>
        <v>1080</v>
      </c>
      <c r="H370" s="69">
        <f>D370*G370</f>
        <v>70200</v>
      </c>
      <c r="I370" s="36"/>
      <c r="J370" s="64" t="s">
        <v>11</v>
      </c>
      <c r="K370" s="69">
        <v>915.25423728813564</v>
      </c>
      <c r="L370" s="76">
        <f>I370*K370</f>
        <v>0</v>
      </c>
      <c r="M370" s="56">
        <f t="shared" si="13"/>
        <v>65</v>
      </c>
      <c r="N370" s="64" t="s">
        <v>11</v>
      </c>
      <c r="O370" s="69">
        <v>915.25423728813564</v>
      </c>
      <c r="P370" s="74">
        <f>M370*O370</f>
        <v>59491.525423728817</v>
      </c>
      <c r="Q370">
        <v>65</v>
      </c>
      <c r="R370" s="44" t="str">
        <f t="shared" si="14"/>
        <v>Sqm</v>
      </c>
      <c r="U370" s="71">
        <f>M370</f>
        <v>65</v>
      </c>
      <c r="V370" s="64" t="s">
        <v>11</v>
      </c>
      <c r="W370" s="74">
        <f>G370</f>
        <v>1080</v>
      </c>
      <c r="X370" s="75">
        <f>U370*W370</f>
        <v>70200</v>
      </c>
    </row>
    <row r="371" spans="1:24" ht="15.6" hidden="1">
      <c r="A371" s="44">
        <v>183</v>
      </c>
      <c r="M371" s="56">
        <f t="shared" si="13"/>
        <v>0</v>
      </c>
      <c r="R371" s="44">
        <f t="shared" si="14"/>
        <v>0</v>
      </c>
    </row>
    <row r="372" spans="1:24" ht="15.6">
      <c r="A372" s="44">
        <v>184</v>
      </c>
      <c r="B372" s="64">
        <v>184</v>
      </c>
      <c r="C372" s="29" t="s">
        <v>320</v>
      </c>
      <c r="D372" s="64">
        <v>25</v>
      </c>
      <c r="E372" s="64" t="s">
        <v>14</v>
      </c>
      <c r="F372" s="69">
        <v>228.81355932203391</v>
      </c>
      <c r="G372" s="69">
        <f>F372*1.18</f>
        <v>270</v>
      </c>
      <c r="H372" s="69">
        <f>D372*G372</f>
        <v>6750</v>
      </c>
      <c r="I372" s="36"/>
      <c r="J372" s="64" t="s">
        <v>14</v>
      </c>
      <c r="K372" s="69">
        <v>228.81355932203391</v>
      </c>
      <c r="L372" s="76">
        <f>I372*K372</f>
        <v>0</v>
      </c>
      <c r="M372" s="56">
        <f t="shared" si="13"/>
        <v>25</v>
      </c>
      <c r="N372" s="64" t="s">
        <v>14</v>
      </c>
      <c r="O372" s="69">
        <v>228.81355932203391</v>
      </c>
      <c r="P372" s="74">
        <f>M372*O372</f>
        <v>5720.3389830508477</v>
      </c>
      <c r="Q372">
        <v>24</v>
      </c>
      <c r="R372" s="44" t="str">
        <f t="shared" si="14"/>
        <v>Nos</v>
      </c>
      <c r="U372" s="36">
        <v>24</v>
      </c>
      <c r="V372" s="64" t="s">
        <v>14</v>
      </c>
      <c r="W372" s="74">
        <f>G372</f>
        <v>270</v>
      </c>
      <c r="X372" s="75">
        <f>U372*W372</f>
        <v>6480</v>
      </c>
    </row>
    <row r="373" spans="1:24" ht="15.6" hidden="1">
      <c r="A373" s="44">
        <v>184</v>
      </c>
      <c r="M373" s="56">
        <f t="shared" si="13"/>
        <v>0</v>
      </c>
      <c r="R373" s="44">
        <f t="shared" si="14"/>
        <v>0</v>
      </c>
    </row>
    <row r="374" spans="1:24" ht="15.6">
      <c r="A374" s="44">
        <v>185</v>
      </c>
      <c r="B374" s="64">
        <v>185</v>
      </c>
      <c r="C374" s="29" t="s">
        <v>321</v>
      </c>
      <c r="D374" s="64">
        <v>4</v>
      </c>
      <c r="E374" s="64" t="s">
        <v>14</v>
      </c>
      <c r="F374" s="69">
        <v>4576.2711864406783</v>
      </c>
      <c r="G374" s="69">
        <f>F374*1.18</f>
        <v>5400</v>
      </c>
      <c r="H374" s="69">
        <f>D374*G374</f>
        <v>21600</v>
      </c>
      <c r="I374" s="36"/>
      <c r="J374" s="64" t="s">
        <v>14</v>
      </c>
      <c r="K374" s="69">
        <v>4576.2711864406783</v>
      </c>
      <c r="L374" s="76">
        <f>I374*K374</f>
        <v>0</v>
      </c>
      <c r="M374" s="56">
        <f t="shared" si="13"/>
        <v>4</v>
      </c>
      <c r="N374" s="64" t="s">
        <v>14</v>
      </c>
      <c r="O374" s="69">
        <v>4576.2711864406783</v>
      </c>
      <c r="P374" s="74">
        <f>M374*O374</f>
        <v>18305.084745762713</v>
      </c>
      <c r="Q374">
        <v>4</v>
      </c>
      <c r="R374" s="44" t="str">
        <f t="shared" si="14"/>
        <v>Nos</v>
      </c>
      <c r="U374" s="36">
        <v>4</v>
      </c>
      <c r="V374" s="64" t="s">
        <v>14</v>
      </c>
      <c r="W374" s="74">
        <f>G374</f>
        <v>5400</v>
      </c>
      <c r="X374" s="75">
        <f>U374*W374</f>
        <v>21600</v>
      </c>
    </row>
    <row r="375" spans="1:24" ht="15.6" hidden="1">
      <c r="A375" s="44">
        <v>185</v>
      </c>
      <c r="M375" s="56">
        <f t="shared" si="13"/>
        <v>0</v>
      </c>
      <c r="R375" s="44">
        <f t="shared" si="14"/>
        <v>0</v>
      </c>
    </row>
    <row r="376" spans="1:24" ht="15.6">
      <c r="A376" s="44">
        <v>186</v>
      </c>
      <c r="B376" s="64">
        <v>186</v>
      </c>
      <c r="C376" s="29" t="s">
        <v>322</v>
      </c>
      <c r="D376" s="64">
        <v>9</v>
      </c>
      <c r="E376" s="64" t="s">
        <v>14</v>
      </c>
      <c r="F376" s="69">
        <v>5338.9830508474579</v>
      </c>
      <c r="G376" s="69">
        <f>F376*1.18</f>
        <v>6300</v>
      </c>
      <c r="H376" s="69">
        <f>D376*G376</f>
        <v>56700</v>
      </c>
      <c r="I376" s="36"/>
      <c r="J376" s="64" t="s">
        <v>14</v>
      </c>
      <c r="K376" s="69">
        <v>5338.9830508474579</v>
      </c>
      <c r="L376" s="76">
        <f>I376*K376</f>
        <v>0</v>
      </c>
      <c r="M376" s="56">
        <f t="shared" si="13"/>
        <v>9</v>
      </c>
      <c r="N376" s="64" t="s">
        <v>14</v>
      </c>
      <c r="O376" s="69">
        <v>5338.9830508474579</v>
      </c>
      <c r="P376" s="74">
        <f>M376*O376</f>
        <v>48050.847457627118</v>
      </c>
      <c r="Q376">
        <v>9</v>
      </c>
      <c r="R376" s="44" t="str">
        <f t="shared" si="14"/>
        <v>Nos</v>
      </c>
      <c r="U376" s="36">
        <v>9</v>
      </c>
      <c r="V376" s="64" t="s">
        <v>14</v>
      </c>
      <c r="W376" s="74">
        <f>G376</f>
        <v>6300</v>
      </c>
      <c r="X376" s="75">
        <f>U376*W376</f>
        <v>56700</v>
      </c>
    </row>
    <row r="377" spans="1:24" ht="15.6" hidden="1">
      <c r="A377" s="44">
        <v>186</v>
      </c>
      <c r="M377" s="56">
        <f t="shared" si="13"/>
        <v>0</v>
      </c>
      <c r="R377" s="44">
        <f t="shared" si="14"/>
        <v>0</v>
      </c>
    </row>
    <row r="378" spans="1:24" ht="15.6">
      <c r="A378" s="44">
        <v>187</v>
      </c>
      <c r="B378" s="64">
        <v>187</v>
      </c>
      <c r="C378" s="29" t="s">
        <v>323</v>
      </c>
      <c r="D378" s="64">
        <v>16</v>
      </c>
      <c r="E378" s="64" t="s">
        <v>14</v>
      </c>
      <c r="F378" s="69">
        <v>3050.8474576271187</v>
      </c>
      <c r="G378" s="69">
        <f>F378*1.18</f>
        <v>3600</v>
      </c>
      <c r="H378" s="69">
        <f>D378*G378</f>
        <v>57600</v>
      </c>
      <c r="I378" s="36"/>
      <c r="J378" s="64" t="s">
        <v>14</v>
      </c>
      <c r="K378" s="69">
        <v>3050.8474576271187</v>
      </c>
      <c r="L378" s="76">
        <f>I378*K378</f>
        <v>0</v>
      </c>
      <c r="M378" s="56">
        <f t="shared" si="13"/>
        <v>16</v>
      </c>
      <c r="N378" s="64" t="s">
        <v>14</v>
      </c>
      <c r="O378" s="69">
        <v>3050.8474576271187</v>
      </c>
      <c r="P378" s="74">
        <f>M378*O378</f>
        <v>48813.5593220339</v>
      </c>
      <c r="Q378">
        <v>16</v>
      </c>
      <c r="R378" s="44" t="str">
        <f t="shared" si="14"/>
        <v>Nos</v>
      </c>
      <c r="U378" s="36">
        <v>16</v>
      </c>
      <c r="V378" s="64" t="s">
        <v>14</v>
      </c>
      <c r="W378" s="74">
        <f>G378</f>
        <v>3600</v>
      </c>
      <c r="X378" s="75">
        <f>U378*W378</f>
        <v>57600</v>
      </c>
    </row>
    <row r="379" spans="1:24" ht="15.6" hidden="1">
      <c r="A379" s="44">
        <v>187</v>
      </c>
      <c r="M379" s="56">
        <f t="shared" si="13"/>
        <v>0</v>
      </c>
      <c r="R379" s="44">
        <f t="shared" si="14"/>
        <v>0</v>
      </c>
    </row>
    <row r="380" spans="1:24" ht="15.6">
      <c r="A380" s="44">
        <v>188</v>
      </c>
      <c r="B380" s="64">
        <v>188</v>
      </c>
      <c r="C380" s="29" t="s">
        <v>324</v>
      </c>
      <c r="D380" s="64">
        <v>21</v>
      </c>
      <c r="E380" s="64" t="s">
        <v>14</v>
      </c>
      <c r="F380" s="69">
        <v>932.20338983050851</v>
      </c>
      <c r="G380" s="69">
        <f>F380*1.18</f>
        <v>1100</v>
      </c>
      <c r="H380" s="69">
        <f>D380*G380</f>
        <v>23100</v>
      </c>
      <c r="I380" s="36"/>
      <c r="J380" s="64" t="s">
        <v>14</v>
      </c>
      <c r="K380" s="69">
        <v>932.20338983050851</v>
      </c>
      <c r="L380" s="76">
        <f>I380*K380</f>
        <v>0</v>
      </c>
      <c r="M380" s="56">
        <f t="shared" si="13"/>
        <v>21</v>
      </c>
      <c r="N380" s="64" t="s">
        <v>14</v>
      </c>
      <c r="O380" s="69">
        <v>932.20338983050851</v>
      </c>
      <c r="P380" s="74">
        <f>M380*O380</f>
        <v>19576.271186440677</v>
      </c>
      <c r="Q380">
        <v>22</v>
      </c>
      <c r="R380" s="44" t="str">
        <f t="shared" si="14"/>
        <v>Nos</v>
      </c>
      <c r="U380" s="36">
        <v>22</v>
      </c>
      <c r="V380" s="64" t="s">
        <v>14</v>
      </c>
      <c r="W380" s="74">
        <f>G380</f>
        <v>1100</v>
      </c>
      <c r="X380" s="75">
        <f>U380*W380</f>
        <v>24200</v>
      </c>
    </row>
    <row r="381" spans="1:24" ht="15.6" hidden="1">
      <c r="A381" s="44">
        <v>188</v>
      </c>
      <c r="M381" s="56">
        <f t="shared" si="13"/>
        <v>0</v>
      </c>
      <c r="R381" s="44">
        <f t="shared" si="14"/>
        <v>0</v>
      </c>
    </row>
    <row r="382" spans="1:24" ht="31.2">
      <c r="A382" s="44">
        <v>189</v>
      </c>
      <c r="B382" s="64">
        <v>189</v>
      </c>
      <c r="C382" s="29" t="s">
        <v>325</v>
      </c>
      <c r="D382" s="64">
        <v>25</v>
      </c>
      <c r="E382" s="64" t="s">
        <v>14</v>
      </c>
      <c r="F382" s="69">
        <v>533.89830508474574</v>
      </c>
      <c r="G382" s="69">
        <f>F382*1.18</f>
        <v>630</v>
      </c>
      <c r="H382" s="69">
        <f>D382*G382</f>
        <v>15750</v>
      </c>
      <c r="I382" s="36"/>
      <c r="J382" s="64" t="s">
        <v>14</v>
      </c>
      <c r="K382" s="69">
        <v>533.89830508474574</v>
      </c>
      <c r="L382" s="76">
        <f>I382*K382</f>
        <v>0</v>
      </c>
      <c r="M382" s="56">
        <f t="shared" si="13"/>
        <v>25</v>
      </c>
      <c r="N382" s="64" t="s">
        <v>14</v>
      </c>
      <c r="O382" s="69">
        <v>533.89830508474574</v>
      </c>
      <c r="P382" s="74">
        <f>M382*O382</f>
        <v>13347.457627118643</v>
      </c>
      <c r="Q382">
        <v>16</v>
      </c>
      <c r="R382" s="44" t="str">
        <f t="shared" si="14"/>
        <v>Nos</v>
      </c>
      <c r="U382" s="36">
        <v>16</v>
      </c>
      <c r="V382" s="64" t="s">
        <v>14</v>
      </c>
      <c r="W382" s="74">
        <f>G382</f>
        <v>630</v>
      </c>
      <c r="X382" s="75">
        <f>U382*W382</f>
        <v>10080</v>
      </c>
    </row>
    <row r="383" spans="1:24" ht="15.6" hidden="1">
      <c r="A383" s="44">
        <v>189</v>
      </c>
      <c r="M383" s="56">
        <f t="shared" si="13"/>
        <v>0</v>
      </c>
      <c r="R383" s="44">
        <f t="shared" si="14"/>
        <v>0</v>
      </c>
    </row>
    <row r="384" spans="1:24" ht="15.6">
      <c r="A384" s="44">
        <v>190</v>
      </c>
      <c r="B384" s="64">
        <v>190</v>
      </c>
      <c r="C384" s="29" t="s">
        <v>326</v>
      </c>
      <c r="D384" s="64">
        <v>36</v>
      </c>
      <c r="E384" s="64" t="s">
        <v>14</v>
      </c>
      <c r="F384" s="69">
        <v>457.62711864406782</v>
      </c>
      <c r="G384" s="69">
        <f>F384*1.18</f>
        <v>540</v>
      </c>
      <c r="H384" s="69">
        <f>D384*G384</f>
        <v>19440</v>
      </c>
      <c r="I384" s="36"/>
      <c r="J384" s="64" t="s">
        <v>14</v>
      </c>
      <c r="K384" s="69">
        <v>457.62711864406782</v>
      </c>
      <c r="L384" s="76">
        <f>I384*K384</f>
        <v>0</v>
      </c>
      <c r="M384" s="56">
        <f t="shared" si="13"/>
        <v>36</v>
      </c>
      <c r="N384" s="64" t="s">
        <v>14</v>
      </c>
      <c r="O384" s="69">
        <v>457.62711864406782</v>
      </c>
      <c r="P384" s="74">
        <f>M384*O384</f>
        <v>16474.576271186441</v>
      </c>
      <c r="Q384">
        <v>23</v>
      </c>
      <c r="R384" s="44" t="str">
        <f t="shared" si="14"/>
        <v>Nos</v>
      </c>
      <c r="U384" s="36">
        <v>23</v>
      </c>
      <c r="V384" s="64" t="s">
        <v>14</v>
      </c>
      <c r="W384" s="74">
        <f>G384</f>
        <v>540</v>
      </c>
      <c r="X384" s="75">
        <f>U384*W384</f>
        <v>12420</v>
      </c>
    </row>
    <row r="385" spans="1:24" ht="15.6" hidden="1">
      <c r="A385" s="44">
        <v>190</v>
      </c>
      <c r="M385" s="56">
        <f t="shared" si="13"/>
        <v>0</v>
      </c>
      <c r="R385" s="44">
        <f t="shared" si="14"/>
        <v>0</v>
      </c>
    </row>
    <row r="386" spans="1:24" ht="31.2">
      <c r="A386" s="44">
        <v>191</v>
      </c>
      <c r="B386" s="64">
        <v>191</v>
      </c>
      <c r="C386" s="29" t="s">
        <v>327</v>
      </c>
      <c r="D386" s="64">
        <v>25</v>
      </c>
      <c r="E386" s="64" t="s">
        <v>14</v>
      </c>
      <c r="F386" s="69">
        <v>457.62711864406782</v>
      </c>
      <c r="G386" s="69">
        <f>F386*1.18</f>
        <v>540</v>
      </c>
      <c r="H386" s="69">
        <f>D386*G386</f>
        <v>13500</v>
      </c>
      <c r="I386" s="36"/>
      <c r="J386" s="64" t="s">
        <v>14</v>
      </c>
      <c r="K386" s="69">
        <v>457.62711864406782</v>
      </c>
      <c r="L386" s="76">
        <f>I386*K386</f>
        <v>0</v>
      </c>
      <c r="M386" s="56">
        <f t="shared" si="13"/>
        <v>25</v>
      </c>
      <c r="N386" s="64" t="s">
        <v>14</v>
      </c>
      <c r="O386" s="69">
        <v>457.62711864406782</v>
      </c>
      <c r="P386" s="74">
        <f>M386*O386</f>
        <v>11440.677966101695</v>
      </c>
      <c r="Q386">
        <v>15</v>
      </c>
      <c r="R386" s="44" t="str">
        <f t="shared" si="14"/>
        <v>Nos</v>
      </c>
      <c r="U386" s="36">
        <v>15</v>
      </c>
      <c r="V386" s="64" t="s">
        <v>14</v>
      </c>
      <c r="W386" s="74">
        <f>G386</f>
        <v>540</v>
      </c>
      <c r="X386" s="75">
        <f>U386*W386</f>
        <v>8100</v>
      </c>
    </row>
    <row r="387" spans="1:24" ht="15.6" hidden="1">
      <c r="A387" s="44">
        <v>191</v>
      </c>
      <c r="M387" s="56">
        <f t="shared" si="13"/>
        <v>0</v>
      </c>
      <c r="R387" s="44">
        <f t="shared" si="14"/>
        <v>0</v>
      </c>
    </row>
    <row r="388" spans="1:24" ht="15.6">
      <c r="A388" s="44">
        <v>192</v>
      </c>
      <c r="B388" s="64">
        <v>192</v>
      </c>
      <c r="C388" s="29" t="s">
        <v>329</v>
      </c>
      <c r="D388" s="64">
        <v>25</v>
      </c>
      <c r="E388" s="64" t="s">
        <v>14</v>
      </c>
      <c r="F388" s="69">
        <v>610.16949152542372</v>
      </c>
      <c r="G388" s="69">
        <f>F388*1.18</f>
        <v>720</v>
      </c>
      <c r="H388" s="69">
        <f>D388*G388</f>
        <v>18000</v>
      </c>
      <c r="I388" s="36"/>
      <c r="J388" s="64" t="s">
        <v>14</v>
      </c>
      <c r="K388" s="69">
        <v>610.16949152542372</v>
      </c>
      <c r="L388" s="76">
        <f>I388*K388</f>
        <v>0</v>
      </c>
      <c r="M388" s="56">
        <f t="shared" si="13"/>
        <v>25</v>
      </c>
      <c r="N388" s="64" t="s">
        <v>14</v>
      </c>
      <c r="O388" s="69">
        <v>610.16949152542372</v>
      </c>
      <c r="P388" s="74">
        <f>M388*O388</f>
        <v>15254.237288135593</v>
      </c>
      <c r="Q388">
        <v>16</v>
      </c>
      <c r="R388" s="44" t="str">
        <f t="shared" si="14"/>
        <v>Nos</v>
      </c>
      <c r="U388" s="36">
        <v>16</v>
      </c>
      <c r="V388" s="64" t="s">
        <v>14</v>
      </c>
      <c r="W388" s="74">
        <f>G388</f>
        <v>720</v>
      </c>
      <c r="X388" s="75">
        <f>U388*W388</f>
        <v>11520</v>
      </c>
    </row>
    <row r="389" spans="1:24" ht="15.6" hidden="1">
      <c r="A389" s="44">
        <v>192</v>
      </c>
      <c r="M389" s="56">
        <f t="shared" si="13"/>
        <v>0</v>
      </c>
      <c r="R389" s="44">
        <f t="shared" si="14"/>
        <v>0</v>
      </c>
    </row>
    <row r="390" spans="1:24" ht="31.2">
      <c r="A390" s="44">
        <v>193</v>
      </c>
      <c r="B390" s="64">
        <v>193</v>
      </c>
      <c r="C390" s="29" t="s">
        <v>330</v>
      </c>
      <c r="D390" s="64">
        <v>12</v>
      </c>
      <c r="E390" s="64" t="s">
        <v>14</v>
      </c>
      <c r="F390" s="69">
        <v>3050.8474576271187</v>
      </c>
      <c r="G390" s="69">
        <f>F390*1.18</f>
        <v>3600</v>
      </c>
      <c r="H390" s="69">
        <f>D390*G390</f>
        <v>43200</v>
      </c>
      <c r="I390" s="36"/>
      <c r="J390" s="64" t="s">
        <v>14</v>
      </c>
      <c r="K390" s="69">
        <v>3050.8474576271187</v>
      </c>
      <c r="L390" s="76">
        <f>I390*K390</f>
        <v>0</v>
      </c>
      <c r="M390" s="56">
        <f t="shared" ref="M390:M453" si="15">D390+I390</f>
        <v>12</v>
      </c>
      <c r="N390" s="64" t="s">
        <v>14</v>
      </c>
      <c r="O390" s="69">
        <v>3050.8474576271187</v>
      </c>
      <c r="P390" s="74">
        <f>M390*O390</f>
        <v>36610.169491525427</v>
      </c>
      <c r="Q390">
        <v>9</v>
      </c>
      <c r="R390" s="44" t="str">
        <f t="shared" si="14"/>
        <v>Nos</v>
      </c>
      <c r="U390" s="36">
        <v>9</v>
      </c>
      <c r="V390" s="64" t="s">
        <v>14</v>
      </c>
      <c r="W390" s="74">
        <f>G390</f>
        <v>3600</v>
      </c>
      <c r="X390" s="75">
        <f>U390*W390</f>
        <v>32400</v>
      </c>
    </row>
    <row r="391" spans="1:24" ht="15.6" hidden="1">
      <c r="A391" s="44">
        <v>193</v>
      </c>
      <c r="M391" s="56">
        <f t="shared" si="15"/>
        <v>0</v>
      </c>
      <c r="R391" s="44">
        <f t="shared" ref="R391:R454" si="16">N391</f>
        <v>0</v>
      </c>
    </row>
    <row r="392" spans="1:24" ht="31.2">
      <c r="A392" s="44">
        <v>194</v>
      </c>
      <c r="B392" s="64">
        <v>194</v>
      </c>
      <c r="C392" s="29" t="s">
        <v>331</v>
      </c>
      <c r="D392" s="64">
        <v>55</v>
      </c>
      <c r="E392" s="68" t="s">
        <v>64</v>
      </c>
      <c r="F392" s="69">
        <v>228.81355932203391</v>
      </c>
      <c r="G392" s="69">
        <f>F392*1.18</f>
        <v>270</v>
      </c>
      <c r="H392" s="69">
        <f>D392*G392</f>
        <v>14850</v>
      </c>
      <c r="I392" s="36"/>
      <c r="J392" s="68" t="s">
        <v>64</v>
      </c>
      <c r="K392" s="69">
        <v>228.81355932203391</v>
      </c>
      <c r="L392" s="76">
        <f>I392*K392</f>
        <v>0</v>
      </c>
      <c r="M392" s="56">
        <f t="shared" si="15"/>
        <v>55</v>
      </c>
      <c r="N392" s="68" t="s">
        <v>64</v>
      </c>
      <c r="O392" s="69">
        <v>228.81355932203391</v>
      </c>
      <c r="P392" s="74">
        <f>M392*O392</f>
        <v>12584.745762711866</v>
      </c>
      <c r="Q392">
        <v>55</v>
      </c>
      <c r="R392" s="44" t="str">
        <f t="shared" si="16"/>
        <v>Rmt</v>
      </c>
      <c r="U392" s="70">
        <f>M392</f>
        <v>55</v>
      </c>
      <c r="V392" s="68" t="s">
        <v>64</v>
      </c>
      <c r="W392" s="74">
        <f>G392</f>
        <v>270</v>
      </c>
      <c r="X392" s="75">
        <f>U392*W392</f>
        <v>14850</v>
      </c>
    </row>
    <row r="393" spans="1:24" ht="15.6" hidden="1">
      <c r="A393" s="44">
        <v>194</v>
      </c>
      <c r="M393" s="56">
        <f t="shared" si="15"/>
        <v>0</v>
      </c>
      <c r="R393" s="44">
        <f t="shared" si="16"/>
        <v>0</v>
      </c>
    </row>
    <row r="394" spans="1:24" ht="31.2">
      <c r="A394" s="44">
        <v>195</v>
      </c>
      <c r="B394" s="64">
        <v>195</v>
      </c>
      <c r="C394" s="29" t="s">
        <v>332</v>
      </c>
      <c r="D394" s="64">
        <v>115</v>
      </c>
      <c r="E394" s="68" t="s">
        <v>64</v>
      </c>
      <c r="F394" s="69">
        <v>305.08474576271186</v>
      </c>
      <c r="G394" s="69">
        <f>F394*1.18</f>
        <v>360</v>
      </c>
      <c r="H394" s="69">
        <f>D394*G394</f>
        <v>41400</v>
      </c>
      <c r="I394" s="36"/>
      <c r="J394" s="68" t="s">
        <v>64</v>
      </c>
      <c r="K394" s="69">
        <v>305.08474576271186</v>
      </c>
      <c r="L394" s="76">
        <f>I394*K394</f>
        <v>0</v>
      </c>
      <c r="M394" s="56">
        <f t="shared" si="15"/>
        <v>115</v>
      </c>
      <c r="N394" s="68" t="s">
        <v>64</v>
      </c>
      <c r="O394" s="69">
        <v>305.08474576271186</v>
      </c>
      <c r="P394" s="74">
        <f>M394*O394</f>
        <v>35084.745762711864</v>
      </c>
      <c r="Q394">
        <v>115</v>
      </c>
      <c r="R394" s="44" t="str">
        <f t="shared" si="16"/>
        <v>Rmt</v>
      </c>
      <c r="U394" s="70">
        <f>M394</f>
        <v>115</v>
      </c>
      <c r="V394" s="68" t="s">
        <v>64</v>
      </c>
      <c r="W394" s="74">
        <f>G394</f>
        <v>360</v>
      </c>
      <c r="X394" s="75">
        <f>U394*W394</f>
        <v>41400</v>
      </c>
    </row>
    <row r="395" spans="1:24" ht="15.6" hidden="1">
      <c r="A395" s="44">
        <v>195</v>
      </c>
      <c r="M395" s="56">
        <f t="shared" si="15"/>
        <v>0</v>
      </c>
      <c r="R395" s="44">
        <f t="shared" si="16"/>
        <v>0</v>
      </c>
    </row>
    <row r="396" spans="1:24" ht="31.2">
      <c r="A396" s="44">
        <v>196</v>
      </c>
      <c r="B396" s="64">
        <v>196</v>
      </c>
      <c r="C396" s="29" t="s">
        <v>333</v>
      </c>
      <c r="D396" s="64">
        <v>143</v>
      </c>
      <c r="E396" s="68" t="s">
        <v>64</v>
      </c>
      <c r="F396" s="69">
        <v>381.35593220338984</v>
      </c>
      <c r="G396" s="69">
        <f>F396*1.18</f>
        <v>450</v>
      </c>
      <c r="H396" s="69">
        <f>D396*G396</f>
        <v>64350</v>
      </c>
      <c r="I396" s="36"/>
      <c r="J396" s="68" t="s">
        <v>64</v>
      </c>
      <c r="K396" s="69">
        <v>381.35593220338984</v>
      </c>
      <c r="L396" s="76">
        <f>I396*K396</f>
        <v>0</v>
      </c>
      <c r="M396" s="56">
        <f t="shared" si="15"/>
        <v>143</v>
      </c>
      <c r="N396" s="68" t="s">
        <v>64</v>
      </c>
      <c r="O396" s="69">
        <v>381.35593220338984</v>
      </c>
      <c r="P396" s="74">
        <f>M396*O396</f>
        <v>54533.898305084746</v>
      </c>
      <c r="Q396">
        <v>143</v>
      </c>
      <c r="R396" s="44" t="str">
        <f t="shared" si="16"/>
        <v>Rmt</v>
      </c>
      <c r="U396" s="70">
        <f>M396</f>
        <v>143</v>
      </c>
      <c r="V396" s="68" t="s">
        <v>64</v>
      </c>
      <c r="W396" s="74">
        <f>G396</f>
        <v>450</v>
      </c>
      <c r="X396" s="75">
        <f>U396*W396</f>
        <v>64350</v>
      </c>
    </row>
    <row r="397" spans="1:24" ht="15.6" hidden="1">
      <c r="A397" s="44">
        <v>196</v>
      </c>
      <c r="M397" s="56">
        <f t="shared" si="15"/>
        <v>0</v>
      </c>
      <c r="R397" s="44">
        <f t="shared" si="16"/>
        <v>0</v>
      </c>
    </row>
    <row r="398" spans="1:24" ht="15.6">
      <c r="A398" s="44">
        <v>197</v>
      </c>
      <c r="B398" s="64">
        <v>197</v>
      </c>
      <c r="C398" s="29" t="s">
        <v>334</v>
      </c>
      <c r="D398" s="64">
        <v>15</v>
      </c>
      <c r="E398" s="64" t="s">
        <v>14</v>
      </c>
      <c r="F398" s="69">
        <v>1220.3389830508474</v>
      </c>
      <c r="G398" s="69">
        <f>F398*1.18</f>
        <v>1440</v>
      </c>
      <c r="H398" s="69">
        <f>D398*G398</f>
        <v>21600</v>
      </c>
      <c r="I398" s="36"/>
      <c r="J398" s="64" t="s">
        <v>14</v>
      </c>
      <c r="K398" s="69">
        <v>1220.3389830508474</v>
      </c>
      <c r="L398" s="76">
        <f>I398*K398</f>
        <v>0</v>
      </c>
      <c r="M398" s="56">
        <f t="shared" si="15"/>
        <v>15</v>
      </c>
      <c r="N398" s="64" t="s">
        <v>14</v>
      </c>
      <c r="O398" s="69">
        <v>1220.3389830508474</v>
      </c>
      <c r="P398" s="74">
        <f>M398*O398</f>
        <v>18305.084745762713</v>
      </c>
      <c r="Q398">
        <v>15</v>
      </c>
      <c r="R398" s="44" t="str">
        <f t="shared" si="16"/>
        <v>Nos</v>
      </c>
      <c r="U398" s="70">
        <f>M398</f>
        <v>15</v>
      </c>
      <c r="V398" s="64" t="s">
        <v>14</v>
      </c>
      <c r="W398" s="74">
        <f>G398</f>
        <v>1440</v>
      </c>
      <c r="X398" s="75">
        <f>U398*W398</f>
        <v>21600</v>
      </c>
    </row>
    <row r="399" spans="1:24" ht="15.6" hidden="1">
      <c r="A399" s="44">
        <v>197</v>
      </c>
      <c r="M399" s="56">
        <f t="shared" si="15"/>
        <v>0</v>
      </c>
      <c r="R399" s="44">
        <f t="shared" si="16"/>
        <v>0</v>
      </c>
    </row>
    <row r="400" spans="1:24" ht="31.2">
      <c r="A400" s="44">
        <v>198</v>
      </c>
      <c r="B400" s="64">
        <v>198</v>
      </c>
      <c r="C400" s="29" t="s">
        <v>335</v>
      </c>
      <c r="D400" s="64">
        <v>145</v>
      </c>
      <c r="E400" s="68" t="s">
        <v>64</v>
      </c>
      <c r="F400" s="69">
        <v>381.35593220338984</v>
      </c>
      <c r="G400" s="69">
        <f>F400*1.18</f>
        <v>450</v>
      </c>
      <c r="H400" s="69">
        <f>D400*G400</f>
        <v>65250</v>
      </c>
      <c r="I400" s="36"/>
      <c r="J400" s="68" t="s">
        <v>64</v>
      </c>
      <c r="K400" s="69">
        <v>381.35593220338984</v>
      </c>
      <c r="L400" s="76">
        <f>I400*K400</f>
        <v>0</v>
      </c>
      <c r="M400" s="56">
        <f t="shared" si="15"/>
        <v>145</v>
      </c>
      <c r="N400" s="68" t="s">
        <v>64</v>
      </c>
      <c r="O400" s="69">
        <v>381.35593220338984</v>
      </c>
      <c r="P400" s="74">
        <f>M400*O400</f>
        <v>55296.610169491527</v>
      </c>
      <c r="Q400">
        <v>145</v>
      </c>
      <c r="R400" s="44" t="str">
        <f t="shared" si="16"/>
        <v>Rmt</v>
      </c>
      <c r="U400" s="70">
        <f>M400</f>
        <v>145</v>
      </c>
      <c r="V400" s="68" t="s">
        <v>64</v>
      </c>
      <c r="W400" s="74">
        <f>G400</f>
        <v>450</v>
      </c>
      <c r="X400" s="75">
        <f>U400*W400</f>
        <v>65250</v>
      </c>
    </row>
    <row r="401" spans="1:24" ht="15.6" hidden="1">
      <c r="A401" s="44">
        <v>198</v>
      </c>
      <c r="M401" s="56">
        <f t="shared" si="15"/>
        <v>0</v>
      </c>
      <c r="R401" s="44">
        <f t="shared" si="16"/>
        <v>0</v>
      </c>
    </row>
    <row r="402" spans="1:24" ht="31.2">
      <c r="A402" s="44">
        <v>199</v>
      </c>
      <c r="B402" s="64">
        <v>199</v>
      </c>
      <c r="C402" s="29" t="s">
        <v>336</v>
      </c>
      <c r="D402" s="64">
        <v>145</v>
      </c>
      <c r="E402" s="68" t="s">
        <v>64</v>
      </c>
      <c r="F402" s="69">
        <v>457.62711864406782</v>
      </c>
      <c r="G402" s="69">
        <f>F402*1.18</f>
        <v>540</v>
      </c>
      <c r="H402" s="69">
        <f>D402*G402</f>
        <v>78300</v>
      </c>
      <c r="I402" s="36"/>
      <c r="J402" s="68" t="s">
        <v>64</v>
      </c>
      <c r="K402" s="69">
        <v>457.62711864406782</v>
      </c>
      <c r="L402" s="76">
        <f>I402*K402</f>
        <v>0</v>
      </c>
      <c r="M402" s="56">
        <f t="shared" si="15"/>
        <v>145</v>
      </c>
      <c r="N402" s="68" t="s">
        <v>64</v>
      </c>
      <c r="O402" s="69">
        <v>457.62711864406782</v>
      </c>
      <c r="P402" s="74">
        <f>M402*O402</f>
        <v>66355.932203389835</v>
      </c>
      <c r="Q402">
        <v>145</v>
      </c>
      <c r="R402" s="44" t="str">
        <f t="shared" si="16"/>
        <v>Rmt</v>
      </c>
      <c r="U402" s="70">
        <f>M402</f>
        <v>145</v>
      </c>
      <c r="V402" s="68" t="s">
        <v>64</v>
      </c>
      <c r="W402" s="74">
        <f>G402</f>
        <v>540</v>
      </c>
      <c r="X402" s="75">
        <f>U402*W402</f>
        <v>78300</v>
      </c>
    </row>
    <row r="403" spans="1:24" ht="15.6" hidden="1">
      <c r="A403" s="44">
        <v>199</v>
      </c>
      <c r="M403" s="56">
        <f t="shared" si="15"/>
        <v>0</v>
      </c>
      <c r="R403" s="44">
        <f t="shared" si="16"/>
        <v>0</v>
      </c>
    </row>
    <row r="404" spans="1:24" ht="62.4">
      <c r="A404" s="44">
        <v>200</v>
      </c>
      <c r="B404" s="64">
        <v>200</v>
      </c>
      <c r="C404" s="29" t="s">
        <v>337</v>
      </c>
      <c r="D404" s="64">
        <v>5</v>
      </c>
      <c r="E404" s="64" t="s">
        <v>14</v>
      </c>
      <c r="F404" s="69">
        <v>533.89830508474574</v>
      </c>
      <c r="G404" s="69">
        <f>F404*1.18</f>
        <v>630</v>
      </c>
      <c r="H404" s="69">
        <f>D404*G404</f>
        <v>3150</v>
      </c>
      <c r="I404" s="36"/>
      <c r="J404" s="64" t="s">
        <v>14</v>
      </c>
      <c r="K404" s="69">
        <v>533.89830508474574</v>
      </c>
      <c r="L404" s="76">
        <f>I404*K404</f>
        <v>0</v>
      </c>
      <c r="M404" s="56">
        <f t="shared" si="15"/>
        <v>5</v>
      </c>
      <c r="N404" s="64" t="s">
        <v>14</v>
      </c>
      <c r="O404" s="69">
        <v>533.89830508474574</v>
      </c>
      <c r="P404" s="74">
        <f>M404*O404</f>
        <v>2669.4915254237285</v>
      </c>
      <c r="Q404">
        <v>7</v>
      </c>
      <c r="R404" s="44" t="str">
        <f t="shared" si="16"/>
        <v>Nos</v>
      </c>
      <c r="U404" s="70">
        <v>7</v>
      </c>
      <c r="V404" s="64" t="s">
        <v>14</v>
      </c>
      <c r="W404" s="74">
        <f>G404</f>
        <v>630</v>
      </c>
      <c r="X404" s="75">
        <f>U404*W404</f>
        <v>4410</v>
      </c>
    </row>
    <row r="405" spans="1:24" ht="15.6" hidden="1">
      <c r="A405" s="44">
        <v>200</v>
      </c>
      <c r="M405" s="56">
        <f t="shared" si="15"/>
        <v>0</v>
      </c>
      <c r="R405" s="44">
        <f t="shared" si="16"/>
        <v>0</v>
      </c>
    </row>
    <row r="406" spans="1:24" ht="15.6">
      <c r="A406" s="44">
        <v>201</v>
      </c>
      <c r="B406" s="64">
        <v>201</v>
      </c>
      <c r="C406" s="29" t="s">
        <v>339</v>
      </c>
      <c r="D406" s="64">
        <v>4</v>
      </c>
      <c r="E406" s="64" t="s">
        <v>14</v>
      </c>
      <c r="F406" s="69">
        <v>2288.1355932203392</v>
      </c>
      <c r="G406" s="69">
        <f>F406*1.18</f>
        <v>2700</v>
      </c>
      <c r="H406" s="69">
        <f>D406*G406</f>
        <v>10800</v>
      </c>
      <c r="I406" s="36"/>
      <c r="J406" s="64" t="s">
        <v>14</v>
      </c>
      <c r="K406" s="69">
        <v>2288.1355932203392</v>
      </c>
      <c r="L406" s="76">
        <f>I406*K406</f>
        <v>0</v>
      </c>
      <c r="M406" s="56">
        <f t="shared" si="15"/>
        <v>4</v>
      </c>
      <c r="N406" s="64" t="s">
        <v>14</v>
      </c>
      <c r="O406" s="69">
        <v>2288.1355932203392</v>
      </c>
      <c r="P406" s="74">
        <f>M406*O406</f>
        <v>9152.5423728813566</v>
      </c>
      <c r="Q406">
        <v>4</v>
      </c>
      <c r="R406" s="44" t="str">
        <f t="shared" si="16"/>
        <v>Nos</v>
      </c>
      <c r="U406" s="70">
        <f>M406</f>
        <v>4</v>
      </c>
      <c r="V406" s="64" t="s">
        <v>14</v>
      </c>
      <c r="W406" s="74">
        <f>G406</f>
        <v>2700</v>
      </c>
      <c r="X406" s="75">
        <f>U406*W406</f>
        <v>10800</v>
      </c>
    </row>
    <row r="407" spans="1:24" ht="15.6" hidden="1">
      <c r="A407" s="44">
        <v>201</v>
      </c>
      <c r="M407" s="56">
        <f t="shared" si="15"/>
        <v>0</v>
      </c>
      <c r="R407" s="44">
        <f t="shared" si="16"/>
        <v>0</v>
      </c>
    </row>
    <row r="408" spans="1:24" ht="31.2">
      <c r="A408" s="44">
        <v>202</v>
      </c>
      <c r="B408" s="64">
        <v>202</v>
      </c>
      <c r="C408" s="29" t="s">
        <v>341</v>
      </c>
      <c r="D408" s="64">
        <v>10</v>
      </c>
      <c r="E408" s="64" t="s">
        <v>14</v>
      </c>
      <c r="F408" s="69">
        <v>3050.8474576271187</v>
      </c>
      <c r="G408" s="69">
        <f>F408*1.18</f>
        <v>3600</v>
      </c>
      <c r="H408" s="69">
        <f>D408*G408</f>
        <v>36000</v>
      </c>
      <c r="I408" s="36"/>
      <c r="J408" s="64" t="s">
        <v>14</v>
      </c>
      <c r="K408" s="69">
        <v>3050.8474576271187</v>
      </c>
      <c r="L408" s="76">
        <f>I408*K408</f>
        <v>0</v>
      </c>
      <c r="M408" s="56">
        <f t="shared" si="15"/>
        <v>10</v>
      </c>
      <c r="N408" s="64" t="s">
        <v>14</v>
      </c>
      <c r="O408" s="69">
        <v>3050.8474576271187</v>
      </c>
      <c r="P408" s="74">
        <f>M408*O408</f>
        <v>30508.474576271186</v>
      </c>
      <c r="Q408">
        <v>0</v>
      </c>
      <c r="R408" s="44" t="str">
        <f t="shared" si="16"/>
        <v>Nos</v>
      </c>
      <c r="U408" s="70">
        <v>0</v>
      </c>
      <c r="V408" s="64" t="s">
        <v>14</v>
      </c>
      <c r="W408" s="74">
        <f>G408</f>
        <v>3600</v>
      </c>
      <c r="X408" s="75">
        <f>U408*W408</f>
        <v>0</v>
      </c>
    </row>
    <row r="409" spans="1:24" ht="15.6" hidden="1">
      <c r="A409" s="44">
        <v>202</v>
      </c>
      <c r="M409" s="56">
        <f t="shared" si="15"/>
        <v>0</v>
      </c>
      <c r="R409" s="44">
        <f t="shared" si="16"/>
        <v>0</v>
      </c>
    </row>
    <row r="410" spans="1:24" ht="31.2">
      <c r="A410" s="44">
        <v>203</v>
      </c>
      <c r="B410" s="64">
        <v>203</v>
      </c>
      <c r="C410" s="29" t="s">
        <v>63</v>
      </c>
      <c r="D410" s="64">
        <v>700</v>
      </c>
      <c r="E410" s="68" t="s">
        <v>64</v>
      </c>
      <c r="F410" s="69">
        <v>1483.0508474576272</v>
      </c>
      <c r="G410" s="69">
        <f>F410*1.18</f>
        <v>1750</v>
      </c>
      <c r="H410" s="69">
        <f>D410*G410</f>
        <v>1225000</v>
      </c>
      <c r="I410" s="36"/>
      <c r="J410" s="68" t="s">
        <v>64</v>
      </c>
      <c r="K410" s="69">
        <v>1483.0508474576272</v>
      </c>
      <c r="L410" s="76">
        <f>I410*K410</f>
        <v>0</v>
      </c>
      <c r="M410" s="56">
        <f t="shared" si="15"/>
        <v>700</v>
      </c>
      <c r="N410" s="68" t="s">
        <v>64</v>
      </c>
      <c r="O410" s="69">
        <v>1483.0508474576272</v>
      </c>
      <c r="P410" s="74">
        <f>M410*O410</f>
        <v>1038135.593220339</v>
      </c>
      <c r="Q410">
        <v>832</v>
      </c>
      <c r="R410" s="44" t="str">
        <f t="shared" si="16"/>
        <v>Rmt</v>
      </c>
      <c r="U410" s="70">
        <v>832</v>
      </c>
      <c r="V410" s="68" t="s">
        <v>64</v>
      </c>
      <c r="W410" s="74">
        <f>G410</f>
        <v>1750</v>
      </c>
      <c r="X410" s="75">
        <f>U410*W410</f>
        <v>1456000</v>
      </c>
    </row>
    <row r="411" spans="1:24" ht="15.6" hidden="1">
      <c r="A411" s="44">
        <v>203</v>
      </c>
      <c r="M411" s="56">
        <f t="shared" si="15"/>
        <v>0</v>
      </c>
      <c r="R411" s="44">
        <f t="shared" si="16"/>
        <v>0</v>
      </c>
    </row>
    <row r="412" spans="1:24" ht="31.2">
      <c r="A412" s="44">
        <v>204</v>
      </c>
      <c r="B412" s="64">
        <v>204</v>
      </c>
      <c r="C412" s="29" t="s">
        <v>65</v>
      </c>
      <c r="D412" s="64">
        <v>200</v>
      </c>
      <c r="E412" s="68" t="s">
        <v>64</v>
      </c>
      <c r="F412" s="69">
        <v>1906.7796610169491</v>
      </c>
      <c r="G412" s="69">
        <f>F412*1.18</f>
        <v>2250</v>
      </c>
      <c r="H412" s="69">
        <f>D412*G412</f>
        <v>450000</v>
      </c>
      <c r="I412" s="36"/>
      <c r="J412" s="68" t="s">
        <v>64</v>
      </c>
      <c r="K412" s="69">
        <v>1906.7796610169491</v>
      </c>
      <c r="L412" s="76">
        <f>I412*K412</f>
        <v>0</v>
      </c>
      <c r="M412" s="56">
        <f t="shared" si="15"/>
        <v>200</v>
      </c>
      <c r="N412" s="68" t="s">
        <v>64</v>
      </c>
      <c r="O412" s="69">
        <v>1906.7796610169491</v>
      </c>
      <c r="P412" s="74">
        <f>M412*O412</f>
        <v>381355.93220338982</v>
      </c>
      <c r="Q412">
        <v>226</v>
      </c>
      <c r="R412" s="44" t="str">
        <f t="shared" si="16"/>
        <v>Rmt</v>
      </c>
      <c r="U412" s="70">
        <v>226</v>
      </c>
      <c r="V412" s="68" t="s">
        <v>64</v>
      </c>
      <c r="W412" s="74">
        <f>G412</f>
        <v>2250</v>
      </c>
      <c r="X412" s="75">
        <f>U412*W412</f>
        <v>508500</v>
      </c>
    </row>
    <row r="413" spans="1:24" ht="15.6" hidden="1">
      <c r="A413" s="44">
        <v>204</v>
      </c>
      <c r="M413" s="56">
        <f t="shared" si="15"/>
        <v>0</v>
      </c>
      <c r="R413" s="44">
        <f t="shared" si="16"/>
        <v>0</v>
      </c>
    </row>
    <row r="414" spans="1:24" ht="31.2">
      <c r="A414" s="44">
        <v>205</v>
      </c>
      <c r="B414" s="64">
        <v>205</v>
      </c>
      <c r="C414" s="29" t="s">
        <v>66</v>
      </c>
      <c r="D414" s="64">
        <v>550</v>
      </c>
      <c r="E414" s="68" t="s">
        <v>64</v>
      </c>
      <c r="F414" s="69">
        <v>2500</v>
      </c>
      <c r="G414" s="69">
        <f>F414*1.18</f>
        <v>2950</v>
      </c>
      <c r="H414" s="69">
        <f>D414*G414</f>
        <v>1622500</v>
      </c>
      <c r="I414" s="36"/>
      <c r="J414" s="68" t="s">
        <v>64</v>
      </c>
      <c r="K414" s="69">
        <v>2500</v>
      </c>
      <c r="L414" s="76">
        <f>I414*K414</f>
        <v>0</v>
      </c>
      <c r="M414" s="56">
        <f t="shared" si="15"/>
        <v>550</v>
      </c>
      <c r="N414" s="68" t="s">
        <v>64</v>
      </c>
      <c r="O414" s="69">
        <v>2500</v>
      </c>
      <c r="P414" s="74">
        <f>M414*O414</f>
        <v>1375000</v>
      </c>
      <c r="Q414">
        <v>550</v>
      </c>
      <c r="R414" s="44" t="str">
        <f t="shared" si="16"/>
        <v>Rmt</v>
      </c>
      <c r="U414" s="70">
        <v>550</v>
      </c>
      <c r="V414" s="68" t="s">
        <v>64</v>
      </c>
      <c r="W414" s="74">
        <f>G414</f>
        <v>2950</v>
      </c>
      <c r="X414" s="75">
        <f>U414*W414</f>
        <v>1622500</v>
      </c>
    </row>
    <row r="415" spans="1:24" ht="15.6" hidden="1">
      <c r="A415" s="44">
        <v>205</v>
      </c>
      <c r="M415" s="56">
        <f t="shared" si="15"/>
        <v>0</v>
      </c>
      <c r="R415" s="44">
        <f t="shared" si="16"/>
        <v>0</v>
      </c>
    </row>
    <row r="416" spans="1:24" ht="31.2">
      <c r="A416" s="44">
        <v>206</v>
      </c>
      <c r="B416" s="64">
        <v>206</v>
      </c>
      <c r="C416" s="29" t="s">
        <v>67</v>
      </c>
      <c r="D416" s="64">
        <v>320</v>
      </c>
      <c r="E416" s="68" t="s">
        <v>64</v>
      </c>
      <c r="F416" s="69">
        <v>550.84745762711873</v>
      </c>
      <c r="G416" s="69">
        <f>F416*1.18</f>
        <v>650.00000000000011</v>
      </c>
      <c r="H416" s="69">
        <f>D416*G416</f>
        <v>208000.00000000003</v>
      </c>
      <c r="I416" s="36"/>
      <c r="J416" s="68" t="s">
        <v>64</v>
      </c>
      <c r="K416" s="69">
        <v>550.84745762711873</v>
      </c>
      <c r="L416" s="76">
        <f>I416*K416</f>
        <v>0</v>
      </c>
      <c r="M416" s="56">
        <f t="shared" si="15"/>
        <v>320</v>
      </c>
      <c r="N416" s="68" t="s">
        <v>64</v>
      </c>
      <c r="O416" s="69">
        <v>550.84745762711873</v>
      </c>
      <c r="P416" s="74">
        <f>M416*O416</f>
        <v>176271.18644067799</v>
      </c>
      <c r="Q416">
        <v>591</v>
      </c>
      <c r="R416" s="44" t="str">
        <f t="shared" si="16"/>
        <v>Rmt</v>
      </c>
      <c r="U416" s="70">
        <v>591</v>
      </c>
      <c r="V416" s="68" t="s">
        <v>64</v>
      </c>
      <c r="W416" s="74">
        <f>G416</f>
        <v>650.00000000000011</v>
      </c>
      <c r="X416" s="75">
        <f>U416*W416</f>
        <v>384150.00000000006</v>
      </c>
    </row>
    <row r="417" spans="1:24" ht="15.6" hidden="1">
      <c r="A417" s="44">
        <v>206</v>
      </c>
      <c r="M417" s="56">
        <f t="shared" si="15"/>
        <v>0</v>
      </c>
      <c r="R417" s="44">
        <f t="shared" si="16"/>
        <v>0</v>
      </c>
    </row>
    <row r="418" spans="1:24" ht="31.2">
      <c r="A418" s="44">
        <v>207</v>
      </c>
      <c r="B418" s="64">
        <v>207</v>
      </c>
      <c r="C418" s="29" t="s">
        <v>68</v>
      </c>
      <c r="D418" s="64">
        <v>525</v>
      </c>
      <c r="E418" s="68" t="s">
        <v>64</v>
      </c>
      <c r="F418" s="69">
        <v>805.08474576271192</v>
      </c>
      <c r="G418" s="69">
        <f>F418*1.18</f>
        <v>950</v>
      </c>
      <c r="H418" s="69">
        <f>D418*G418</f>
        <v>498750</v>
      </c>
      <c r="I418" s="36"/>
      <c r="J418" s="68" t="s">
        <v>64</v>
      </c>
      <c r="K418" s="69">
        <v>805.08474576271192</v>
      </c>
      <c r="L418" s="76">
        <f>I418*K418</f>
        <v>0</v>
      </c>
      <c r="M418" s="56">
        <f t="shared" si="15"/>
        <v>525</v>
      </c>
      <c r="N418" s="68" t="s">
        <v>64</v>
      </c>
      <c r="O418" s="69">
        <v>805.08474576271192</v>
      </c>
      <c r="P418" s="74">
        <f>M418*O418</f>
        <v>422669.49152542377</v>
      </c>
      <c r="Q418">
        <v>838</v>
      </c>
      <c r="R418" s="44" t="str">
        <f t="shared" si="16"/>
        <v>Rmt</v>
      </c>
      <c r="U418" s="70">
        <v>838</v>
      </c>
      <c r="V418" s="68" t="s">
        <v>64</v>
      </c>
      <c r="W418" s="74">
        <f>G418</f>
        <v>950</v>
      </c>
      <c r="X418" s="75">
        <f>U418*W418</f>
        <v>796100</v>
      </c>
    </row>
    <row r="419" spans="1:24" ht="15.6" hidden="1">
      <c r="A419" s="44">
        <v>207</v>
      </c>
      <c r="M419" s="56">
        <f t="shared" si="15"/>
        <v>0</v>
      </c>
      <c r="R419" s="44">
        <f t="shared" si="16"/>
        <v>0</v>
      </c>
    </row>
    <row r="420" spans="1:24" ht="31.2">
      <c r="A420" s="44">
        <v>208</v>
      </c>
      <c r="B420" s="64">
        <v>208</v>
      </c>
      <c r="C420" s="29" t="s">
        <v>69</v>
      </c>
      <c r="D420" s="64">
        <v>530</v>
      </c>
      <c r="E420" s="68" t="s">
        <v>64</v>
      </c>
      <c r="F420" s="69">
        <v>1228.8135593220341</v>
      </c>
      <c r="G420" s="69">
        <f>F420*1.18</f>
        <v>1450</v>
      </c>
      <c r="H420" s="69">
        <f>D420*G420</f>
        <v>768500</v>
      </c>
      <c r="I420" s="36"/>
      <c r="J420" s="68" t="s">
        <v>64</v>
      </c>
      <c r="K420" s="69">
        <v>1228.8135593220341</v>
      </c>
      <c r="L420" s="76">
        <f>I420*K420</f>
        <v>0</v>
      </c>
      <c r="M420" s="56">
        <f t="shared" si="15"/>
        <v>530</v>
      </c>
      <c r="N420" s="68" t="s">
        <v>64</v>
      </c>
      <c r="O420" s="69">
        <v>1228.8135593220341</v>
      </c>
      <c r="P420" s="74">
        <f>M420*O420</f>
        <v>651271.18644067808</v>
      </c>
      <c r="Q420">
        <v>636</v>
      </c>
      <c r="R420" s="44" t="str">
        <f t="shared" si="16"/>
        <v>Rmt</v>
      </c>
      <c r="U420" s="70">
        <v>636</v>
      </c>
      <c r="V420" s="68" t="s">
        <v>64</v>
      </c>
      <c r="W420" s="74">
        <f>G420</f>
        <v>1450</v>
      </c>
      <c r="X420" s="75">
        <f>U420*W420</f>
        <v>922200</v>
      </c>
    </row>
    <row r="421" spans="1:24" ht="15.6" hidden="1">
      <c r="A421" s="44">
        <v>208</v>
      </c>
      <c r="M421" s="56">
        <f t="shared" si="15"/>
        <v>0</v>
      </c>
      <c r="R421" s="44">
        <f t="shared" si="16"/>
        <v>0</v>
      </c>
    </row>
    <row r="422" spans="1:24" ht="15.6">
      <c r="A422" s="44">
        <v>209</v>
      </c>
      <c r="B422" s="64">
        <v>209</v>
      </c>
      <c r="C422" s="29" t="s">
        <v>70</v>
      </c>
      <c r="D422" s="64">
        <v>40</v>
      </c>
      <c r="E422" s="64" t="s">
        <v>14</v>
      </c>
      <c r="F422" s="69">
        <v>1271.1864406779662</v>
      </c>
      <c r="G422" s="69">
        <f>F422*1.18</f>
        <v>1500</v>
      </c>
      <c r="H422" s="69">
        <f>D422*G422</f>
        <v>60000</v>
      </c>
      <c r="I422" s="36"/>
      <c r="J422" s="64" t="s">
        <v>14</v>
      </c>
      <c r="K422" s="69">
        <v>1271.1864406779662</v>
      </c>
      <c r="L422" s="76">
        <f>I422*K422</f>
        <v>0</v>
      </c>
      <c r="M422" s="56">
        <f t="shared" si="15"/>
        <v>40</v>
      </c>
      <c r="N422" s="64" t="s">
        <v>14</v>
      </c>
      <c r="O422" s="69">
        <v>1271.1864406779662</v>
      </c>
      <c r="P422" s="74">
        <f>M422*O422</f>
        <v>50847.457627118645</v>
      </c>
      <c r="Q422">
        <v>35</v>
      </c>
      <c r="R422" s="44" t="str">
        <f t="shared" si="16"/>
        <v>Nos</v>
      </c>
      <c r="U422" s="70">
        <v>35</v>
      </c>
      <c r="V422" s="64" t="s">
        <v>14</v>
      </c>
      <c r="W422" s="74">
        <f>G422</f>
        <v>1500</v>
      </c>
      <c r="X422" s="75">
        <f>U422*W422</f>
        <v>52500</v>
      </c>
    </row>
    <row r="423" spans="1:24" ht="15.6" hidden="1">
      <c r="A423" s="44">
        <v>209</v>
      </c>
      <c r="M423" s="56">
        <f t="shared" si="15"/>
        <v>0</v>
      </c>
      <c r="R423" s="44">
        <f t="shared" si="16"/>
        <v>0</v>
      </c>
    </row>
    <row r="424" spans="1:24" ht="15.6">
      <c r="A424" s="44">
        <v>210</v>
      </c>
      <c r="B424" s="64">
        <v>210</v>
      </c>
      <c r="C424" s="29" t="s">
        <v>71</v>
      </c>
      <c r="D424" s="64">
        <v>15</v>
      </c>
      <c r="E424" s="64" t="s">
        <v>14</v>
      </c>
      <c r="F424" s="69">
        <v>2118.6440677966102</v>
      </c>
      <c r="G424" s="69">
        <f>F424*1.18</f>
        <v>2500</v>
      </c>
      <c r="H424" s="69">
        <f>D424*G424</f>
        <v>37500</v>
      </c>
      <c r="I424" s="36"/>
      <c r="J424" s="64" t="s">
        <v>14</v>
      </c>
      <c r="K424" s="69">
        <v>2118.6440677966102</v>
      </c>
      <c r="L424" s="76">
        <f>I424*K424</f>
        <v>0</v>
      </c>
      <c r="M424" s="56">
        <f t="shared" si="15"/>
        <v>15</v>
      </c>
      <c r="N424" s="64" t="s">
        <v>14</v>
      </c>
      <c r="O424" s="69">
        <v>2118.6440677966102</v>
      </c>
      <c r="P424" s="74">
        <f>M424*O424</f>
        <v>31779.661016949154</v>
      </c>
      <c r="Q424">
        <v>13</v>
      </c>
      <c r="R424" s="44" t="str">
        <f t="shared" si="16"/>
        <v>Nos</v>
      </c>
      <c r="U424" s="70">
        <v>13</v>
      </c>
      <c r="V424" s="64" t="s">
        <v>14</v>
      </c>
      <c r="W424" s="74">
        <f>G424</f>
        <v>2500</v>
      </c>
      <c r="X424" s="75">
        <f>U424*W424</f>
        <v>32500</v>
      </c>
    </row>
    <row r="425" spans="1:24" ht="15.6" hidden="1">
      <c r="A425" s="44">
        <v>210</v>
      </c>
      <c r="M425" s="56">
        <f t="shared" si="15"/>
        <v>0</v>
      </c>
      <c r="R425" s="44">
        <f t="shared" si="16"/>
        <v>0</v>
      </c>
    </row>
    <row r="426" spans="1:24" ht="15.6">
      <c r="A426" s="44">
        <v>211</v>
      </c>
      <c r="B426" s="64">
        <v>211</v>
      </c>
      <c r="C426" s="29" t="s">
        <v>72</v>
      </c>
      <c r="D426" s="64">
        <v>3</v>
      </c>
      <c r="E426" s="64" t="s">
        <v>14</v>
      </c>
      <c r="F426" s="69">
        <v>2966.1016949152545</v>
      </c>
      <c r="G426" s="69">
        <f>F426*1.18</f>
        <v>3500</v>
      </c>
      <c r="H426" s="69">
        <f>D426*G426</f>
        <v>10500</v>
      </c>
      <c r="I426" s="36">
        <v>2</v>
      </c>
      <c r="J426" s="64" t="s">
        <v>14</v>
      </c>
      <c r="K426" s="69">
        <v>2966.1016949152545</v>
      </c>
      <c r="L426" s="76">
        <f>I426*K426</f>
        <v>5932.203389830509</v>
      </c>
      <c r="M426" s="56">
        <f t="shared" si="15"/>
        <v>5</v>
      </c>
      <c r="N426" s="64" t="s">
        <v>14</v>
      </c>
      <c r="O426" s="69">
        <v>2966.1016949152545</v>
      </c>
      <c r="P426" s="74">
        <f>M426*O426</f>
        <v>14830.508474576272</v>
      </c>
      <c r="Q426">
        <v>9</v>
      </c>
      <c r="R426" s="44" t="str">
        <f t="shared" si="16"/>
        <v>Nos</v>
      </c>
      <c r="U426" s="70">
        <v>9</v>
      </c>
      <c r="V426" s="64" t="s">
        <v>14</v>
      </c>
      <c r="W426" s="74">
        <f>G426</f>
        <v>3500</v>
      </c>
      <c r="X426" s="75">
        <f>U426*W426</f>
        <v>31500</v>
      </c>
    </row>
    <row r="427" spans="1:24" ht="15.6" hidden="1">
      <c r="A427" s="44">
        <v>211</v>
      </c>
      <c r="M427" s="56">
        <f t="shared" si="15"/>
        <v>0</v>
      </c>
      <c r="R427" s="44">
        <f t="shared" si="16"/>
        <v>0</v>
      </c>
    </row>
    <row r="428" spans="1:24" ht="15.6">
      <c r="A428" s="44">
        <v>212</v>
      </c>
      <c r="B428" s="64">
        <v>212</v>
      </c>
      <c r="C428" s="29" t="s">
        <v>73</v>
      </c>
      <c r="D428" s="64">
        <v>2</v>
      </c>
      <c r="E428" s="64" t="s">
        <v>14</v>
      </c>
      <c r="F428" s="69">
        <v>3813.5593220338983</v>
      </c>
      <c r="G428" s="69">
        <f>F428*1.18</f>
        <v>4500</v>
      </c>
      <c r="H428" s="69">
        <f>D428*G428</f>
        <v>9000</v>
      </c>
      <c r="I428" s="36">
        <v>3</v>
      </c>
      <c r="J428" s="64" t="s">
        <v>14</v>
      </c>
      <c r="K428" s="69">
        <v>3813.5593220338983</v>
      </c>
      <c r="L428" s="76">
        <f>I428*K428</f>
        <v>11440.677966101695</v>
      </c>
      <c r="M428" s="56">
        <f t="shared" si="15"/>
        <v>5</v>
      </c>
      <c r="N428" s="64" t="s">
        <v>14</v>
      </c>
      <c r="O428" s="69">
        <v>3813.5593220338983</v>
      </c>
      <c r="P428" s="74">
        <f>M428*O428</f>
        <v>19067.796610169491</v>
      </c>
      <c r="Q428">
        <v>4</v>
      </c>
      <c r="R428" s="44" t="str">
        <f t="shared" si="16"/>
        <v>Nos</v>
      </c>
      <c r="U428" s="70">
        <v>4</v>
      </c>
      <c r="V428" s="64" t="s">
        <v>14</v>
      </c>
      <c r="W428" s="74">
        <f>G428</f>
        <v>4500</v>
      </c>
      <c r="X428" s="75">
        <f>U428*W428</f>
        <v>18000</v>
      </c>
    </row>
    <row r="429" spans="1:24" ht="15.6" hidden="1">
      <c r="A429" s="44">
        <v>212</v>
      </c>
      <c r="M429" s="56">
        <f t="shared" si="15"/>
        <v>0</v>
      </c>
      <c r="R429" s="44">
        <f t="shared" si="16"/>
        <v>0</v>
      </c>
    </row>
    <row r="430" spans="1:24" ht="15.6">
      <c r="A430" s="44">
        <v>213</v>
      </c>
      <c r="B430" s="64">
        <v>213</v>
      </c>
      <c r="C430" s="29" t="s">
        <v>74</v>
      </c>
      <c r="D430" s="64">
        <v>2</v>
      </c>
      <c r="E430" s="64" t="s">
        <v>14</v>
      </c>
      <c r="F430" s="69">
        <v>4661.016949152543</v>
      </c>
      <c r="G430" s="69">
        <f>F430*1.18</f>
        <v>5500.0000000000009</v>
      </c>
      <c r="H430" s="69">
        <f>D430*G430</f>
        <v>11000.000000000002</v>
      </c>
      <c r="I430" s="36">
        <v>1</v>
      </c>
      <c r="J430" s="64" t="s">
        <v>14</v>
      </c>
      <c r="K430" s="69">
        <v>4661.016949152543</v>
      </c>
      <c r="L430" s="76">
        <f>I430*K430</f>
        <v>4661.016949152543</v>
      </c>
      <c r="M430" s="56">
        <f t="shared" si="15"/>
        <v>3</v>
      </c>
      <c r="N430" s="64" t="s">
        <v>14</v>
      </c>
      <c r="O430" s="69">
        <v>4661.016949152543</v>
      </c>
      <c r="P430" s="74">
        <f>M430*O430</f>
        <v>13983.050847457629</v>
      </c>
      <c r="Q430">
        <v>6</v>
      </c>
      <c r="R430" s="44" t="str">
        <f t="shared" si="16"/>
        <v>Nos</v>
      </c>
      <c r="U430" s="70">
        <v>6</v>
      </c>
      <c r="V430" s="64" t="s">
        <v>14</v>
      </c>
      <c r="W430" s="74">
        <f>G430</f>
        <v>5500.0000000000009</v>
      </c>
      <c r="X430" s="75">
        <f>U430*W430</f>
        <v>33000.000000000007</v>
      </c>
    </row>
    <row r="431" spans="1:24" ht="15.6" hidden="1">
      <c r="A431" s="44">
        <v>213</v>
      </c>
      <c r="M431" s="56">
        <f t="shared" si="15"/>
        <v>0</v>
      </c>
      <c r="R431" s="44">
        <f t="shared" si="16"/>
        <v>0</v>
      </c>
    </row>
    <row r="432" spans="1:24" ht="15.6">
      <c r="A432" s="44">
        <v>214</v>
      </c>
      <c r="B432" s="64">
        <v>214</v>
      </c>
      <c r="C432" s="29" t="s">
        <v>75</v>
      </c>
      <c r="D432" s="64">
        <f>7*27</f>
        <v>189</v>
      </c>
      <c r="E432" s="64" t="s">
        <v>14</v>
      </c>
      <c r="F432" s="69">
        <v>2415.2542372881358</v>
      </c>
      <c r="G432" s="69">
        <f>F432*1.18</f>
        <v>2850</v>
      </c>
      <c r="H432" s="69">
        <f>D432*G432</f>
        <v>538650</v>
      </c>
      <c r="I432" s="36"/>
      <c r="J432" s="64" t="s">
        <v>14</v>
      </c>
      <c r="K432" s="69">
        <v>2415.2542372881358</v>
      </c>
      <c r="L432" s="76">
        <f>I432*K432</f>
        <v>0</v>
      </c>
      <c r="M432" s="56">
        <f t="shared" si="15"/>
        <v>189</v>
      </c>
      <c r="N432" s="64" t="s">
        <v>14</v>
      </c>
      <c r="O432" s="69">
        <v>2415.2542372881358</v>
      </c>
      <c r="P432" s="74">
        <f>M432*O432</f>
        <v>456483.05084745766</v>
      </c>
      <c r="Q432">
        <v>231</v>
      </c>
      <c r="R432" s="44" t="str">
        <f t="shared" si="16"/>
        <v>Nos</v>
      </c>
      <c r="U432" s="70">
        <v>231</v>
      </c>
      <c r="V432" s="64" t="s">
        <v>14</v>
      </c>
      <c r="W432" s="74">
        <f>G432</f>
        <v>2850</v>
      </c>
      <c r="X432" s="75">
        <f>U432*W432</f>
        <v>658350</v>
      </c>
    </row>
    <row r="433" spans="1:24" ht="15.6" hidden="1">
      <c r="A433" s="44">
        <v>214</v>
      </c>
      <c r="M433" s="56">
        <f t="shared" si="15"/>
        <v>0</v>
      </c>
      <c r="R433" s="44">
        <f t="shared" si="16"/>
        <v>0</v>
      </c>
    </row>
    <row r="434" spans="1:24" ht="15.6">
      <c r="A434" s="44">
        <v>215</v>
      </c>
      <c r="B434" s="64">
        <v>215</v>
      </c>
      <c r="C434" s="29" t="s">
        <v>76</v>
      </c>
      <c r="D434" s="64">
        <v>2</v>
      </c>
      <c r="E434" s="64" t="s">
        <v>14</v>
      </c>
      <c r="F434" s="69">
        <v>21186.440677966104</v>
      </c>
      <c r="G434" s="69">
        <f>F434*1.18</f>
        <v>25000</v>
      </c>
      <c r="H434" s="69">
        <f>D434*G434</f>
        <v>50000</v>
      </c>
      <c r="I434" s="36"/>
      <c r="J434" s="64" t="s">
        <v>14</v>
      </c>
      <c r="K434" s="69">
        <v>21186.440677966104</v>
      </c>
      <c r="L434" s="76">
        <f>I434*K434</f>
        <v>0</v>
      </c>
      <c r="M434" s="56">
        <f t="shared" si="15"/>
        <v>2</v>
      </c>
      <c r="N434" s="64" t="s">
        <v>14</v>
      </c>
      <c r="O434" s="69">
        <v>21186.440677966104</v>
      </c>
      <c r="P434" s="74">
        <f>M434*O434</f>
        <v>42372.881355932208</v>
      </c>
      <c r="Q434">
        <v>0</v>
      </c>
      <c r="R434" s="44" t="str">
        <f t="shared" si="16"/>
        <v>Nos</v>
      </c>
      <c r="U434" s="70">
        <v>0</v>
      </c>
      <c r="V434" s="64" t="s">
        <v>14</v>
      </c>
      <c r="W434" s="74">
        <f>G434</f>
        <v>25000</v>
      </c>
      <c r="X434" s="75">
        <f>U434*W434</f>
        <v>0</v>
      </c>
    </row>
    <row r="435" spans="1:24" ht="15.6" hidden="1">
      <c r="A435" s="44">
        <v>215</v>
      </c>
      <c r="M435" s="56">
        <f t="shared" si="15"/>
        <v>0</v>
      </c>
      <c r="R435" s="44">
        <f t="shared" si="16"/>
        <v>0</v>
      </c>
    </row>
    <row r="436" spans="1:24" ht="15.6">
      <c r="A436" s="44">
        <v>216</v>
      </c>
      <c r="B436" s="64">
        <v>216</v>
      </c>
      <c r="C436" s="29" t="s">
        <v>77</v>
      </c>
      <c r="D436" s="64">
        <v>4</v>
      </c>
      <c r="E436" s="64" t="s">
        <v>14</v>
      </c>
      <c r="F436" s="69">
        <v>25423.728813559323</v>
      </c>
      <c r="G436" s="69">
        <f>F436*1.18</f>
        <v>30000</v>
      </c>
      <c r="H436" s="69">
        <f>D436*G436</f>
        <v>120000</v>
      </c>
      <c r="I436" s="36"/>
      <c r="J436" s="64" t="s">
        <v>14</v>
      </c>
      <c r="K436" s="69">
        <v>25423.728813559323</v>
      </c>
      <c r="L436" s="76">
        <f>I436*K436</f>
        <v>0</v>
      </c>
      <c r="M436" s="56">
        <f t="shared" si="15"/>
        <v>4</v>
      </c>
      <c r="N436" s="64" t="s">
        <v>14</v>
      </c>
      <c r="O436" s="69">
        <v>25423.728813559323</v>
      </c>
      <c r="P436" s="74">
        <f>M436*O436</f>
        <v>101694.91525423729</v>
      </c>
      <c r="Q436">
        <v>5</v>
      </c>
      <c r="R436" s="44" t="str">
        <f t="shared" si="16"/>
        <v>Nos</v>
      </c>
      <c r="U436" s="70">
        <v>5</v>
      </c>
      <c r="V436" s="64" t="s">
        <v>14</v>
      </c>
      <c r="W436" s="74">
        <f>G436</f>
        <v>30000</v>
      </c>
      <c r="X436" s="75">
        <f>U436*W436</f>
        <v>150000</v>
      </c>
    </row>
    <row r="437" spans="1:24" ht="15.6" hidden="1">
      <c r="A437" s="44">
        <v>216</v>
      </c>
      <c r="M437" s="56">
        <f t="shared" si="15"/>
        <v>0</v>
      </c>
      <c r="R437" s="44">
        <f t="shared" si="16"/>
        <v>0</v>
      </c>
    </row>
    <row r="438" spans="1:24" ht="15.6">
      <c r="A438" s="44">
        <v>217</v>
      </c>
      <c r="B438" s="64">
        <v>217</v>
      </c>
      <c r="C438" s="29" t="s">
        <v>78</v>
      </c>
      <c r="D438" s="64">
        <v>5</v>
      </c>
      <c r="E438" s="64" t="s">
        <v>14</v>
      </c>
      <c r="F438" s="69">
        <v>33898.305084745763</v>
      </c>
      <c r="G438" s="69">
        <f>F438*1.18</f>
        <v>40000</v>
      </c>
      <c r="H438" s="69">
        <f>D438*G438</f>
        <v>200000</v>
      </c>
      <c r="I438" s="36">
        <v>1</v>
      </c>
      <c r="J438" s="64" t="s">
        <v>14</v>
      </c>
      <c r="K438" s="69">
        <v>33898.305084745763</v>
      </c>
      <c r="L438" s="76">
        <f>I438*K438</f>
        <v>33898.305084745763</v>
      </c>
      <c r="M438" s="56">
        <f t="shared" si="15"/>
        <v>6</v>
      </c>
      <c r="N438" s="64" t="s">
        <v>14</v>
      </c>
      <c r="O438" s="69">
        <v>33898.305084745763</v>
      </c>
      <c r="P438" s="74">
        <f>M438*O438</f>
        <v>203389.83050847458</v>
      </c>
      <c r="Q438">
        <v>0</v>
      </c>
      <c r="R438" s="44" t="str">
        <f t="shared" si="16"/>
        <v>Nos</v>
      </c>
      <c r="U438" s="70">
        <v>0</v>
      </c>
      <c r="V438" s="64" t="s">
        <v>14</v>
      </c>
      <c r="W438" s="74">
        <f>G438</f>
        <v>40000</v>
      </c>
      <c r="X438" s="75">
        <f>U438*W438</f>
        <v>0</v>
      </c>
    </row>
    <row r="439" spans="1:24" ht="15.6" hidden="1">
      <c r="A439" s="44">
        <v>217</v>
      </c>
      <c r="M439" s="56">
        <f t="shared" si="15"/>
        <v>0</v>
      </c>
      <c r="R439" s="44">
        <f t="shared" si="16"/>
        <v>0</v>
      </c>
    </row>
    <row r="440" spans="1:24" ht="15.6">
      <c r="A440" s="44">
        <v>218</v>
      </c>
      <c r="B440" s="64">
        <v>218</v>
      </c>
      <c r="C440" s="29" t="s">
        <v>79</v>
      </c>
      <c r="D440" s="64">
        <v>1</v>
      </c>
      <c r="E440" s="64" t="s">
        <v>14</v>
      </c>
      <c r="F440" s="69">
        <v>42372.881355932208</v>
      </c>
      <c r="G440" s="69">
        <f>F440*1.18</f>
        <v>50000</v>
      </c>
      <c r="H440" s="69">
        <f>D440*G440</f>
        <v>50000</v>
      </c>
      <c r="I440" s="36"/>
      <c r="J440" s="64" t="s">
        <v>14</v>
      </c>
      <c r="K440" s="69">
        <v>42372.881355932208</v>
      </c>
      <c r="L440" s="76">
        <f>I440*K440</f>
        <v>0</v>
      </c>
      <c r="M440" s="56">
        <f t="shared" si="15"/>
        <v>1</v>
      </c>
      <c r="N440" s="64" t="s">
        <v>14</v>
      </c>
      <c r="O440" s="69">
        <v>42372.881355932208</v>
      </c>
      <c r="P440" s="74">
        <f>M440*O440</f>
        <v>42372.881355932208</v>
      </c>
      <c r="Q440">
        <v>1</v>
      </c>
      <c r="R440" s="44" t="str">
        <f t="shared" si="16"/>
        <v>Nos</v>
      </c>
      <c r="U440" s="70">
        <v>1</v>
      </c>
      <c r="V440" s="64" t="s">
        <v>14</v>
      </c>
      <c r="W440" s="74">
        <f>G440</f>
        <v>50000</v>
      </c>
      <c r="X440" s="75">
        <f>U440*W440</f>
        <v>50000</v>
      </c>
    </row>
    <row r="441" spans="1:24" ht="15.6" hidden="1">
      <c r="A441" s="44">
        <v>218</v>
      </c>
      <c r="M441" s="56">
        <f t="shared" si="15"/>
        <v>0</v>
      </c>
      <c r="R441" s="44">
        <f t="shared" si="16"/>
        <v>0</v>
      </c>
    </row>
    <row r="442" spans="1:24" ht="15.6">
      <c r="A442" s="44">
        <v>219</v>
      </c>
      <c r="B442" s="64">
        <v>219</v>
      </c>
      <c r="C442" s="29" t="s">
        <v>80</v>
      </c>
      <c r="D442" s="64">
        <v>27</v>
      </c>
      <c r="E442" s="64" t="s">
        <v>14</v>
      </c>
      <c r="F442" s="69">
        <v>1906.7796610169491</v>
      </c>
      <c r="G442" s="69">
        <f>F442*1.18</f>
        <v>2250</v>
      </c>
      <c r="H442" s="69">
        <f>D442*G442</f>
        <v>60750</v>
      </c>
      <c r="I442" s="36"/>
      <c r="J442" s="64" t="s">
        <v>14</v>
      </c>
      <c r="K442" s="69">
        <v>1906.7796610169491</v>
      </c>
      <c r="L442" s="76">
        <f>I442*K442</f>
        <v>0</v>
      </c>
      <c r="M442" s="56">
        <f t="shared" si="15"/>
        <v>27</v>
      </c>
      <c r="N442" s="64" t="s">
        <v>14</v>
      </c>
      <c r="O442" s="69">
        <v>1906.7796610169491</v>
      </c>
      <c r="P442" s="74">
        <f>M442*O442</f>
        <v>51483.050847457627</v>
      </c>
      <c r="Q442">
        <v>43</v>
      </c>
      <c r="R442" s="44" t="str">
        <f t="shared" si="16"/>
        <v>Nos</v>
      </c>
      <c r="U442" s="70">
        <v>43</v>
      </c>
      <c r="V442" s="64" t="s">
        <v>14</v>
      </c>
      <c r="W442" s="74">
        <f>G442</f>
        <v>2250</v>
      </c>
      <c r="X442" s="75">
        <f>U442*W442</f>
        <v>96750</v>
      </c>
    </row>
    <row r="443" spans="1:24" ht="15.6" hidden="1">
      <c r="A443" s="44">
        <v>219</v>
      </c>
      <c r="M443" s="56">
        <f t="shared" si="15"/>
        <v>0</v>
      </c>
      <c r="R443" s="44">
        <f t="shared" si="16"/>
        <v>0</v>
      </c>
    </row>
    <row r="444" spans="1:24" ht="15.6">
      <c r="A444" s="44">
        <v>220</v>
      </c>
      <c r="B444" s="64">
        <v>220</v>
      </c>
      <c r="C444" s="29" t="s">
        <v>81</v>
      </c>
      <c r="D444" s="64">
        <v>27</v>
      </c>
      <c r="E444" s="64" t="s">
        <v>14</v>
      </c>
      <c r="F444" s="69">
        <v>1059.3220338983051</v>
      </c>
      <c r="G444" s="69">
        <f>F444*1.18</f>
        <v>1250</v>
      </c>
      <c r="H444" s="69">
        <f>D444*G444</f>
        <v>33750</v>
      </c>
      <c r="I444" s="36"/>
      <c r="J444" s="64" t="s">
        <v>14</v>
      </c>
      <c r="K444" s="69">
        <v>1059.3220338983051</v>
      </c>
      <c r="L444" s="76">
        <f>I444*K444</f>
        <v>0</v>
      </c>
      <c r="M444" s="56">
        <f t="shared" si="15"/>
        <v>27</v>
      </c>
      <c r="N444" s="64" t="s">
        <v>14</v>
      </c>
      <c r="O444" s="69">
        <v>1059.3220338983051</v>
      </c>
      <c r="P444" s="74">
        <f>M444*O444</f>
        <v>28601.694915254237</v>
      </c>
      <c r="Q444">
        <v>27</v>
      </c>
      <c r="R444" s="44" t="str">
        <f t="shared" si="16"/>
        <v>Nos</v>
      </c>
      <c r="U444" s="70">
        <v>27</v>
      </c>
      <c r="V444" s="64" t="s">
        <v>14</v>
      </c>
      <c r="W444" s="74">
        <f>G444</f>
        <v>1250</v>
      </c>
      <c r="X444" s="75">
        <f>U444*W444</f>
        <v>33750</v>
      </c>
    </row>
    <row r="445" spans="1:24" ht="15.6" hidden="1">
      <c r="A445" s="44">
        <v>220</v>
      </c>
      <c r="M445" s="56">
        <f t="shared" si="15"/>
        <v>0</v>
      </c>
      <c r="R445" s="44">
        <f t="shared" si="16"/>
        <v>0</v>
      </c>
    </row>
    <row r="446" spans="1:24" ht="15.6">
      <c r="A446" s="44">
        <v>221</v>
      </c>
      <c r="B446" s="64">
        <v>221</v>
      </c>
      <c r="C446" s="29" t="s">
        <v>82</v>
      </c>
      <c r="D446" s="64">
        <v>27</v>
      </c>
      <c r="E446" s="64" t="s">
        <v>14</v>
      </c>
      <c r="F446" s="69">
        <v>1398.3050847457628</v>
      </c>
      <c r="G446" s="69">
        <f>F446*1.18</f>
        <v>1650</v>
      </c>
      <c r="H446" s="69">
        <f>D446*G446</f>
        <v>44550</v>
      </c>
      <c r="I446" s="36"/>
      <c r="J446" s="64" t="s">
        <v>14</v>
      </c>
      <c r="K446" s="69">
        <v>1398.3050847457628</v>
      </c>
      <c r="L446" s="76">
        <f>I446*K446</f>
        <v>0</v>
      </c>
      <c r="M446" s="56">
        <f t="shared" si="15"/>
        <v>27</v>
      </c>
      <c r="N446" s="64" t="s">
        <v>14</v>
      </c>
      <c r="O446" s="69">
        <v>1398.3050847457628</v>
      </c>
      <c r="P446" s="74">
        <f>M446*O446</f>
        <v>37754.237288135591</v>
      </c>
      <c r="Q446">
        <v>18</v>
      </c>
      <c r="R446" s="44" t="str">
        <f t="shared" si="16"/>
        <v>Nos</v>
      </c>
      <c r="U446" s="70">
        <v>18</v>
      </c>
      <c r="V446" s="64" t="s">
        <v>14</v>
      </c>
      <c r="W446" s="74">
        <f>G446</f>
        <v>1650</v>
      </c>
      <c r="X446" s="75">
        <f>U446*W446</f>
        <v>29700</v>
      </c>
    </row>
    <row r="447" spans="1:24" ht="15.6" hidden="1">
      <c r="A447" s="44">
        <v>221</v>
      </c>
      <c r="M447" s="56">
        <f t="shared" si="15"/>
        <v>0</v>
      </c>
      <c r="R447" s="44">
        <f t="shared" si="16"/>
        <v>0</v>
      </c>
    </row>
    <row r="448" spans="1:24" ht="15.6">
      <c r="A448" s="44">
        <v>222</v>
      </c>
      <c r="B448" s="64">
        <v>222</v>
      </c>
      <c r="C448" s="29" t="s">
        <v>83</v>
      </c>
      <c r="D448" s="64">
        <v>27</v>
      </c>
      <c r="E448" s="64" t="s">
        <v>14</v>
      </c>
      <c r="F448" s="69">
        <v>2923.7288135593221</v>
      </c>
      <c r="G448" s="69">
        <f>F448*1.18</f>
        <v>3450</v>
      </c>
      <c r="H448" s="69">
        <f>D448*G448</f>
        <v>93150</v>
      </c>
      <c r="I448" s="36"/>
      <c r="J448" s="64" t="s">
        <v>14</v>
      </c>
      <c r="K448" s="69">
        <v>2923.7288135593221</v>
      </c>
      <c r="L448" s="76">
        <f>I448*K448</f>
        <v>0</v>
      </c>
      <c r="M448" s="56">
        <f t="shared" si="15"/>
        <v>27</v>
      </c>
      <c r="N448" s="64" t="s">
        <v>14</v>
      </c>
      <c r="O448" s="69">
        <v>2923.7288135593221</v>
      </c>
      <c r="P448" s="74">
        <f>M448*O448</f>
        <v>78940.677966101692</v>
      </c>
      <c r="Q448">
        <v>37</v>
      </c>
      <c r="R448" s="44" t="str">
        <f t="shared" si="16"/>
        <v>Nos</v>
      </c>
      <c r="U448" s="70">
        <v>37</v>
      </c>
      <c r="V448" s="64" t="s">
        <v>14</v>
      </c>
      <c r="W448" s="74">
        <f>G448</f>
        <v>3450</v>
      </c>
      <c r="X448" s="75">
        <f>U448*W448</f>
        <v>127650</v>
      </c>
    </row>
    <row r="449" spans="1:24" ht="15.6" hidden="1">
      <c r="A449" s="44">
        <v>222</v>
      </c>
      <c r="M449" s="56">
        <f t="shared" si="15"/>
        <v>0</v>
      </c>
      <c r="R449" s="44">
        <f t="shared" si="16"/>
        <v>0</v>
      </c>
    </row>
    <row r="450" spans="1:24" ht="15.6">
      <c r="A450" s="44">
        <v>223</v>
      </c>
      <c r="B450" s="64">
        <v>223</v>
      </c>
      <c r="C450" s="29" t="s">
        <v>84</v>
      </c>
      <c r="D450" s="64">
        <v>27</v>
      </c>
      <c r="E450" s="64" t="s">
        <v>14</v>
      </c>
      <c r="F450" s="69">
        <v>635.59322033898309</v>
      </c>
      <c r="G450" s="69">
        <f>F450*1.18</f>
        <v>750</v>
      </c>
      <c r="H450" s="69">
        <f>D450*G450</f>
        <v>20250</v>
      </c>
      <c r="I450" s="36"/>
      <c r="J450" s="64" t="s">
        <v>14</v>
      </c>
      <c r="K450" s="69">
        <v>635.59322033898309</v>
      </c>
      <c r="L450" s="76">
        <f>I450*K450</f>
        <v>0</v>
      </c>
      <c r="M450" s="56">
        <f t="shared" si="15"/>
        <v>27</v>
      </c>
      <c r="N450" s="64" t="s">
        <v>14</v>
      </c>
      <c r="O450" s="69">
        <v>635.59322033898309</v>
      </c>
      <c r="P450" s="74">
        <f>M450*O450</f>
        <v>17161.016949152545</v>
      </c>
      <c r="Q450">
        <v>27</v>
      </c>
      <c r="R450" s="44" t="str">
        <f t="shared" si="16"/>
        <v>Nos</v>
      </c>
      <c r="U450" s="70">
        <v>27</v>
      </c>
      <c r="V450" s="64" t="s">
        <v>14</v>
      </c>
      <c r="W450" s="74">
        <f>G450</f>
        <v>750</v>
      </c>
      <c r="X450" s="75">
        <f>U450*W450</f>
        <v>20250</v>
      </c>
    </row>
    <row r="451" spans="1:24" ht="15.6" hidden="1">
      <c r="A451" s="44">
        <v>223</v>
      </c>
      <c r="M451" s="56">
        <f t="shared" si="15"/>
        <v>0</v>
      </c>
      <c r="R451" s="44">
        <f t="shared" si="16"/>
        <v>0</v>
      </c>
    </row>
    <row r="452" spans="1:24" ht="15.6">
      <c r="A452" s="44">
        <v>224</v>
      </c>
      <c r="B452" s="64">
        <v>224</v>
      </c>
      <c r="C452" s="29" t="s">
        <v>85</v>
      </c>
      <c r="D452" s="64">
        <v>27</v>
      </c>
      <c r="E452" s="64" t="s">
        <v>14</v>
      </c>
      <c r="F452" s="69">
        <v>635.59322033898309</v>
      </c>
      <c r="G452" s="69">
        <f>F452*1.18</f>
        <v>750</v>
      </c>
      <c r="H452" s="69">
        <f>D452*G452</f>
        <v>20250</v>
      </c>
      <c r="I452" s="36"/>
      <c r="J452" s="64" t="s">
        <v>14</v>
      </c>
      <c r="K452" s="69">
        <v>635.59322033898309</v>
      </c>
      <c r="L452" s="76">
        <f>I452*K452</f>
        <v>0</v>
      </c>
      <c r="M452" s="56">
        <f t="shared" si="15"/>
        <v>27</v>
      </c>
      <c r="N452" s="64" t="s">
        <v>14</v>
      </c>
      <c r="O452" s="69">
        <v>635.59322033898309</v>
      </c>
      <c r="P452" s="74">
        <f>M452*O452</f>
        <v>17161.016949152545</v>
      </c>
      <c r="Q452">
        <v>27</v>
      </c>
      <c r="R452" s="44" t="str">
        <f t="shared" si="16"/>
        <v>Nos</v>
      </c>
      <c r="U452" s="70">
        <v>27</v>
      </c>
      <c r="V452" s="64" t="s">
        <v>14</v>
      </c>
      <c r="W452" s="74">
        <f>G452</f>
        <v>750</v>
      </c>
      <c r="X452" s="75">
        <f>U452*W452</f>
        <v>20250</v>
      </c>
    </row>
    <row r="453" spans="1:24" ht="15.6" hidden="1">
      <c r="A453" s="44">
        <v>224</v>
      </c>
      <c r="M453" s="56">
        <f t="shared" si="15"/>
        <v>0</v>
      </c>
      <c r="R453" s="44">
        <f t="shared" si="16"/>
        <v>0</v>
      </c>
    </row>
    <row r="454" spans="1:24" ht="15.6">
      <c r="A454" s="44">
        <v>225</v>
      </c>
      <c r="B454" s="64">
        <v>225</v>
      </c>
      <c r="C454" s="29" t="s">
        <v>86</v>
      </c>
      <c r="D454" s="64">
        <v>15</v>
      </c>
      <c r="E454" s="64" t="s">
        <v>14</v>
      </c>
      <c r="F454" s="69">
        <v>635.59322033898309</v>
      </c>
      <c r="G454" s="69">
        <f>F454*1.18</f>
        <v>750</v>
      </c>
      <c r="H454" s="69">
        <f>D454*G454</f>
        <v>11250</v>
      </c>
      <c r="I454" s="36"/>
      <c r="J454" s="64" t="s">
        <v>14</v>
      </c>
      <c r="K454" s="69">
        <v>635.59322033898309</v>
      </c>
      <c r="L454" s="76">
        <f>I454*K454</f>
        <v>0</v>
      </c>
      <c r="M454" s="56">
        <f t="shared" ref="M454:M484" si="17">D454+I454</f>
        <v>15</v>
      </c>
      <c r="N454" s="64" t="s">
        <v>14</v>
      </c>
      <c r="O454" s="69">
        <v>635.59322033898309</v>
      </c>
      <c r="P454" s="74">
        <f>M454*O454</f>
        <v>9533.8983050847455</v>
      </c>
      <c r="Q454">
        <v>15</v>
      </c>
      <c r="R454" s="44" t="str">
        <f t="shared" si="16"/>
        <v>Nos</v>
      </c>
      <c r="U454" s="70">
        <v>15</v>
      </c>
      <c r="V454" s="64" t="s">
        <v>14</v>
      </c>
      <c r="W454" s="74">
        <f>G454</f>
        <v>750</v>
      </c>
      <c r="X454" s="75">
        <f>U454*W454</f>
        <v>11250</v>
      </c>
    </row>
    <row r="455" spans="1:24" ht="15.6" hidden="1">
      <c r="A455" s="44">
        <v>225</v>
      </c>
      <c r="M455" s="56">
        <f t="shared" si="17"/>
        <v>0</v>
      </c>
      <c r="R455" s="44">
        <f t="shared" ref="R455:R484" si="18">N455</f>
        <v>0</v>
      </c>
    </row>
    <row r="456" spans="1:24" ht="15.6">
      <c r="A456" s="44">
        <v>226</v>
      </c>
      <c r="B456" s="64">
        <v>226</v>
      </c>
      <c r="C456" s="29" t="s">
        <v>87</v>
      </c>
      <c r="D456" s="64">
        <v>27</v>
      </c>
      <c r="E456" s="64" t="s">
        <v>14</v>
      </c>
      <c r="F456" s="69">
        <v>466.10169491525426</v>
      </c>
      <c r="G456" s="69">
        <f>F456*1.18</f>
        <v>550</v>
      </c>
      <c r="H456" s="69">
        <f>D456*G456</f>
        <v>14850</v>
      </c>
      <c r="I456" s="36">
        <v>58</v>
      </c>
      <c r="J456" s="64" t="s">
        <v>14</v>
      </c>
      <c r="K456" s="69">
        <v>466.10169491525426</v>
      </c>
      <c r="L456" s="76">
        <f>I456*K456</f>
        <v>27033.898305084746</v>
      </c>
      <c r="M456" s="56">
        <f t="shared" si="17"/>
        <v>85</v>
      </c>
      <c r="N456" s="64" t="s">
        <v>14</v>
      </c>
      <c r="O456" s="69">
        <v>466.10169491525426</v>
      </c>
      <c r="P456" s="74">
        <f>M456*O456</f>
        <v>39618.644067796609</v>
      </c>
      <c r="Q456">
        <v>32</v>
      </c>
      <c r="R456" s="44" t="str">
        <f t="shared" si="18"/>
        <v>Nos</v>
      </c>
      <c r="U456" s="70">
        <v>32</v>
      </c>
      <c r="V456" s="64" t="s">
        <v>14</v>
      </c>
      <c r="W456" s="74">
        <f>G456</f>
        <v>550</v>
      </c>
      <c r="X456" s="75">
        <f>U456*W456</f>
        <v>17600</v>
      </c>
    </row>
    <row r="457" spans="1:24" ht="15.6" hidden="1">
      <c r="A457" s="44">
        <v>226</v>
      </c>
      <c r="M457" s="56">
        <f t="shared" si="17"/>
        <v>0</v>
      </c>
      <c r="R457" s="44">
        <f t="shared" si="18"/>
        <v>0</v>
      </c>
    </row>
    <row r="458" spans="1:24" ht="15.6">
      <c r="A458" s="44">
        <v>227</v>
      </c>
      <c r="B458" s="64">
        <v>227</v>
      </c>
      <c r="C458" s="29" t="s">
        <v>88</v>
      </c>
      <c r="D458" s="64">
        <v>27</v>
      </c>
      <c r="E458" s="64" t="s">
        <v>14</v>
      </c>
      <c r="F458" s="69">
        <v>29661.016949152545</v>
      </c>
      <c r="G458" s="69">
        <f>F458*1.18</f>
        <v>35000</v>
      </c>
      <c r="H458" s="69">
        <f>D458*G458</f>
        <v>945000</v>
      </c>
      <c r="I458" s="36"/>
      <c r="J458" s="64" t="s">
        <v>14</v>
      </c>
      <c r="K458" s="69">
        <v>29661.016949152545</v>
      </c>
      <c r="L458" s="76">
        <f>I458*K458</f>
        <v>0</v>
      </c>
      <c r="M458" s="56">
        <f t="shared" si="17"/>
        <v>27</v>
      </c>
      <c r="N458" s="64" t="s">
        <v>14</v>
      </c>
      <c r="O458" s="69">
        <v>29661.016949152545</v>
      </c>
      <c r="P458" s="74">
        <f>M458*O458</f>
        <v>800847.45762711868</v>
      </c>
      <c r="Q458">
        <v>31</v>
      </c>
      <c r="R458" s="44" t="str">
        <f t="shared" si="18"/>
        <v>Nos</v>
      </c>
      <c r="U458" s="70">
        <v>31</v>
      </c>
      <c r="V458" s="64" t="s">
        <v>14</v>
      </c>
      <c r="W458" s="74">
        <f>G458</f>
        <v>35000</v>
      </c>
      <c r="X458" s="75">
        <f>U458*W458</f>
        <v>1085000</v>
      </c>
    </row>
    <row r="459" spans="1:24" ht="15.6" hidden="1">
      <c r="A459" s="44">
        <v>227</v>
      </c>
      <c r="M459" s="56">
        <f t="shared" si="17"/>
        <v>0</v>
      </c>
      <c r="R459" s="44">
        <f t="shared" si="18"/>
        <v>0</v>
      </c>
    </row>
    <row r="460" spans="1:24" ht="15.6">
      <c r="A460" s="44">
        <v>228</v>
      </c>
      <c r="B460" s="64">
        <v>228</v>
      </c>
      <c r="C460" s="29" t="s">
        <v>90</v>
      </c>
      <c r="D460" s="64">
        <v>1</v>
      </c>
      <c r="E460" s="64" t="s">
        <v>14</v>
      </c>
      <c r="F460" s="69">
        <v>8050.8474576271192</v>
      </c>
      <c r="G460" s="69">
        <f>F460*1.18</f>
        <v>9500</v>
      </c>
      <c r="H460" s="69">
        <f>D460*G460</f>
        <v>9500</v>
      </c>
      <c r="I460" s="36"/>
      <c r="J460" s="64" t="s">
        <v>14</v>
      </c>
      <c r="K460" s="69">
        <v>8050.8474576271192</v>
      </c>
      <c r="L460" s="76">
        <f>I460*K460</f>
        <v>0</v>
      </c>
      <c r="M460" s="56">
        <f t="shared" si="17"/>
        <v>1</v>
      </c>
      <c r="N460" s="64" t="s">
        <v>14</v>
      </c>
      <c r="O460" s="69">
        <v>8050.8474576271192</v>
      </c>
      <c r="P460" s="74">
        <f>M460*O460</f>
        <v>8050.8474576271192</v>
      </c>
      <c r="Q460">
        <v>0</v>
      </c>
      <c r="R460" s="44" t="str">
        <f t="shared" si="18"/>
        <v>Nos</v>
      </c>
      <c r="U460" s="70">
        <v>0</v>
      </c>
      <c r="V460" s="64" t="s">
        <v>14</v>
      </c>
      <c r="W460" s="74">
        <f>G460</f>
        <v>9500</v>
      </c>
      <c r="X460" s="75">
        <f>U460*W460</f>
        <v>0</v>
      </c>
    </row>
    <row r="461" spans="1:24" ht="15.6" hidden="1">
      <c r="A461" s="44">
        <v>228</v>
      </c>
      <c r="M461" s="56">
        <f t="shared" si="17"/>
        <v>0</v>
      </c>
      <c r="R461" s="44">
        <f t="shared" si="18"/>
        <v>0</v>
      </c>
    </row>
    <row r="462" spans="1:24" ht="15.6">
      <c r="A462" s="44">
        <v>229</v>
      </c>
      <c r="B462" s="64">
        <v>229</v>
      </c>
      <c r="C462" s="29" t="s">
        <v>91</v>
      </c>
      <c r="D462" s="64">
        <v>3</v>
      </c>
      <c r="E462" s="64" t="s">
        <v>14</v>
      </c>
      <c r="F462" s="69">
        <v>12288.135593220341</v>
      </c>
      <c r="G462" s="69">
        <f>F462*1.18</f>
        <v>14500.000000000002</v>
      </c>
      <c r="H462" s="69">
        <f>D462*G462</f>
        <v>43500.000000000007</v>
      </c>
      <c r="I462" s="36"/>
      <c r="J462" s="64" t="s">
        <v>14</v>
      </c>
      <c r="K462" s="69">
        <v>12288.135593220341</v>
      </c>
      <c r="L462" s="76">
        <f>I462*K462</f>
        <v>0</v>
      </c>
      <c r="M462" s="56">
        <f t="shared" si="17"/>
        <v>3</v>
      </c>
      <c r="N462" s="64" t="s">
        <v>14</v>
      </c>
      <c r="O462" s="69">
        <v>12288.135593220341</v>
      </c>
      <c r="P462" s="74">
        <f>M462*O462</f>
        <v>36864.406779661018</v>
      </c>
      <c r="Q462">
        <v>5</v>
      </c>
      <c r="R462" s="44" t="str">
        <f t="shared" si="18"/>
        <v>Nos</v>
      </c>
      <c r="U462" s="70">
        <v>5</v>
      </c>
      <c r="V462" s="64" t="s">
        <v>14</v>
      </c>
      <c r="W462" s="74">
        <f>G462</f>
        <v>14500.000000000002</v>
      </c>
      <c r="X462" s="75">
        <f>U462*W462</f>
        <v>72500.000000000015</v>
      </c>
    </row>
    <row r="463" spans="1:24" ht="15.6" hidden="1">
      <c r="A463" s="44">
        <v>229</v>
      </c>
      <c r="M463" s="56">
        <f t="shared" si="17"/>
        <v>0</v>
      </c>
      <c r="R463" s="44">
        <f t="shared" si="18"/>
        <v>0</v>
      </c>
    </row>
    <row r="464" spans="1:24" ht="15.6">
      <c r="A464" s="44">
        <v>230</v>
      </c>
      <c r="B464" s="64">
        <v>230</v>
      </c>
      <c r="C464" s="29" t="s">
        <v>92</v>
      </c>
      <c r="D464" s="64">
        <v>1</v>
      </c>
      <c r="E464" s="64" t="s">
        <v>14</v>
      </c>
      <c r="F464" s="69">
        <v>19067.796610169491</v>
      </c>
      <c r="G464" s="69">
        <f>F464*1.18</f>
        <v>22500</v>
      </c>
      <c r="H464" s="69">
        <f>D464*G464</f>
        <v>22500</v>
      </c>
      <c r="I464" s="36">
        <v>5</v>
      </c>
      <c r="J464" s="64" t="s">
        <v>14</v>
      </c>
      <c r="K464" s="69">
        <v>19067.796610169491</v>
      </c>
      <c r="L464" s="76">
        <f>I464*K464</f>
        <v>95338.983050847455</v>
      </c>
      <c r="M464" s="56">
        <f t="shared" si="17"/>
        <v>6</v>
      </c>
      <c r="N464" s="64" t="s">
        <v>14</v>
      </c>
      <c r="O464" s="69">
        <v>19067.796610169491</v>
      </c>
      <c r="P464" s="74">
        <f>M464*O464</f>
        <v>114406.77966101695</v>
      </c>
      <c r="Q464">
        <v>7</v>
      </c>
      <c r="R464" s="44" t="str">
        <f t="shared" si="18"/>
        <v>Nos</v>
      </c>
      <c r="U464" s="70">
        <v>7</v>
      </c>
      <c r="V464" s="64" t="s">
        <v>14</v>
      </c>
      <c r="W464" s="74">
        <f>G464</f>
        <v>22500</v>
      </c>
      <c r="X464" s="75">
        <f>U464*W464</f>
        <v>157500</v>
      </c>
    </row>
    <row r="465" spans="1:24" ht="15.6" hidden="1">
      <c r="A465" s="44">
        <v>230</v>
      </c>
      <c r="M465" s="56">
        <f t="shared" si="17"/>
        <v>0</v>
      </c>
      <c r="R465" s="44">
        <f t="shared" si="18"/>
        <v>0</v>
      </c>
    </row>
    <row r="466" spans="1:24" ht="15.6">
      <c r="A466" s="44">
        <v>231</v>
      </c>
      <c r="B466" s="64">
        <v>231</v>
      </c>
      <c r="C466" s="29" t="s">
        <v>94</v>
      </c>
      <c r="D466" s="64">
        <v>1</v>
      </c>
      <c r="E466" s="64" t="s">
        <v>49</v>
      </c>
      <c r="F466" s="69">
        <v>33898.305084745763</v>
      </c>
      <c r="G466" s="69">
        <f>F466*1.18</f>
        <v>40000</v>
      </c>
      <c r="H466" s="69">
        <f>D466*G466</f>
        <v>40000</v>
      </c>
      <c r="I466" s="36">
        <v>1</v>
      </c>
      <c r="J466" s="64" t="s">
        <v>49</v>
      </c>
      <c r="K466" s="69">
        <v>33898.305084745763</v>
      </c>
      <c r="L466" s="76">
        <f>I466*K466</f>
        <v>33898.305084745763</v>
      </c>
      <c r="M466" s="56">
        <f t="shared" si="17"/>
        <v>2</v>
      </c>
      <c r="N466" s="64" t="s">
        <v>49</v>
      </c>
      <c r="O466" s="69">
        <v>33898.305084745763</v>
      </c>
      <c r="P466" s="74">
        <f>M466*O466</f>
        <v>67796.610169491527</v>
      </c>
      <c r="Q466">
        <v>1</v>
      </c>
      <c r="R466" s="44" t="str">
        <f t="shared" si="18"/>
        <v>Job</v>
      </c>
      <c r="U466" s="70">
        <v>1</v>
      </c>
      <c r="V466" s="64" t="s">
        <v>49</v>
      </c>
      <c r="W466" s="74">
        <f>G466</f>
        <v>40000</v>
      </c>
      <c r="X466" s="75">
        <f>U466*W466</f>
        <v>40000</v>
      </c>
    </row>
    <row r="467" spans="1:24" ht="15.6" hidden="1">
      <c r="A467" s="44">
        <v>231</v>
      </c>
      <c r="M467" s="56">
        <f t="shared" si="17"/>
        <v>0</v>
      </c>
      <c r="R467" s="44">
        <f t="shared" si="18"/>
        <v>0</v>
      </c>
    </row>
    <row r="468" spans="1:24" ht="15.6">
      <c r="A468" s="44">
        <v>232</v>
      </c>
      <c r="B468" s="64">
        <v>232</v>
      </c>
      <c r="C468" s="29" t="s">
        <v>96</v>
      </c>
      <c r="D468" s="64">
        <v>1</v>
      </c>
      <c r="E468" s="64" t="s">
        <v>49</v>
      </c>
      <c r="F468" s="69">
        <v>12288.135593220341</v>
      </c>
      <c r="G468" s="69">
        <f>F468*1.18</f>
        <v>14500.000000000002</v>
      </c>
      <c r="H468" s="69">
        <f>D468*G468</f>
        <v>14500.000000000002</v>
      </c>
      <c r="I468" s="36">
        <v>1</v>
      </c>
      <c r="J468" s="64" t="s">
        <v>49</v>
      </c>
      <c r="K468" s="69">
        <v>12288.135593220341</v>
      </c>
      <c r="L468" s="76">
        <f>I468*K468</f>
        <v>12288.135593220341</v>
      </c>
      <c r="M468" s="56">
        <f t="shared" si="17"/>
        <v>2</v>
      </c>
      <c r="N468" s="64" t="s">
        <v>49</v>
      </c>
      <c r="O468" s="69">
        <v>12288.135593220341</v>
      </c>
      <c r="P468" s="74">
        <f>M468*O468</f>
        <v>24576.271186440681</v>
      </c>
      <c r="Q468">
        <v>1</v>
      </c>
      <c r="R468" s="44" t="str">
        <f t="shared" si="18"/>
        <v>Job</v>
      </c>
      <c r="U468" s="70">
        <v>0</v>
      </c>
      <c r="V468" s="64" t="s">
        <v>49</v>
      </c>
      <c r="W468" s="74">
        <f>G468</f>
        <v>14500.000000000002</v>
      </c>
      <c r="X468" s="75">
        <f>U468*W468</f>
        <v>0</v>
      </c>
    </row>
    <row r="469" spans="1:24" ht="15.6" hidden="1">
      <c r="A469" s="44">
        <v>232</v>
      </c>
      <c r="M469" s="56">
        <f t="shared" si="17"/>
        <v>0</v>
      </c>
      <c r="R469" s="44">
        <f t="shared" si="18"/>
        <v>0</v>
      </c>
    </row>
    <row r="470" spans="1:24" ht="15.6">
      <c r="A470" s="44">
        <v>233</v>
      </c>
      <c r="B470" s="64">
        <v>233</v>
      </c>
      <c r="C470" s="29" t="s">
        <v>98</v>
      </c>
      <c r="D470" s="64">
        <v>1</v>
      </c>
      <c r="E470" s="64" t="s">
        <v>49</v>
      </c>
      <c r="F470" s="69">
        <v>156779.66101694916</v>
      </c>
      <c r="G470" s="69">
        <f>F470*1.18</f>
        <v>185000</v>
      </c>
      <c r="H470" s="69">
        <f>D470*G470</f>
        <v>185000</v>
      </c>
      <c r="I470" s="36">
        <v>1</v>
      </c>
      <c r="J470" s="64" t="s">
        <v>49</v>
      </c>
      <c r="K470" s="69">
        <v>156779.66101694916</v>
      </c>
      <c r="L470" s="76">
        <f>I470*K470</f>
        <v>156779.66101694916</v>
      </c>
      <c r="M470" s="56">
        <f t="shared" si="17"/>
        <v>2</v>
      </c>
      <c r="N470" s="64" t="s">
        <v>49</v>
      </c>
      <c r="O470" s="69">
        <v>156779.66101694916</v>
      </c>
      <c r="P470" s="74">
        <f>M470*O470</f>
        <v>313559.32203389832</v>
      </c>
      <c r="Q470">
        <v>1</v>
      </c>
      <c r="R470" s="44" t="str">
        <f t="shared" si="18"/>
        <v>Job</v>
      </c>
      <c r="U470" s="70">
        <v>1</v>
      </c>
      <c r="V470" s="64" t="s">
        <v>49</v>
      </c>
      <c r="W470" s="74">
        <f>G470</f>
        <v>185000</v>
      </c>
      <c r="X470" s="75">
        <f>U470*W470</f>
        <v>185000</v>
      </c>
    </row>
    <row r="471" spans="1:24" ht="15.6" hidden="1">
      <c r="A471" s="44">
        <v>233</v>
      </c>
      <c r="M471" s="56">
        <f t="shared" si="17"/>
        <v>0</v>
      </c>
      <c r="R471" s="44">
        <f t="shared" si="18"/>
        <v>0</v>
      </c>
    </row>
    <row r="472" spans="1:24" ht="46.8">
      <c r="A472" s="44">
        <v>234</v>
      </c>
      <c r="B472" s="64">
        <v>234</v>
      </c>
      <c r="C472" s="29" t="s">
        <v>99</v>
      </c>
      <c r="D472" s="64">
        <v>1</v>
      </c>
      <c r="E472" s="64" t="s">
        <v>49</v>
      </c>
      <c r="F472" s="69">
        <v>1605932.2033898307</v>
      </c>
      <c r="G472" s="69">
        <f>F472*1.18</f>
        <v>1895000</v>
      </c>
      <c r="H472" s="69">
        <f>D472*G472</f>
        <v>1895000</v>
      </c>
      <c r="I472" s="36"/>
      <c r="J472" s="64" t="s">
        <v>49</v>
      </c>
      <c r="K472" s="69">
        <v>1605932.2033898307</v>
      </c>
      <c r="L472" s="76">
        <f>I472*K472</f>
        <v>0</v>
      </c>
      <c r="M472" s="56">
        <f t="shared" si="17"/>
        <v>1</v>
      </c>
      <c r="N472" s="64" t="s">
        <v>49</v>
      </c>
      <c r="O472" s="69">
        <v>1605932.2033898307</v>
      </c>
      <c r="P472" s="74">
        <f>M472*O472</f>
        <v>1605932.2033898307</v>
      </c>
      <c r="Q472">
        <v>1</v>
      </c>
      <c r="R472" s="44" t="str">
        <f t="shared" si="18"/>
        <v>Job</v>
      </c>
      <c r="U472" s="70">
        <v>1</v>
      </c>
      <c r="V472" s="64" t="s">
        <v>49</v>
      </c>
      <c r="W472" s="74">
        <f>G472</f>
        <v>1895000</v>
      </c>
      <c r="X472" s="75">
        <f>U472*W472</f>
        <v>1895000</v>
      </c>
    </row>
    <row r="473" spans="1:24" ht="15.6" hidden="1">
      <c r="A473" s="44">
        <v>234</v>
      </c>
      <c r="M473" s="56">
        <f t="shared" si="17"/>
        <v>0</v>
      </c>
      <c r="R473" s="44">
        <f t="shared" si="18"/>
        <v>0</v>
      </c>
    </row>
    <row r="474" spans="1:24" ht="31.2">
      <c r="A474" s="44">
        <v>235</v>
      </c>
      <c r="B474" s="64">
        <v>235</v>
      </c>
      <c r="C474" s="29" t="s">
        <v>100</v>
      </c>
      <c r="D474" s="64">
        <v>1</v>
      </c>
      <c r="E474" s="64" t="s">
        <v>49</v>
      </c>
      <c r="F474" s="69">
        <v>673728.81355932204</v>
      </c>
      <c r="G474" s="69">
        <f>F474*1.18</f>
        <v>795000</v>
      </c>
      <c r="H474" s="69">
        <f>D474*G474</f>
        <v>795000</v>
      </c>
      <c r="I474" s="36"/>
      <c r="J474" s="64" t="s">
        <v>49</v>
      </c>
      <c r="K474" s="69">
        <v>673728.81355932204</v>
      </c>
      <c r="L474" s="76">
        <f>I474*K474</f>
        <v>0</v>
      </c>
      <c r="M474" s="56">
        <f t="shared" si="17"/>
        <v>1</v>
      </c>
      <c r="N474" s="64" t="s">
        <v>49</v>
      </c>
      <c r="O474" s="69">
        <v>673728.81355932204</v>
      </c>
      <c r="P474" s="74">
        <f>M474*O474</f>
        <v>673728.81355932204</v>
      </c>
      <c r="Q474">
        <v>1</v>
      </c>
      <c r="R474" s="44" t="str">
        <f t="shared" si="18"/>
        <v>Job</v>
      </c>
      <c r="U474" s="70">
        <v>1</v>
      </c>
      <c r="V474" s="64" t="s">
        <v>49</v>
      </c>
      <c r="W474" s="74">
        <f>G474</f>
        <v>795000</v>
      </c>
      <c r="X474" s="75">
        <f>U474*W474</f>
        <v>795000</v>
      </c>
    </row>
    <row r="475" spans="1:24" ht="15.6" hidden="1">
      <c r="A475" s="44">
        <v>235</v>
      </c>
      <c r="M475" s="56">
        <f t="shared" si="17"/>
        <v>0</v>
      </c>
      <c r="R475" s="44">
        <f t="shared" si="18"/>
        <v>0</v>
      </c>
    </row>
    <row r="476" spans="1:24" ht="15.6">
      <c r="A476" s="44">
        <v>236</v>
      </c>
      <c r="B476" s="64">
        <v>236</v>
      </c>
      <c r="C476" s="29" t="s">
        <v>101</v>
      </c>
      <c r="D476" s="64">
        <v>1</v>
      </c>
      <c r="E476" s="64" t="s">
        <v>49</v>
      </c>
      <c r="F476" s="69">
        <v>80508.474576271197</v>
      </c>
      <c r="G476" s="69">
        <f>F476*1.18</f>
        <v>95000.000000000015</v>
      </c>
      <c r="H476" s="69">
        <f>D476*G476</f>
        <v>95000.000000000015</v>
      </c>
      <c r="I476" s="36"/>
      <c r="J476" s="64" t="s">
        <v>49</v>
      </c>
      <c r="K476" s="69">
        <v>80508.474576271197</v>
      </c>
      <c r="L476" s="76">
        <f>I476*K476</f>
        <v>0</v>
      </c>
      <c r="M476" s="56">
        <f t="shared" si="17"/>
        <v>1</v>
      </c>
      <c r="N476" s="64" t="s">
        <v>49</v>
      </c>
      <c r="O476" s="69">
        <v>80508.474576271197</v>
      </c>
      <c r="P476" s="74">
        <f>M476*O476</f>
        <v>80508.474576271197</v>
      </c>
      <c r="Q476">
        <v>1</v>
      </c>
      <c r="R476" s="44" t="str">
        <f t="shared" si="18"/>
        <v>Job</v>
      </c>
      <c r="U476" s="70">
        <v>1</v>
      </c>
      <c r="V476" s="64" t="s">
        <v>49</v>
      </c>
      <c r="W476" s="74">
        <f>G476</f>
        <v>95000.000000000015</v>
      </c>
      <c r="X476" s="75">
        <f>U476*W476</f>
        <v>95000.000000000015</v>
      </c>
    </row>
    <row r="477" spans="1:24" ht="15.6" hidden="1">
      <c r="A477" s="44">
        <v>236</v>
      </c>
      <c r="M477" s="56">
        <f t="shared" si="17"/>
        <v>0</v>
      </c>
      <c r="R477" s="44">
        <f t="shared" si="18"/>
        <v>0</v>
      </c>
    </row>
    <row r="478" spans="1:24" ht="15.6">
      <c r="A478" s="44">
        <v>237</v>
      </c>
      <c r="B478" s="64">
        <v>237</v>
      </c>
      <c r="C478" s="29" t="s">
        <v>102</v>
      </c>
      <c r="D478" s="64">
        <v>1</v>
      </c>
      <c r="E478" s="64" t="s">
        <v>49</v>
      </c>
      <c r="F478" s="69">
        <v>122881.3559322034</v>
      </c>
      <c r="G478" s="69">
        <f>F478*1.18</f>
        <v>145000</v>
      </c>
      <c r="H478" s="69">
        <f>D478*G478</f>
        <v>145000</v>
      </c>
      <c r="I478" s="36"/>
      <c r="J478" s="64" t="s">
        <v>49</v>
      </c>
      <c r="K478" s="69">
        <v>122881.3559322034</v>
      </c>
      <c r="L478" s="76">
        <f>I478*K478</f>
        <v>0</v>
      </c>
      <c r="M478" s="56">
        <f t="shared" si="17"/>
        <v>1</v>
      </c>
      <c r="N478" s="64" t="s">
        <v>49</v>
      </c>
      <c r="O478" s="69">
        <v>122881.3559322034</v>
      </c>
      <c r="P478" s="74">
        <f>M478*O478</f>
        <v>122881.3559322034</v>
      </c>
      <c r="Q478">
        <v>1</v>
      </c>
      <c r="R478" s="44" t="str">
        <f t="shared" si="18"/>
        <v>Job</v>
      </c>
      <c r="U478" s="70">
        <v>1</v>
      </c>
      <c r="V478" s="64" t="s">
        <v>49</v>
      </c>
      <c r="W478" s="74">
        <f>G478</f>
        <v>145000</v>
      </c>
      <c r="X478" s="75">
        <f>U478*W478</f>
        <v>145000</v>
      </c>
    </row>
    <row r="479" spans="1:24" ht="15.6" hidden="1">
      <c r="A479" s="44">
        <v>237</v>
      </c>
      <c r="M479" s="56">
        <f t="shared" si="17"/>
        <v>0</v>
      </c>
      <c r="R479" s="44">
        <f t="shared" si="18"/>
        <v>0</v>
      </c>
    </row>
    <row r="480" spans="1:24" ht="46.8">
      <c r="A480" s="44">
        <v>238</v>
      </c>
      <c r="B480" s="64">
        <v>238</v>
      </c>
      <c r="C480" s="29" t="s">
        <v>103</v>
      </c>
      <c r="D480" s="64">
        <v>2</v>
      </c>
      <c r="E480" s="64" t="s">
        <v>49</v>
      </c>
      <c r="F480" s="69">
        <v>1266949.1525423729</v>
      </c>
      <c r="G480" s="69">
        <f>F480*1.18</f>
        <v>1495000</v>
      </c>
      <c r="H480" s="69">
        <f>D480*G480</f>
        <v>2990000</v>
      </c>
      <c r="I480" s="36"/>
      <c r="J480" s="64" t="s">
        <v>49</v>
      </c>
      <c r="K480" s="69">
        <v>1266949.1525423729</v>
      </c>
      <c r="L480" s="76">
        <f>I480*K480</f>
        <v>0</v>
      </c>
      <c r="M480" s="56">
        <f t="shared" si="17"/>
        <v>2</v>
      </c>
      <c r="N480" s="64" t="s">
        <v>49</v>
      </c>
      <c r="O480" s="69">
        <v>1266949.1525423729</v>
      </c>
      <c r="P480" s="74">
        <f>M480*O480</f>
        <v>2533898.3050847459</v>
      </c>
      <c r="Q480">
        <v>2</v>
      </c>
      <c r="R480" s="44" t="str">
        <f t="shared" si="18"/>
        <v>Job</v>
      </c>
      <c r="U480" s="70">
        <v>2</v>
      </c>
      <c r="V480" s="64" t="s">
        <v>49</v>
      </c>
      <c r="W480" s="74">
        <f>G480</f>
        <v>1495000</v>
      </c>
      <c r="X480" s="75">
        <f>U480*W480</f>
        <v>2990000</v>
      </c>
    </row>
    <row r="481" spans="1:24" ht="15.6" hidden="1">
      <c r="A481" s="44">
        <v>238</v>
      </c>
      <c r="M481" s="56">
        <f t="shared" si="17"/>
        <v>0</v>
      </c>
      <c r="R481" s="44">
        <f t="shared" si="18"/>
        <v>0</v>
      </c>
    </row>
    <row r="482" spans="1:24" ht="15.6">
      <c r="A482" s="44">
        <v>239</v>
      </c>
      <c r="B482" s="64">
        <v>239</v>
      </c>
      <c r="C482" s="29" t="s">
        <v>104</v>
      </c>
      <c r="D482" s="64">
        <v>4</v>
      </c>
      <c r="E482" s="64" t="s">
        <v>105</v>
      </c>
      <c r="F482" s="69">
        <v>84745.762711864416</v>
      </c>
      <c r="G482" s="69">
        <f>F482*1.18</f>
        <v>100000</v>
      </c>
      <c r="H482" s="69">
        <f>D482*G482</f>
        <v>400000</v>
      </c>
      <c r="I482" s="36"/>
      <c r="J482" s="64" t="s">
        <v>105</v>
      </c>
      <c r="K482" s="69">
        <v>84745.762711864416</v>
      </c>
      <c r="L482" s="76">
        <f>I482*K482</f>
        <v>0</v>
      </c>
      <c r="M482" s="56">
        <f t="shared" si="17"/>
        <v>4</v>
      </c>
      <c r="N482" s="64" t="s">
        <v>105</v>
      </c>
      <c r="O482" s="69">
        <v>84745.762711864416</v>
      </c>
      <c r="P482" s="74">
        <f>M482*O482</f>
        <v>338983.05084745766</v>
      </c>
      <c r="Q482">
        <v>4</v>
      </c>
      <c r="R482" s="44" t="str">
        <f t="shared" si="18"/>
        <v>Each</v>
      </c>
      <c r="U482" s="70">
        <v>4</v>
      </c>
      <c r="V482" s="64" t="s">
        <v>105</v>
      </c>
      <c r="W482" s="74">
        <f>G482</f>
        <v>100000</v>
      </c>
      <c r="X482" s="75">
        <f>U482*W482</f>
        <v>400000</v>
      </c>
    </row>
    <row r="483" spans="1:24" ht="15.6" hidden="1">
      <c r="A483" s="44">
        <v>239</v>
      </c>
      <c r="M483" s="56">
        <f t="shared" si="17"/>
        <v>0</v>
      </c>
      <c r="R483" s="44">
        <f t="shared" si="18"/>
        <v>0</v>
      </c>
    </row>
    <row r="484" spans="1:24" ht="15.6">
      <c r="A484" s="44">
        <v>240</v>
      </c>
      <c r="B484" s="64">
        <v>240</v>
      </c>
      <c r="C484" s="29" t="s">
        <v>106</v>
      </c>
      <c r="D484" s="64">
        <v>1</v>
      </c>
      <c r="E484" s="64" t="s">
        <v>49</v>
      </c>
      <c r="F484" s="69">
        <v>1027966.1016949153</v>
      </c>
      <c r="G484" s="69">
        <f>F484*1.18</f>
        <v>1213000</v>
      </c>
      <c r="H484" s="69">
        <f>D484*G484</f>
        <v>1213000</v>
      </c>
      <c r="I484" s="36"/>
      <c r="J484" s="64" t="s">
        <v>49</v>
      </c>
      <c r="K484" s="69">
        <v>1027966.1016949153</v>
      </c>
      <c r="L484" s="76">
        <f>I484*K484</f>
        <v>0</v>
      </c>
      <c r="M484" s="56">
        <f t="shared" si="17"/>
        <v>1</v>
      </c>
      <c r="N484" s="64" t="s">
        <v>49</v>
      </c>
      <c r="O484" s="69">
        <v>1027966.1016949153</v>
      </c>
      <c r="P484" s="74">
        <f>M484*O484</f>
        <v>1027966.1016949153</v>
      </c>
      <c r="Q484">
        <v>1</v>
      </c>
      <c r="R484" s="44" t="str">
        <f t="shared" si="18"/>
        <v>Job</v>
      </c>
      <c r="U484" s="70">
        <v>1</v>
      </c>
      <c r="V484" s="64" t="s">
        <v>49</v>
      </c>
      <c r="W484" s="74">
        <f>G484</f>
        <v>1213000</v>
      </c>
      <c r="X484" s="75">
        <f>U484*W484</f>
        <v>1213000</v>
      </c>
    </row>
    <row r="485" spans="1:24">
      <c r="A485" s="44">
        <v>240</v>
      </c>
    </row>
    <row r="490" spans="1:24" ht="15.6">
      <c r="B490" s="44"/>
      <c r="C490" s="3" t="s">
        <v>343</v>
      </c>
      <c r="D490" s="44"/>
      <c r="E490" s="44"/>
      <c r="F490" s="45"/>
      <c r="G490" s="45"/>
      <c r="H490" s="45"/>
      <c r="I490" s="44"/>
      <c r="J490" s="44"/>
      <c r="K490" s="44"/>
      <c r="L490" s="44"/>
      <c r="M490" s="44"/>
      <c r="N490" s="44"/>
      <c r="O490" s="44"/>
      <c r="P490" s="60">
        <f>SUM(P246:P247)</f>
        <v>3050847.457627119</v>
      </c>
      <c r="Q490" s="44"/>
      <c r="R490" s="44"/>
      <c r="S490" s="44"/>
      <c r="T490" s="44"/>
      <c r="U490" s="44"/>
      <c r="V490" s="44"/>
      <c r="W490" s="44"/>
      <c r="X490" s="45"/>
    </row>
    <row r="491" spans="1:24" ht="15.6">
      <c r="B491" s="44"/>
      <c r="C491" s="7"/>
      <c r="D491" s="44"/>
      <c r="E491" s="44"/>
      <c r="F491" s="45"/>
      <c r="G491" s="45"/>
      <c r="H491" s="45"/>
      <c r="I491" s="44"/>
      <c r="J491" s="44"/>
      <c r="K491" s="44"/>
      <c r="L491" s="44"/>
      <c r="M491" s="44"/>
      <c r="N491" s="44"/>
      <c r="O491" s="44"/>
      <c r="P491" s="44"/>
      <c r="Q491" s="44"/>
      <c r="R491" s="44"/>
      <c r="S491" s="44"/>
      <c r="T491" s="44"/>
      <c r="U491" s="44"/>
      <c r="V491" s="44"/>
      <c r="W491" s="44"/>
      <c r="X491" s="45"/>
    </row>
    <row r="492" spans="1:24" ht="15.6">
      <c r="B492" s="44"/>
      <c r="C492" s="3" t="s">
        <v>347</v>
      </c>
      <c r="D492" s="44"/>
      <c r="E492" s="44"/>
      <c r="F492" s="45"/>
      <c r="G492" s="45"/>
      <c r="H492" s="45"/>
      <c r="I492" s="44"/>
      <c r="J492" s="44"/>
      <c r="K492" s="44"/>
      <c r="L492" s="44"/>
      <c r="M492" s="44"/>
      <c r="N492" s="44"/>
      <c r="O492" s="44"/>
      <c r="P492" s="44"/>
      <c r="Q492" s="44"/>
      <c r="R492" s="44"/>
      <c r="S492" s="44"/>
      <c r="T492" s="44"/>
      <c r="U492" s="44"/>
      <c r="V492" s="44"/>
      <c r="W492" s="44"/>
      <c r="X492" s="45"/>
    </row>
    <row r="493" spans="1:24" ht="15.6">
      <c r="B493" s="44">
        <v>1</v>
      </c>
      <c r="C493" s="7" t="s">
        <v>351</v>
      </c>
      <c r="D493" s="46">
        <v>0</v>
      </c>
      <c r="E493" s="44" t="s">
        <v>49</v>
      </c>
      <c r="F493" s="50"/>
      <c r="G493" s="50"/>
      <c r="H493" s="50"/>
      <c r="I493" s="44">
        <v>1</v>
      </c>
      <c r="J493" s="44" t="s">
        <v>49</v>
      </c>
      <c r="K493" s="51">
        <v>100000</v>
      </c>
      <c r="L493" s="51">
        <f>I493*K493</f>
        <v>100000</v>
      </c>
      <c r="M493" s="46">
        <f>D493+I493</f>
        <v>1</v>
      </c>
      <c r="N493" s="44" t="s">
        <v>49</v>
      </c>
      <c r="O493" s="51">
        <f>K493</f>
        <v>100000</v>
      </c>
      <c r="P493" s="51">
        <f>M493*O493</f>
        <v>100000</v>
      </c>
      <c r="Q493" s="44"/>
      <c r="R493" s="44"/>
      <c r="S493" s="44"/>
      <c r="T493" s="44"/>
      <c r="U493" s="46">
        <v>2</v>
      </c>
      <c r="V493" s="44" t="s">
        <v>49</v>
      </c>
      <c r="W493" s="51">
        <v>100000</v>
      </c>
      <c r="X493" s="50">
        <f>U493*W493</f>
        <v>200000</v>
      </c>
    </row>
    <row r="494" spans="1:24">
      <c r="B494" s="44"/>
      <c r="C494" s="47" t="s">
        <v>365</v>
      </c>
      <c r="D494" s="46">
        <v>0</v>
      </c>
      <c r="E494" s="44" t="s">
        <v>11</v>
      </c>
      <c r="F494" s="50"/>
      <c r="G494" s="50"/>
      <c r="H494" s="50"/>
      <c r="I494" s="44"/>
      <c r="J494" s="44"/>
      <c r="K494" s="51"/>
      <c r="L494" s="51"/>
      <c r="M494" s="46">
        <f>D494+I494</f>
        <v>0</v>
      </c>
      <c r="N494" s="44" t="s">
        <v>11</v>
      </c>
      <c r="O494" s="51"/>
      <c r="P494" s="51"/>
      <c r="Q494" s="44"/>
      <c r="R494" s="44"/>
      <c r="S494" s="44"/>
      <c r="T494" s="44"/>
      <c r="U494" s="46">
        <v>79.578999999999994</v>
      </c>
      <c r="V494" s="44" t="s">
        <v>368</v>
      </c>
      <c r="W494" s="51">
        <v>875</v>
      </c>
      <c r="X494" s="50">
        <f t="shared" ref="X494:X508" si="19">U494*W494</f>
        <v>69631.625</v>
      </c>
    </row>
    <row r="495" spans="1:24">
      <c r="B495" s="44"/>
      <c r="C495" s="47" t="s">
        <v>366</v>
      </c>
      <c r="D495" s="46">
        <v>0</v>
      </c>
      <c r="E495" s="44" t="s">
        <v>11</v>
      </c>
      <c r="F495" s="50"/>
      <c r="G495" s="50"/>
      <c r="H495" s="50"/>
      <c r="I495" s="44"/>
      <c r="J495" s="44"/>
      <c r="K495" s="51"/>
      <c r="L495" s="51"/>
      <c r="M495" s="46">
        <f>D495+I495</f>
        <v>0</v>
      </c>
      <c r="N495" s="44" t="s">
        <v>276</v>
      </c>
      <c r="O495" s="51"/>
      <c r="P495" s="51"/>
      <c r="Q495" s="44"/>
      <c r="R495" s="44"/>
      <c r="S495" s="44"/>
      <c r="T495" s="44"/>
      <c r="U495" s="46">
        <v>24.1</v>
      </c>
      <c r="V495" s="44" t="s">
        <v>380</v>
      </c>
      <c r="W495" s="51">
        <v>6722</v>
      </c>
      <c r="X495" s="50">
        <f t="shared" si="19"/>
        <v>162000.20000000001</v>
      </c>
    </row>
    <row r="496" spans="1:24">
      <c r="B496" s="44"/>
      <c r="C496" s="47" t="s">
        <v>367</v>
      </c>
      <c r="D496" s="46">
        <v>0</v>
      </c>
      <c r="E496" s="44" t="s">
        <v>11</v>
      </c>
      <c r="F496" s="50"/>
      <c r="G496" s="50"/>
      <c r="H496" s="50"/>
      <c r="I496" s="44"/>
      <c r="J496" s="44"/>
      <c r="K496" s="51"/>
      <c r="L496" s="51"/>
      <c r="M496" s="46">
        <f>D497+I496</f>
        <v>0</v>
      </c>
      <c r="N496" s="44" t="s">
        <v>11</v>
      </c>
      <c r="O496" s="51"/>
      <c r="P496" s="51"/>
      <c r="Q496" s="44"/>
      <c r="R496" s="44"/>
      <c r="S496" s="44"/>
      <c r="T496" s="44"/>
      <c r="U496" s="46">
        <v>827.13</v>
      </c>
      <c r="V496" s="44" t="s">
        <v>368</v>
      </c>
      <c r="W496" s="51">
        <v>310</v>
      </c>
      <c r="X496" s="50">
        <f t="shared" si="19"/>
        <v>256410.3</v>
      </c>
    </row>
    <row r="497" spans="2:24">
      <c r="B497" s="44"/>
      <c r="C497" s="47" t="s">
        <v>371</v>
      </c>
      <c r="D497" s="46">
        <v>0</v>
      </c>
      <c r="E497" s="44" t="s">
        <v>14</v>
      </c>
      <c r="F497" s="50"/>
      <c r="G497" s="50"/>
      <c r="H497" s="50"/>
      <c r="I497" s="44"/>
      <c r="J497" s="44"/>
      <c r="K497" s="51"/>
      <c r="L497" s="51"/>
      <c r="M497" s="46">
        <v>0</v>
      </c>
      <c r="N497" s="44" t="s">
        <v>14</v>
      </c>
      <c r="O497" s="51"/>
      <c r="P497" s="51"/>
      <c r="Q497" s="44"/>
      <c r="R497" s="44"/>
      <c r="S497" s="44"/>
      <c r="T497" s="44"/>
      <c r="U497" s="46">
        <v>1</v>
      </c>
      <c r="V497" s="44" t="s">
        <v>14</v>
      </c>
      <c r="W497" s="51">
        <v>30000</v>
      </c>
      <c r="X497" s="50">
        <f t="shared" si="19"/>
        <v>30000</v>
      </c>
    </row>
    <row r="498" spans="2:24">
      <c r="B498" s="44"/>
      <c r="C498" s="47" t="s">
        <v>372</v>
      </c>
      <c r="D498" s="46">
        <v>0</v>
      </c>
      <c r="E498" s="44" t="s">
        <v>14</v>
      </c>
      <c r="F498" s="50"/>
      <c r="G498" s="50"/>
      <c r="H498" s="50"/>
      <c r="I498" s="44"/>
      <c r="J498" s="44"/>
      <c r="K498" s="51"/>
      <c r="L498" s="51"/>
      <c r="M498" s="46">
        <v>0</v>
      </c>
      <c r="N498" s="44" t="s">
        <v>14</v>
      </c>
      <c r="O498" s="51"/>
      <c r="P498" s="51"/>
      <c r="Q498" s="44"/>
      <c r="R498" s="44"/>
      <c r="S498" s="44"/>
      <c r="T498" s="44"/>
      <c r="U498" s="46">
        <v>7</v>
      </c>
      <c r="V498" s="44" t="s">
        <v>14</v>
      </c>
      <c r="W498" s="51">
        <v>40000</v>
      </c>
      <c r="X498" s="50">
        <f t="shared" si="19"/>
        <v>280000</v>
      </c>
    </row>
    <row r="499" spans="2:24">
      <c r="B499" s="44"/>
      <c r="C499" s="47" t="s">
        <v>373</v>
      </c>
      <c r="D499" s="46">
        <v>0</v>
      </c>
      <c r="E499" s="44" t="s">
        <v>49</v>
      </c>
      <c r="F499" s="50"/>
      <c r="G499" s="50"/>
      <c r="H499" s="50"/>
      <c r="I499" s="44"/>
      <c r="J499" s="44"/>
      <c r="K499" s="51"/>
      <c r="L499" s="51"/>
      <c r="M499" s="46">
        <v>0</v>
      </c>
      <c r="N499" s="44" t="s">
        <v>49</v>
      </c>
      <c r="O499" s="51"/>
      <c r="P499" s="51"/>
      <c r="Q499" s="44"/>
      <c r="R499" s="44"/>
      <c r="S499" s="44"/>
      <c r="T499" s="44"/>
      <c r="U499" s="46">
        <v>1</v>
      </c>
      <c r="V499" s="44" t="s">
        <v>49</v>
      </c>
      <c r="W499" s="51">
        <v>14500</v>
      </c>
      <c r="X499" s="50">
        <f t="shared" si="19"/>
        <v>14500</v>
      </c>
    </row>
    <row r="500" spans="2:24">
      <c r="B500" s="44"/>
      <c r="C500" s="47" t="s">
        <v>374</v>
      </c>
      <c r="D500" s="46">
        <v>0</v>
      </c>
      <c r="E500" s="44" t="s">
        <v>49</v>
      </c>
      <c r="F500" s="50"/>
      <c r="G500" s="50"/>
      <c r="H500" s="50"/>
      <c r="I500" s="44"/>
      <c r="J500" s="44"/>
      <c r="K500" s="51"/>
      <c r="L500" s="51"/>
      <c r="M500" s="46">
        <v>0</v>
      </c>
      <c r="N500" s="44" t="s">
        <v>49</v>
      </c>
      <c r="O500" s="51"/>
      <c r="P500" s="51"/>
      <c r="Q500" s="44"/>
      <c r="R500" s="44"/>
      <c r="S500" s="44"/>
      <c r="T500" s="44"/>
      <c r="U500" s="46">
        <v>1</v>
      </c>
      <c r="V500" s="44" t="s">
        <v>49</v>
      </c>
      <c r="W500" s="51">
        <v>40000</v>
      </c>
      <c r="X500" s="50">
        <f t="shared" si="19"/>
        <v>40000</v>
      </c>
    </row>
    <row r="501" spans="2:24">
      <c r="B501" s="44"/>
      <c r="C501" s="47" t="s">
        <v>375</v>
      </c>
      <c r="D501" s="46">
        <v>0</v>
      </c>
      <c r="E501" s="44" t="s">
        <v>49</v>
      </c>
      <c r="F501" s="50"/>
      <c r="G501" s="50"/>
      <c r="H501" s="50"/>
      <c r="I501" s="44"/>
      <c r="J501" s="44"/>
      <c r="K501" s="51"/>
      <c r="L501" s="51"/>
      <c r="M501" s="46">
        <v>0</v>
      </c>
      <c r="N501" s="44" t="s">
        <v>49</v>
      </c>
      <c r="O501" s="51"/>
      <c r="P501" s="51"/>
      <c r="Q501" s="44"/>
      <c r="R501" s="44"/>
      <c r="S501" s="44"/>
      <c r="T501" s="44"/>
      <c r="U501" s="46">
        <v>1</v>
      </c>
      <c r="V501" s="44" t="s">
        <v>49</v>
      </c>
      <c r="W501" s="51">
        <v>40000</v>
      </c>
      <c r="X501" s="50">
        <f t="shared" si="19"/>
        <v>40000</v>
      </c>
    </row>
    <row r="502" spans="2:24">
      <c r="B502" s="44"/>
      <c r="C502" s="47" t="s">
        <v>376</v>
      </c>
      <c r="D502" s="46">
        <v>0</v>
      </c>
      <c r="E502" s="44" t="s">
        <v>49</v>
      </c>
      <c r="F502" s="50"/>
      <c r="G502" s="50"/>
      <c r="H502" s="50"/>
      <c r="I502" s="44"/>
      <c r="J502" s="44"/>
      <c r="K502" s="51"/>
      <c r="L502" s="51"/>
      <c r="M502" s="46">
        <v>0</v>
      </c>
      <c r="N502" s="44" t="s">
        <v>49</v>
      </c>
      <c r="O502" s="51"/>
      <c r="P502" s="51"/>
      <c r="Q502" s="44"/>
      <c r="R502" s="44"/>
      <c r="S502" s="44"/>
      <c r="T502" s="44"/>
      <c r="U502" s="46">
        <v>1</v>
      </c>
      <c r="V502" s="44" t="s">
        <v>49</v>
      </c>
      <c r="W502" s="51">
        <v>14500</v>
      </c>
      <c r="X502" s="50">
        <f t="shared" si="19"/>
        <v>14500</v>
      </c>
    </row>
    <row r="503" spans="2:24">
      <c r="B503" s="44"/>
      <c r="C503" s="47" t="s">
        <v>377</v>
      </c>
      <c r="D503" s="46">
        <v>0</v>
      </c>
      <c r="E503" s="44" t="s">
        <v>49</v>
      </c>
      <c r="F503" s="50"/>
      <c r="G503" s="50"/>
      <c r="H503" s="50"/>
      <c r="I503" s="44"/>
      <c r="J503" s="44"/>
      <c r="K503" s="51"/>
      <c r="L503" s="51"/>
      <c r="M503" s="46">
        <v>0</v>
      </c>
      <c r="N503" s="44" t="s">
        <v>49</v>
      </c>
      <c r="O503" s="51"/>
      <c r="P503" s="51"/>
      <c r="Q503" s="44"/>
      <c r="R503" s="44"/>
      <c r="S503" s="44"/>
      <c r="T503" s="44"/>
      <c r="U503" s="46">
        <v>1</v>
      </c>
      <c r="V503" s="44" t="s">
        <v>49</v>
      </c>
      <c r="W503" s="51">
        <v>14500</v>
      </c>
      <c r="X503" s="50">
        <f t="shared" si="19"/>
        <v>14500</v>
      </c>
    </row>
    <row r="504" spans="2:24">
      <c r="B504" s="44"/>
      <c r="C504" s="47" t="s">
        <v>378</v>
      </c>
      <c r="D504" s="46">
        <v>0</v>
      </c>
      <c r="E504" s="44" t="s">
        <v>49</v>
      </c>
      <c r="F504" s="50"/>
      <c r="G504" s="50"/>
      <c r="H504" s="50"/>
      <c r="I504" s="44"/>
      <c r="J504" s="44"/>
      <c r="K504" s="51"/>
      <c r="L504" s="51"/>
      <c r="M504" s="46">
        <v>0</v>
      </c>
      <c r="N504" s="44" t="s">
        <v>49</v>
      </c>
      <c r="O504" s="51"/>
      <c r="P504" s="51"/>
      <c r="Q504" s="44"/>
      <c r="R504" s="44"/>
      <c r="S504" s="44"/>
      <c r="T504" s="44"/>
      <c r="U504" s="46">
        <v>1</v>
      </c>
      <c r="V504" s="44" t="s">
        <v>49</v>
      </c>
      <c r="W504" s="51">
        <v>185000</v>
      </c>
      <c r="X504" s="50">
        <f t="shared" si="19"/>
        <v>185000</v>
      </c>
    </row>
    <row r="505" spans="2:24">
      <c r="B505" s="44"/>
      <c r="C505" s="47" t="s">
        <v>379</v>
      </c>
      <c r="D505" s="46">
        <v>0</v>
      </c>
      <c r="E505" s="44" t="s">
        <v>49</v>
      </c>
      <c r="F505" s="50"/>
      <c r="G505" s="50"/>
      <c r="H505" s="50"/>
      <c r="I505" s="44"/>
      <c r="J505" s="44"/>
      <c r="K505" s="51"/>
      <c r="L505" s="51"/>
      <c r="M505" s="46">
        <v>0</v>
      </c>
      <c r="N505" s="44" t="s">
        <v>49</v>
      </c>
      <c r="O505" s="51"/>
      <c r="P505" s="51"/>
      <c r="U505" s="46">
        <v>1</v>
      </c>
      <c r="V505" s="44" t="s">
        <v>49</v>
      </c>
      <c r="W505" s="51">
        <v>185000</v>
      </c>
      <c r="X505" s="50">
        <f t="shared" si="19"/>
        <v>185000</v>
      </c>
    </row>
    <row r="506" spans="2:24" ht="156">
      <c r="B506" s="44"/>
      <c r="C506" s="7" t="s">
        <v>381</v>
      </c>
      <c r="D506" s="44">
        <v>0</v>
      </c>
      <c r="E506" s="44" t="s">
        <v>14</v>
      </c>
      <c r="F506" s="50"/>
      <c r="G506" s="50"/>
      <c r="H506" s="50"/>
      <c r="I506" s="44"/>
      <c r="J506" s="44"/>
      <c r="K506" s="51"/>
      <c r="L506" s="51"/>
      <c r="M506" s="44">
        <v>0</v>
      </c>
      <c r="N506" s="44" t="s">
        <v>14</v>
      </c>
      <c r="O506" s="51"/>
      <c r="P506" s="51"/>
      <c r="U506" s="44">
        <v>1</v>
      </c>
      <c r="V506" s="44" t="s">
        <v>14</v>
      </c>
      <c r="W506" s="51">
        <v>4708000</v>
      </c>
      <c r="X506" s="50">
        <f t="shared" si="19"/>
        <v>4708000</v>
      </c>
    </row>
    <row r="507" spans="2:24" ht="28.8">
      <c r="B507" s="44"/>
      <c r="C507" s="47" t="s">
        <v>382</v>
      </c>
      <c r="D507" s="44">
        <v>0</v>
      </c>
      <c r="E507" s="44" t="s">
        <v>49</v>
      </c>
      <c r="F507" s="50"/>
      <c r="G507" s="50"/>
      <c r="H507" s="50"/>
      <c r="I507" s="44"/>
      <c r="J507" s="44"/>
      <c r="K507" s="51"/>
      <c r="L507" s="51"/>
      <c r="M507" s="44" t="s">
        <v>383</v>
      </c>
      <c r="N507" s="44"/>
      <c r="O507" s="51"/>
      <c r="P507" s="51"/>
      <c r="U507" s="44">
        <v>1</v>
      </c>
      <c r="V507" s="44" t="s">
        <v>49</v>
      </c>
      <c r="W507" s="51">
        <v>8000000</v>
      </c>
      <c r="X507" s="50">
        <f t="shared" si="19"/>
        <v>8000000</v>
      </c>
    </row>
    <row r="508" spans="2:24">
      <c r="B508" s="44"/>
      <c r="C508" s="47" t="s">
        <v>384</v>
      </c>
      <c r="D508" s="44">
        <v>0</v>
      </c>
      <c r="E508" s="44"/>
      <c r="F508" s="50"/>
      <c r="G508" s="50">
        <v>2542</v>
      </c>
      <c r="H508" s="50"/>
      <c r="I508" s="44"/>
      <c r="J508" s="44"/>
      <c r="K508" s="51"/>
      <c r="L508" s="51"/>
      <c r="Q508" s="44"/>
      <c r="R508" s="44"/>
      <c r="S508" s="51"/>
      <c r="T508" s="51"/>
      <c r="U508" s="44">
        <v>265.37</v>
      </c>
      <c r="V508" s="44"/>
      <c r="W508" s="51">
        <v>2542</v>
      </c>
      <c r="X508" s="50">
        <f t="shared" si="19"/>
        <v>674570.54</v>
      </c>
    </row>
    <row r="509" spans="2:24">
      <c r="B509" s="44"/>
      <c r="C509" s="47" t="s">
        <v>386</v>
      </c>
      <c r="D509" s="44"/>
      <c r="E509" s="44"/>
      <c r="F509" s="50"/>
      <c r="G509" s="50"/>
      <c r="H509" s="50"/>
      <c r="I509" s="44"/>
      <c r="J509" s="44"/>
      <c r="K509" s="51"/>
      <c r="L509" s="51"/>
      <c r="Q509" s="44"/>
      <c r="R509" s="44"/>
      <c r="S509" s="51"/>
      <c r="T509" s="51"/>
      <c r="U509" s="44"/>
      <c r="V509" s="44"/>
      <c r="W509" s="51"/>
      <c r="X509" s="50"/>
    </row>
    <row r="510" spans="2:24">
      <c r="B510" s="44"/>
      <c r="C510" s="47"/>
      <c r="D510" s="44"/>
      <c r="E510" s="44"/>
      <c r="F510" s="50"/>
      <c r="G510" s="50"/>
      <c r="H510" s="50"/>
      <c r="I510" s="44"/>
      <c r="J510" s="44"/>
      <c r="K510" s="51"/>
      <c r="L510" s="51"/>
      <c r="Q510" s="44"/>
      <c r="R510" s="44"/>
      <c r="S510" s="51"/>
      <c r="T510" s="51"/>
      <c r="U510" s="44"/>
      <c r="V510" s="44"/>
      <c r="W510" s="51"/>
      <c r="X510" s="50"/>
    </row>
    <row r="511" spans="2:24">
      <c r="B511" s="44"/>
      <c r="C511" s="47"/>
      <c r="D511" s="44"/>
      <c r="E511" s="44"/>
      <c r="F511" s="50"/>
      <c r="G511" s="50"/>
      <c r="H511" s="50"/>
      <c r="I511" s="44"/>
      <c r="J511" s="44"/>
      <c r="K511" s="51"/>
      <c r="L511" s="51"/>
      <c r="Q511" s="44"/>
      <c r="R511" s="44"/>
      <c r="S511" s="51"/>
      <c r="T511" s="51"/>
      <c r="U511" s="44"/>
      <c r="V511" s="44"/>
      <c r="W511" s="51"/>
      <c r="X511" s="50"/>
    </row>
    <row r="512" spans="2:24">
      <c r="B512" s="44"/>
      <c r="C512" s="47"/>
      <c r="D512" s="44"/>
      <c r="E512" s="44"/>
      <c r="F512" s="50"/>
      <c r="G512" s="50"/>
      <c r="H512" s="50"/>
      <c r="I512" s="44"/>
      <c r="J512" s="44"/>
      <c r="K512" s="51"/>
      <c r="L512" s="51"/>
      <c r="Q512" s="44"/>
      <c r="R512" s="44"/>
      <c r="S512" s="51"/>
      <c r="T512" s="51"/>
      <c r="U512" s="44"/>
      <c r="V512" s="44"/>
      <c r="W512" s="51"/>
      <c r="X512" s="50"/>
    </row>
    <row r="513" spans="2:24">
      <c r="B513" s="44"/>
      <c r="C513" s="47"/>
      <c r="D513" s="44"/>
      <c r="E513" s="44"/>
      <c r="F513" s="50"/>
      <c r="G513" s="50"/>
      <c r="H513" s="50"/>
      <c r="I513" s="44"/>
      <c r="J513" s="44"/>
      <c r="K513" s="51"/>
      <c r="L513" s="51"/>
      <c r="Q513" s="44"/>
      <c r="R513" s="44"/>
      <c r="S513" s="51"/>
      <c r="T513" s="51"/>
      <c r="U513" s="44"/>
      <c r="V513" s="44"/>
      <c r="W513" s="51"/>
      <c r="X513" s="50"/>
    </row>
    <row r="514" spans="2:24">
      <c r="B514" s="44"/>
      <c r="C514" s="47"/>
      <c r="D514" s="44"/>
      <c r="E514" s="44"/>
      <c r="F514" s="50"/>
      <c r="G514" s="50"/>
      <c r="H514" s="50"/>
      <c r="I514" s="44"/>
      <c r="J514" s="44"/>
      <c r="K514" s="51"/>
      <c r="L514" s="51"/>
      <c r="Q514" s="44"/>
      <c r="R514" s="44"/>
      <c r="S514" s="44"/>
      <c r="T514" s="44"/>
      <c r="U514" s="44"/>
      <c r="V514" s="44"/>
      <c r="W514" s="51"/>
      <c r="X514" s="50"/>
    </row>
    <row r="515" spans="2:24">
      <c r="B515" s="44"/>
      <c r="C515" s="47"/>
      <c r="D515" s="44"/>
      <c r="E515" s="44"/>
      <c r="F515" s="50"/>
      <c r="G515" s="50"/>
      <c r="H515" s="45"/>
      <c r="I515" s="44"/>
      <c r="J515" s="44"/>
      <c r="K515" s="51"/>
      <c r="L515" s="51"/>
      <c r="Q515" s="44"/>
      <c r="R515" s="44"/>
      <c r="S515" s="44"/>
      <c r="T515" s="44"/>
      <c r="U515" s="44"/>
      <c r="V515" s="44"/>
      <c r="W515" s="51"/>
      <c r="X515" s="50"/>
    </row>
    <row r="516" spans="2:24">
      <c r="B516" s="44"/>
      <c r="C516" s="47"/>
      <c r="D516" s="44"/>
      <c r="E516" s="44"/>
      <c r="F516" s="50"/>
      <c r="G516" s="50"/>
      <c r="H516" s="45"/>
      <c r="I516" s="44"/>
      <c r="J516" s="44"/>
      <c r="K516" s="51"/>
      <c r="L516" s="51"/>
      <c r="Q516" s="44"/>
      <c r="R516" s="44"/>
      <c r="S516" s="44"/>
      <c r="T516" s="44"/>
      <c r="U516" s="44"/>
      <c r="V516" s="44"/>
      <c r="W516" s="51"/>
      <c r="X516" s="50"/>
    </row>
    <row r="517" spans="2:24">
      <c r="B517" s="44"/>
      <c r="C517" s="47"/>
      <c r="D517" s="44"/>
      <c r="E517" s="44"/>
      <c r="F517" s="50"/>
      <c r="G517" s="50"/>
      <c r="H517" s="45"/>
      <c r="I517" s="44"/>
      <c r="J517" s="44"/>
      <c r="K517" s="51"/>
      <c r="L517" s="51"/>
      <c r="Q517" s="44"/>
      <c r="R517" s="44"/>
      <c r="S517" s="44"/>
      <c r="T517" s="44"/>
      <c r="U517" s="44"/>
      <c r="V517" s="44"/>
      <c r="W517" s="51"/>
      <c r="X517" s="50"/>
    </row>
    <row r="518" spans="2:24">
      <c r="B518" s="44"/>
      <c r="C518" s="47"/>
      <c r="D518" s="44"/>
      <c r="E518" s="44"/>
      <c r="F518" s="50"/>
      <c r="G518" s="50"/>
      <c r="H518" s="45"/>
      <c r="I518" s="44"/>
      <c r="J518" s="44"/>
      <c r="K518" s="51"/>
      <c r="L518" s="51"/>
      <c r="Q518" s="44"/>
      <c r="R518" s="44"/>
      <c r="S518" s="44"/>
      <c r="T518" s="44"/>
      <c r="U518" s="44"/>
      <c r="V518" s="44"/>
      <c r="W518" s="51"/>
      <c r="X518" s="50"/>
    </row>
    <row r="519" spans="2:24">
      <c r="B519" s="44"/>
      <c r="C519" s="47"/>
      <c r="D519" s="44"/>
      <c r="E519" s="44"/>
      <c r="F519" s="50"/>
      <c r="G519" s="50"/>
      <c r="H519" s="45"/>
      <c r="I519" s="44"/>
      <c r="J519" s="44"/>
      <c r="K519" s="44"/>
      <c r="L519" s="44"/>
      <c r="Q519" s="44"/>
      <c r="R519" s="44"/>
      <c r="S519" s="44"/>
      <c r="T519" s="44"/>
      <c r="U519" s="44"/>
      <c r="V519" s="44"/>
      <c r="W519" s="51"/>
      <c r="X519" s="50"/>
    </row>
    <row r="520" spans="2:24">
      <c r="B520" s="44"/>
      <c r="C520" s="47"/>
      <c r="D520" s="44"/>
      <c r="E520" s="44"/>
      <c r="F520" s="50"/>
      <c r="G520" s="50"/>
      <c r="H520" s="45"/>
      <c r="I520" s="44"/>
      <c r="J520" s="44"/>
      <c r="K520" s="44"/>
      <c r="L520" s="44"/>
      <c r="Q520" s="44"/>
      <c r="R520" s="44"/>
      <c r="S520" s="44"/>
      <c r="T520" s="44"/>
      <c r="U520" s="44"/>
      <c r="V520" s="44"/>
      <c r="W520" s="44"/>
      <c r="X520" s="45"/>
    </row>
    <row r="521" spans="2:24">
      <c r="B521" s="44"/>
      <c r="C521" s="47"/>
      <c r="D521" s="44"/>
      <c r="E521" s="44"/>
      <c r="F521" s="50"/>
      <c r="G521" s="50"/>
      <c r="H521" s="45"/>
      <c r="I521" s="44"/>
      <c r="J521" s="44"/>
      <c r="K521" s="44"/>
      <c r="L521" s="44"/>
      <c r="Q521" s="44"/>
      <c r="R521" s="44"/>
      <c r="S521" s="44"/>
      <c r="T521" s="44"/>
      <c r="U521" s="44"/>
      <c r="V521" s="44"/>
      <c r="W521" s="44"/>
      <c r="X521" s="45"/>
    </row>
    <row r="522" spans="2:24">
      <c r="B522" s="44"/>
      <c r="C522" s="47"/>
      <c r="D522" s="44"/>
      <c r="E522" s="44"/>
      <c r="F522" s="45"/>
      <c r="G522" s="45"/>
      <c r="H522" s="45"/>
      <c r="I522" s="44"/>
      <c r="J522" s="44"/>
      <c r="K522" s="44"/>
      <c r="L522" s="44"/>
      <c r="Q522" s="44"/>
      <c r="R522" s="44"/>
      <c r="S522" s="44"/>
      <c r="T522" s="44"/>
      <c r="U522" s="44"/>
      <c r="V522" s="44"/>
      <c r="W522" s="44"/>
      <c r="X522" s="45"/>
    </row>
  </sheetData>
  <autoFilter ref="R1:R522" xr:uid="{18D26091-4A55-4C0B-B84E-D676B2E9EBE5}">
    <filterColumn colId="0">
      <filters blank="1">
        <filter val="Cum"/>
        <filter val="Each"/>
        <filter val="Job"/>
        <filter val="Kgs"/>
        <filter val="MT"/>
        <filter val="Nos"/>
        <filter val="Pts"/>
        <filter val="Rmt"/>
        <filter val="Sqm"/>
      </filters>
    </filterColumn>
  </autoFilter>
  <sortState xmlns:xlrd2="http://schemas.microsoft.com/office/spreadsheetml/2017/richdata2" ref="B6:T245">
    <sortCondition ref="B6:B245"/>
  </sortState>
  <mergeCells count="12">
    <mergeCell ref="C2:C3"/>
    <mergeCell ref="B2:B3"/>
    <mergeCell ref="D3:E3"/>
    <mergeCell ref="D2:H2"/>
    <mergeCell ref="U3:V3"/>
    <mergeCell ref="U2:X2"/>
    <mergeCell ref="I3:J3"/>
    <mergeCell ref="I2:L2"/>
    <mergeCell ref="M3:N3"/>
    <mergeCell ref="M2:P2"/>
    <mergeCell ref="Q2:T2"/>
    <mergeCell ref="Q3:R3"/>
  </mergeCells>
  <pageMargins left="0.19685039370078741" right="3.937007874015748E-2" top="0.55118110236220474" bottom="0.15748031496062992" header="0.31496062992125984" footer="0.31496062992125984"/>
  <pageSetup paperSize="8" scale="6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B3157-674A-4302-8748-98884849758D}">
  <dimension ref="B3:G17"/>
  <sheetViews>
    <sheetView topLeftCell="A9" workbookViewId="0">
      <selection activeCell="O14" sqref="O14"/>
    </sheetView>
  </sheetViews>
  <sheetFormatPr defaultRowHeight="14.4"/>
  <sheetData>
    <row r="3" spans="2:7">
      <c r="B3">
        <v>2.9449999999999998</v>
      </c>
      <c r="C3">
        <v>3.4950000000000001</v>
      </c>
      <c r="D3">
        <v>0.23</v>
      </c>
      <c r="E3">
        <f>B3*C3*D3</f>
        <v>2.36733825</v>
      </c>
      <c r="G3">
        <f>B3*C3</f>
        <v>10.292774999999999</v>
      </c>
    </row>
    <row r="4" spans="2:7">
      <c r="B4">
        <v>0.98</v>
      </c>
      <c r="C4">
        <v>3.06</v>
      </c>
      <c r="D4">
        <v>0.1</v>
      </c>
      <c r="F4">
        <f>B4*C4</f>
        <v>2.9988000000000001</v>
      </c>
    </row>
    <row r="5" spans="2:7">
      <c r="B5">
        <v>1.2</v>
      </c>
      <c r="C5">
        <v>2.1</v>
      </c>
      <c r="D5">
        <v>0.23</v>
      </c>
      <c r="E5">
        <f t="shared" ref="E5:E16" si="0">B5*C5*D5</f>
        <v>0.5796</v>
      </c>
      <c r="G5">
        <f>B5*C5</f>
        <v>2.52</v>
      </c>
    </row>
    <row r="6" spans="2:7">
      <c r="B6">
        <f>0.574+0.562</f>
        <v>1.1360000000000001</v>
      </c>
      <c r="C6">
        <v>2.6</v>
      </c>
      <c r="D6">
        <v>0.23</v>
      </c>
      <c r="E6">
        <f t="shared" si="0"/>
        <v>0.67932800000000004</v>
      </c>
      <c r="G6">
        <f t="shared" ref="G6:G16" si="1">B6*C6</f>
        <v>2.9536000000000002</v>
      </c>
    </row>
    <row r="7" spans="2:7">
      <c r="B7">
        <v>3.5150000000000001</v>
      </c>
      <c r="C7">
        <v>1.67</v>
      </c>
      <c r="D7">
        <v>0.3</v>
      </c>
      <c r="E7">
        <f t="shared" si="0"/>
        <v>1.761015</v>
      </c>
      <c r="G7">
        <f t="shared" si="1"/>
        <v>5.87005</v>
      </c>
    </row>
    <row r="8" spans="2:7">
      <c r="B8">
        <f>1.7*2</f>
        <v>3.4</v>
      </c>
      <c r="C8">
        <v>0.25</v>
      </c>
      <c r="D8">
        <v>0.15</v>
      </c>
      <c r="F8">
        <f>B8*C8</f>
        <v>0.85</v>
      </c>
    </row>
    <row r="9" spans="2:7">
      <c r="B9">
        <v>2.1</v>
      </c>
      <c r="C9">
        <v>3.4950000000000001</v>
      </c>
      <c r="D9">
        <v>0.1</v>
      </c>
      <c r="F9">
        <f>B9*C9</f>
        <v>7.3395000000000001</v>
      </c>
    </row>
    <row r="10" spans="2:7">
      <c r="B10">
        <f>0.566+0.562</f>
        <v>1.1280000000000001</v>
      </c>
      <c r="C10">
        <v>2.6</v>
      </c>
      <c r="D10">
        <v>0.23</v>
      </c>
      <c r="E10">
        <f t="shared" si="0"/>
        <v>0.67454400000000014</v>
      </c>
      <c r="F10">
        <f>SUM(F4:F9)</f>
        <v>11.1883</v>
      </c>
      <c r="G10">
        <f t="shared" si="1"/>
        <v>2.9328000000000003</v>
      </c>
    </row>
    <row r="11" spans="2:7">
      <c r="B11">
        <f>0.574+0.562</f>
        <v>1.1360000000000001</v>
      </c>
      <c r="C11">
        <v>2.6</v>
      </c>
      <c r="D11">
        <v>0.23</v>
      </c>
      <c r="E11">
        <f t="shared" si="0"/>
        <v>0.67932800000000004</v>
      </c>
      <c r="G11">
        <f t="shared" si="1"/>
        <v>2.9536000000000002</v>
      </c>
    </row>
    <row r="12" spans="2:7">
      <c r="B12">
        <f>0.574+0.562</f>
        <v>1.1360000000000001</v>
      </c>
      <c r="C12">
        <v>2.6</v>
      </c>
      <c r="D12">
        <v>0.23</v>
      </c>
      <c r="E12">
        <f t="shared" si="0"/>
        <v>0.67932800000000004</v>
      </c>
      <c r="G12">
        <f t="shared" si="1"/>
        <v>2.9536000000000002</v>
      </c>
    </row>
    <row r="13" spans="2:7">
      <c r="B13">
        <v>1.8</v>
      </c>
      <c r="C13">
        <v>2.1</v>
      </c>
      <c r="D13">
        <v>0.23</v>
      </c>
      <c r="E13">
        <f t="shared" si="0"/>
        <v>0.86940000000000006</v>
      </c>
      <c r="G13">
        <f t="shared" si="1"/>
        <v>3.7800000000000002</v>
      </c>
    </row>
    <row r="14" spans="2:7">
      <c r="B14">
        <v>1.1399999999999999</v>
      </c>
      <c r="C14">
        <v>2.15</v>
      </c>
      <c r="D14">
        <v>0.23</v>
      </c>
      <c r="E14">
        <f t="shared" si="0"/>
        <v>0.56372999999999995</v>
      </c>
      <c r="G14">
        <f t="shared" si="1"/>
        <v>2.4509999999999996</v>
      </c>
    </row>
    <row r="15" spans="2:7">
      <c r="B15">
        <f>0.57+0.57</f>
        <v>1.1399999999999999</v>
      </c>
      <c r="C15">
        <v>2.6</v>
      </c>
      <c r="D15">
        <v>0.23</v>
      </c>
      <c r="E15">
        <f t="shared" si="0"/>
        <v>0.68171999999999999</v>
      </c>
      <c r="G15">
        <f t="shared" si="1"/>
        <v>2.964</v>
      </c>
    </row>
    <row r="16" spans="2:7">
      <c r="B16">
        <v>1</v>
      </c>
      <c r="C16">
        <v>2.1</v>
      </c>
      <c r="D16">
        <v>0.23</v>
      </c>
      <c r="E16">
        <f t="shared" si="0"/>
        <v>0.48300000000000004</v>
      </c>
      <c r="G16">
        <f t="shared" si="1"/>
        <v>2.1</v>
      </c>
    </row>
    <row r="17" spans="5:7">
      <c r="E17">
        <f>SUM(E3:E16)</f>
        <v>10.018331250000001</v>
      </c>
      <c r="G17">
        <f>SUM(G3:G16)</f>
        <v>41.771425000000001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Master BOQ Final Awarded (2)</vt:lpstr>
      <vt:lpstr>Master BOQ Final Awarded (3)</vt:lpstr>
      <vt:lpstr>Sheet1 (2)</vt:lpstr>
      <vt:lpstr>RE2</vt:lpstr>
      <vt:lpstr>RE 5%</vt:lpstr>
      <vt:lpstr>RE1</vt:lpstr>
      <vt:lpstr>Sheet1</vt:lpstr>
      <vt:lpstr>Sheet2</vt:lpstr>
      <vt:lpstr>'RE 5%'!Print_Area</vt:lpstr>
      <vt:lpstr>'Master BOQ Final Awarded (2)'!Print_Titles</vt:lpstr>
      <vt:lpstr>'Master BOQ Final Awarded (3)'!Print_Titles</vt:lpstr>
      <vt:lpstr>'RE 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 d</dc:creator>
  <cp:lastModifiedBy>shiva manohar</cp:lastModifiedBy>
  <cp:lastPrinted>2023-11-15T10:19:17Z</cp:lastPrinted>
  <dcterms:created xsi:type="dcterms:W3CDTF">2023-01-24T12:10:07Z</dcterms:created>
  <dcterms:modified xsi:type="dcterms:W3CDTF">2023-11-16T11:25:31Z</dcterms:modified>
</cp:coreProperties>
</file>