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ВШЭ\Физпрак\33.1 лаба\"/>
    </mc:Choice>
  </mc:AlternateContent>
  <xr:revisionPtr revIDLastSave="0" documentId="10_ncr:0_{881C9B34-1C16-4D6E-ABAC-5B002FA46782}" xr6:coauthVersionLast="28" xr6:coauthVersionMax="28" xr10:uidLastSave="{00000000-0000-0000-0000-000000000000}"/>
  <bookViews>
    <workbookView xWindow="0" yWindow="0" windowWidth="23040" windowHeight="9048" xr2:uid="{0BACFDC2-5505-4FD9-BAC5-8C13607458EA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G27" i="1"/>
  <c r="G28" i="1"/>
  <c r="G29" i="1"/>
  <c r="G30" i="1"/>
  <c r="G31" i="1"/>
  <c r="G26" i="1"/>
  <c r="G22" i="1"/>
  <c r="H22" i="1" s="1"/>
  <c r="G21" i="1"/>
  <c r="H21" i="1" s="1"/>
  <c r="G20" i="1"/>
  <c r="G19" i="1"/>
  <c r="H19" i="1" s="1"/>
  <c r="G18" i="1"/>
  <c r="H18" i="1" s="1"/>
  <c r="G17" i="1"/>
  <c r="H17" i="1" s="1"/>
  <c r="P2" i="1"/>
  <c r="J3" i="1" s="1"/>
  <c r="M2" i="1"/>
  <c r="H20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4" i="1"/>
  <c r="H4" i="1" s="1"/>
  <c r="G5" i="1"/>
  <c r="H5" i="1" s="1"/>
  <c r="G6" i="1"/>
  <c r="H6" i="1" s="1"/>
  <c r="G7" i="1"/>
  <c r="H7" i="1" s="1"/>
  <c r="G8" i="1"/>
  <c r="H8" i="1" s="1"/>
  <c r="G3" i="1"/>
  <c r="H3" i="1" s="1"/>
  <c r="J15" i="1" l="1"/>
  <c r="J19" i="1"/>
  <c r="J6" i="1"/>
  <c r="J13" i="1"/>
  <c r="J17" i="1"/>
  <c r="J21" i="1"/>
  <c r="J7" i="1"/>
  <c r="J14" i="1"/>
  <c r="J18" i="1"/>
  <c r="J22" i="1"/>
  <c r="J4" i="1"/>
  <c r="J8" i="1"/>
  <c r="J5" i="1"/>
  <c r="J11" i="1"/>
  <c r="J12" i="1"/>
  <c r="J16" i="1"/>
  <c r="J20" i="1"/>
</calcChain>
</file>

<file path=xl/sharedStrings.xml><?xml version="1.0" encoding="utf-8"?>
<sst xmlns="http://schemas.openxmlformats.org/spreadsheetml/2006/main" count="44" uniqueCount="17">
  <si>
    <t>Сила тока в кольцевой катушке (мА)</t>
  </si>
  <si>
    <t>Значение x (см)</t>
  </si>
  <si>
    <t>Отброс m «зайчика» гальваномет ра влево (дел.)</t>
  </si>
  <si>
    <t>Отброс m «зайчика» гальваном етра вправо (дел.)</t>
  </si>
  <si>
    <t>Среднее значение отброcа &lt; m &gt; (дел.)</t>
  </si>
  <si>
    <t>Индукция магнитного поля (Тл)</t>
  </si>
  <si>
    <t>Значение x (мм)</t>
  </si>
  <si>
    <t>a</t>
  </si>
  <si>
    <t>k</t>
  </si>
  <si>
    <t>*10^(-5)</t>
  </si>
  <si>
    <t>N</t>
  </si>
  <si>
    <t>Ro</t>
  </si>
  <si>
    <t>Muo</t>
  </si>
  <si>
    <t>R</t>
  </si>
  <si>
    <t>Проверка индукции по теории</t>
  </si>
  <si>
    <t>Угол (градусы)</t>
  </si>
  <si>
    <t>Магнитный поток (Вб)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</si>
</sst>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Экспериметнальна</a:t>
            </a:r>
            <a:r>
              <a:rPr lang="ru-RU" baseline="0"/>
              <a:t> зависимость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Лист1!$H$3:$H$8</c:f>
              <c:numCache>
                <c:formatCode>General</c:formatCode>
                <c:ptCount val="6"/>
                <c:pt idx="0">
                  <c:v>32.344200000000001</c:v>
                </c:pt>
                <c:pt idx="1">
                  <c:v>25.489799999999999</c:v>
                </c:pt>
                <c:pt idx="2">
                  <c:v>13.7088</c:v>
                </c:pt>
                <c:pt idx="3">
                  <c:v>7.0686</c:v>
                </c:pt>
                <c:pt idx="4">
                  <c:v>5.1408000000000005</c:v>
                </c:pt>
                <c:pt idx="5">
                  <c:v>3.4272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C0-4025-8E4A-F04DD6198D22}"/>
            </c:ext>
          </c:extLst>
        </c:ser>
        <c:ser>
          <c:idx val="1"/>
          <c:order val="1"/>
          <c:tx>
            <c:v>I'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Лист1!$B$3:$B$8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Лист1!$H$11:$H$16</c:f>
              <c:numCache>
                <c:formatCode>General</c:formatCode>
                <c:ptCount val="6"/>
                <c:pt idx="0">
                  <c:v>145.65600000000001</c:v>
                </c:pt>
                <c:pt idx="1">
                  <c:v>117.81</c:v>
                </c:pt>
                <c:pt idx="2">
                  <c:v>68.543999999999997</c:v>
                </c:pt>
                <c:pt idx="3">
                  <c:v>38.555999999999997</c:v>
                </c:pt>
                <c:pt idx="4">
                  <c:v>29.988</c:v>
                </c:pt>
                <c:pt idx="5">
                  <c:v>19.277999999999999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C0-4025-8E4A-F04DD6198D22}"/>
            </c:ext>
          </c:extLst>
        </c:ser>
        <c:ser>
          <c:idx val="2"/>
          <c:order val="2"/>
          <c:tx>
            <c:v>I''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Лист1!$B$3:$B$8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Лист1!$H$17:$H$22</c:f>
              <c:numCache>
                <c:formatCode>General</c:formatCode>
                <c:ptCount val="6"/>
                <c:pt idx="0">
                  <c:v>235.62</c:v>
                </c:pt>
                <c:pt idx="1">
                  <c:v>192.78</c:v>
                </c:pt>
                <c:pt idx="2">
                  <c:v>103.887</c:v>
                </c:pt>
                <c:pt idx="3">
                  <c:v>66.402000000000001</c:v>
                </c:pt>
                <c:pt idx="4">
                  <c:v>47.124000000000002</c:v>
                </c:pt>
                <c:pt idx="5">
                  <c:v>32.130000000000003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C0-4025-8E4A-F04DD6198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02432"/>
        <c:axId val="538499808"/>
      </c:scatterChart>
      <c:valAx>
        <c:axId val="538502432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en-US"/>
                  <a:t>x (</a:t>
                </a:r>
                <a:r>
                  <a:rPr lang="ru-RU"/>
                  <a:t>см)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499808"/>
        <c:crosses val="autoZero"/>
        <c:crossBetween val="midCat"/>
      </c:valAx>
      <c:valAx>
        <c:axId val="5384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Индукция магнитного поля (Тл</a:t>
                </a:r>
                <a:r>
                  <a:rPr lang="en-US"/>
                  <a:t>*10^-5</a:t>
                </a:r>
                <a:r>
                  <a:rPr lang="ru-R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50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Проверка</a:t>
            </a:r>
            <a:r>
              <a:rPr lang="ru-RU" baseline="0"/>
              <a:t> с теоретической зависимостью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Лист1!$J$3:$J$8</c:f>
              <c:numCache>
                <c:formatCode>General</c:formatCode>
                <c:ptCount val="6"/>
                <c:pt idx="0">
                  <c:v>1.1572980479137577E-4</c:v>
                </c:pt>
                <c:pt idx="1">
                  <c:v>1.4774836037214709E-5</c:v>
                </c:pt>
                <c:pt idx="2">
                  <c:v>2.1049829328755615E-6</c:v>
                </c:pt>
                <c:pt idx="3">
                  <c:v>6.3982696911820313E-7</c:v>
                </c:pt>
                <c:pt idx="4">
                  <c:v>2.7237802071199083E-7</c:v>
                </c:pt>
                <c:pt idx="5">
                  <c:v>1.4004484005473186E-7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8-4683-B7DC-080CE74C8D05}"/>
            </c:ext>
          </c:extLst>
        </c:ser>
        <c:ser>
          <c:idx val="1"/>
          <c:order val="1"/>
          <c:tx>
            <c:v>I'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Лист1!$B$3:$B$8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Лист1!$J$11:$J$16</c:f>
              <c:numCache>
                <c:formatCode>General</c:formatCode>
                <c:ptCount val="6"/>
                <c:pt idx="0">
                  <c:v>2.3145960958275154E-4</c:v>
                </c:pt>
                <c:pt idx="1">
                  <c:v>2.9549672074429418E-5</c:v>
                </c:pt>
                <c:pt idx="2">
                  <c:v>4.2099658657511231E-6</c:v>
                </c:pt>
                <c:pt idx="3">
                  <c:v>1.2796539382364063E-6</c:v>
                </c:pt>
                <c:pt idx="4">
                  <c:v>5.4475604142398165E-7</c:v>
                </c:pt>
                <c:pt idx="5">
                  <c:v>2.8008968010946373E-7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28-4683-B7DC-080CE74C8D05}"/>
            </c:ext>
          </c:extLst>
        </c:ser>
        <c:ser>
          <c:idx val="2"/>
          <c:order val="2"/>
          <c:tx>
            <c:v>I''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Лист1!$B$11:$B$16</c:f>
              <c:numCache>
                <c:formatCode>General</c:formatCod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Лист1!$J$17:$J$22</c:f>
              <c:numCache>
                <c:formatCode>General</c:formatCode>
                <c:ptCount val="6"/>
                <c:pt idx="0">
                  <c:v>3.4718941437412738E-4</c:v>
                </c:pt>
                <c:pt idx="1">
                  <c:v>4.4324508111644134E-5</c:v>
                </c:pt>
                <c:pt idx="2">
                  <c:v>6.3149487986266855E-6</c:v>
                </c:pt>
                <c:pt idx="3">
                  <c:v>1.9194809073546098E-6</c:v>
                </c:pt>
                <c:pt idx="4">
                  <c:v>8.1713406213597248E-7</c:v>
                </c:pt>
                <c:pt idx="5">
                  <c:v>4.2013452016419567E-7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28-4683-B7DC-080CE74C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440"/>
        <c:axId val="460966048"/>
      </c:scatterChart>
      <c:valAx>
        <c:axId val="460962440"/>
        <c:scaling>
          <c:orientation val="minMax"/>
          <c:max val="2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en-US"/>
                  <a:t>x (</a:t>
                </a:r>
                <a:r>
                  <a:rPr lang="ru-RU"/>
                  <a:t>см)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966048"/>
        <c:crosses val="autoZero"/>
        <c:crossBetween val="midCat"/>
      </c:valAx>
      <c:valAx>
        <c:axId val="4609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Индукция магнитного поля (Тл)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96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Лист1!$B$26:$B$31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45</c:v>
                </c:pt>
                <c:pt idx="3">
                  <c:v>90</c:v>
                </c:pt>
                <c:pt idx="4">
                  <c:v>135</c:v>
                </c:pt>
                <c:pt idx="5">
                  <c:v>180</c:v>
                </c:pt>
              </c:numCache>
            </c:numRef>
          </c:xVal>
          <c:yVal>
            <c:numRef>
              <c:f>Лист1!$H$26:$H$31</c:f>
              <c:numCache>
                <c:formatCode>General</c:formatCode>
                <c:ptCount val="6"/>
                <c:pt idx="0">
                  <c:v>2864.4</c:v>
                </c:pt>
                <c:pt idx="1">
                  <c:v>2633.3999999999996</c:v>
                </c:pt>
                <c:pt idx="2">
                  <c:v>2217.6</c:v>
                </c:pt>
                <c:pt idx="3">
                  <c:v>231</c:v>
                </c:pt>
                <c:pt idx="4">
                  <c:v>1593.9</c:v>
                </c:pt>
                <c:pt idx="5">
                  <c:v>2864.4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3-4EDB-B83A-54080923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25040"/>
        <c:axId val="452226680"/>
      </c:scatterChart>
      <c:valAx>
        <c:axId val="452225040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(градусы)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226680"/>
        <c:crosses val="autoZero"/>
        <c:crossBetween val="midCat"/>
      </c:valAx>
      <c:valAx>
        <c:axId val="4522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Магнитный поток (Вб)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2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259080</xdr:colOff>
      <xdr:row>27</xdr:row>
      <xdr:rowOff>38100</xdr:rowOff>
    </xdr:from>
    <xdr:to>
      <xdr:col>42</xdr:col>
      <xdr:colOff>514350</xdr:colOff>
      <xdr:row>44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FFE3F4-9F9E-43D2-B5CD-C85F46DC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205740</xdr:colOff>
      <xdr:row>5</xdr:row>
      <xdr:rowOff>163830</xdr:rowOff>
    </xdr:from>
    <xdr:to>
      <xdr:col>41</xdr:col>
      <xdr:colOff>449580</xdr:colOff>
      <xdr:row>22</xdr:row>
      <xdr:rowOff>60960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5F50B8-1BDE-4DCC-89A4-F2497EDBA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</xdr:colOff>
      <xdr:row>21</xdr:row>
      <xdr:rowOff>118110</xdr:rowOff>
    </xdr:from>
    <xdr:to>
      <xdr:col>30</xdr:col>
      <xdr:colOff>354330</xdr:colOff>
      <xdr:row>36</xdr:row>
      <xdr:rowOff>118110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8686088-C043-4663-ABAB-AB6C6275B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228C-DA64-429F-95A3-0A8F26D88D46}">
  <dimension ref="A1:Q31"/>
  <sheetViews>
    <sheetView tabSelected="1" topLeftCell="O7" zoomScale="85" zoomScaleNormal="85" workbookViewId="0">
      <selection activeCell="H24" sqref="H24:I25"/>
    </sheetView>
  </sheetViews>
  <sheetFormatPr defaultRowHeight="14.4" x14ac:dyDescent="0.3"/>
  <cols>
    <col min="1" max="1" width="20.33203125" customWidth="1"/>
    <col min="2" max="2" width="14.44140625" bestFit="1" customWidth="1"/>
    <col min="3" max="4" width="14.44140625" customWidth="1"/>
    <col min="5" max="5" width="23" customWidth="1"/>
    <col min="6" max="6" width="21.77734375" customWidth="1"/>
    <col min="7" max="7" width="20.21875" customWidth="1"/>
    <col min="8" max="8" width="12" bestFit="1" customWidth="1"/>
    <col min="10" max="10" width="12" bestFit="1" customWidth="1"/>
    <col min="16" max="16" width="12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4</v>
      </c>
      <c r="H1" s="2" t="s">
        <v>5</v>
      </c>
      <c r="I1" s="2"/>
      <c r="J1" s="2" t="s">
        <v>14</v>
      </c>
      <c r="K1" s="2"/>
      <c r="L1" t="s">
        <v>7</v>
      </c>
      <c r="M1" t="s">
        <v>8</v>
      </c>
      <c r="N1" t="s">
        <v>10</v>
      </c>
      <c r="O1" t="s">
        <v>11</v>
      </c>
      <c r="P1" t="s">
        <v>12</v>
      </c>
      <c r="Q1" t="s">
        <v>13</v>
      </c>
    </row>
    <row r="2" spans="1:17" ht="43.8" customHeight="1" x14ac:dyDescent="0.3">
      <c r="A2" s="2"/>
      <c r="B2" s="2"/>
      <c r="C2" s="3">
        <v>1</v>
      </c>
      <c r="D2" s="3">
        <v>2</v>
      </c>
      <c r="E2" s="3">
        <v>1</v>
      </c>
      <c r="F2" s="3">
        <v>2</v>
      </c>
      <c r="G2" s="2"/>
      <c r="H2" s="2"/>
      <c r="I2" s="2"/>
      <c r="J2" s="2"/>
      <c r="K2" s="2"/>
      <c r="L2">
        <v>2.04</v>
      </c>
      <c r="M2">
        <f>0.42</f>
        <v>0.42</v>
      </c>
      <c r="N2">
        <v>560</v>
      </c>
      <c r="O2">
        <v>0.17699999999999999</v>
      </c>
      <c r="P2">
        <f>PI()*4*10^(-7)</f>
        <v>1.2566370614359173E-6</v>
      </c>
      <c r="Q2">
        <v>440</v>
      </c>
    </row>
    <row r="3" spans="1:17" x14ac:dyDescent="0.3">
      <c r="A3" s="2">
        <v>200</v>
      </c>
      <c r="B3">
        <v>20</v>
      </c>
      <c r="C3">
        <v>39</v>
      </c>
      <c r="D3">
        <v>38</v>
      </c>
      <c r="E3">
        <v>36</v>
      </c>
      <c r="F3">
        <v>38</v>
      </c>
      <c r="G3">
        <f>AVERAGE(C3:F3)</f>
        <v>37.75</v>
      </c>
      <c r="H3">
        <f>$L$2*$M$2*G3</f>
        <v>32.344200000000001</v>
      </c>
      <c r="I3" t="s">
        <v>9</v>
      </c>
      <c r="J3">
        <f>$P$2*($A$3*0.001)*$N$2*$O$2^2/(2*(SQRT((B3*0.01)^2+$O$2^2))^3)</f>
        <v>1.1572980479137577E-4</v>
      </c>
    </row>
    <row r="4" spans="1:17" x14ac:dyDescent="0.3">
      <c r="A4" s="2"/>
      <c r="B4">
        <v>50</v>
      </c>
      <c r="C4">
        <v>32</v>
      </c>
      <c r="D4">
        <v>30</v>
      </c>
      <c r="E4">
        <v>28</v>
      </c>
      <c r="F4">
        <v>29</v>
      </c>
      <c r="G4">
        <f t="shared" ref="G4:G8" si="0">AVERAGE(C4:F4)</f>
        <v>29.75</v>
      </c>
      <c r="H4">
        <f>$L$2*$M$2*G4</f>
        <v>25.489799999999999</v>
      </c>
      <c r="I4" t="s">
        <v>9</v>
      </c>
      <c r="J4">
        <f>$P$2*($A$3*0.001)*$N$2*$O$2^2/(2*(SQRT((B4*0.01)^2+$O$2^2))^3)</f>
        <v>1.4774836037214709E-5</v>
      </c>
    </row>
    <row r="5" spans="1:17" x14ac:dyDescent="0.3">
      <c r="A5" s="2"/>
      <c r="B5">
        <v>100</v>
      </c>
      <c r="C5">
        <v>17</v>
      </c>
      <c r="D5">
        <v>16</v>
      </c>
      <c r="E5">
        <v>15</v>
      </c>
      <c r="F5">
        <v>16</v>
      </c>
      <c r="G5">
        <f t="shared" si="0"/>
        <v>16</v>
      </c>
      <c r="H5">
        <f>$L$2*$M$2*G5</f>
        <v>13.7088</v>
      </c>
      <c r="I5" t="s">
        <v>9</v>
      </c>
      <c r="J5">
        <f>$P$2*($A$3*0.001)*$N$2*$O$2^2/(2*(SQRT((B5*0.01)^2+$O$2^2))^3)</f>
        <v>2.1049829328755615E-6</v>
      </c>
    </row>
    <row r="6" spans="1:17" x14ac:dyDescent="0.3">
      <c r="A6" s="2"/>
      <c r="B6">
        <v>150</v>
      </c>
      <c r="C6">
        <v>9</v>
      </c>
      <c r="D6">
        <v>8</v>
      </c>
      <c r="E6">
        <v>8</v>
      </c>
      <c r="F6">
        <v>8</v>
      </c>
      <c r="G6">
        <f t="shared" si="0"/>
        <v>8.25</v>
      </c>
      <c r="H6">
        <f>$L$2*$M$2*G6</f>
        <v>7.0686</v>
      </c>
      <c r="I6" t="s">
        <v>9</v>
      </c>
      <c r="J6">
        <f>$P$2*($A$3*0.001)*$N$2*$O$2^2/(2*(SQRT((B6*0.01)^2+$O$2^2))^3)</f>
        <v>6.3982696911820313E-7</v>
      </c>
    </row>
    <row r="7" spans="1:17" x14ac:dyDescent="0.3">
      <c r="A7" s="2"/>
      <c r="B7">
        <v>200</v>
      </c>
      <c r="C7">
        <v>6</v>
      </c>
      <c r="D7">
        <v>5</v>
      </c>
      <c r="E7">
        <v>7</v>
      </c>
      <c r="F7">
        <v>6</v>
      </c>
      <c r="G7">
        <f t="shared" si="0"/>
        <v>6</v>
      </c>
      <c r="H7">
        <f>$L$2*$M$2*G7</f>
        <v>5.1408000000000005</v>
      </c>
      <c r="I7" t="s">
        <v>9</v>
      </c>
      <c r="J7">
        <f>$P$2*($A$3*0.001)*$N$2*$O$2^2/(2*(SQRT((B7*0.01)^2+$O$2^2))^3)</f>
        <v>2.7237802071199083E-7</v>
      </c>
    </row>
    <row r="8" spans="1:17" x14ac:dyDescent="0.3">
      <c r="A8" s="2"/>
      <c r="B8">
        <v>250</v>
      </c>
      <c r="C8">
        <v>4</v>
      </c>
      <c r="D8">
        <v>3</v>
      </c>
      <c r="E8">
        <v>4</v>
      </c>
      <c r="F8">
        <v>5</v>
      </c>
      <c r="G8">
        <f t="shared" si="0"/>
        <v>4</v>
      </c>
      <c r="H8">
        <f>$L$2*$M$2*G8</f>
        <v>3.4272</v>
      </c>
      <c r="I8" t="s">
        <v>9</v>
      </c>
      <c r="J8">
        <f>$P$2*($A$3*0.001)*$N$2*$O$2^2/(2*(SQRT((B8*0.01)^2+$O$2^2))^3)</f>
        <v>1.4004484005473186E-7</v>
      </c>
    </row>
    <row r="9" spans="1:17" x14ac:dyDescent="0.3">
      <c r="A9" s="1" t="s">
        <v>0</v>
      </c>
      <c r="B9" s="1" t="s">
        <v>6</v>
      </c>
      <c r="C9" s="1" t="s">
        <v>2</v>
      </c>
      <c r="D9" s="1"/>
      <c r="E9" s="1" t="s">
        <v>3</v>
      </c>
      <c r="F9" s="1"/>
      <c r="G9" s="1" t="s">
        <v>4</v>
      </c>
      <c r="H9" s="1" t="s">
        <v>5</v>
      </c>
      <c r="I9" s="1"/>
      <c r="J9" s="1" t="s">
        <v>14</v>
      </c>
      <c r="K9" s="1"/>
    </row>
    <row r="10" spans="1:17" x14ac:dyDescent="0.3">
      <c r="A10" s="1"/>
      <c r="B10" s="1"/>
      <c r="C10" s="3">
        <v>1</v>
      </c>
      <c r="D10" s="3">
        <v>2</v>
      </c>
      <c r="E10" s="3">
        <v>1</v>
      </c>
      <c r="F10" s="3">
        <v>2</v>
      </c>
      <c r="G10" s="1"/>
      <c r="H10" s="1"/>
      <c r="I10" s="1"/>
      <c r="J10" s="1"/>
      <c r="K10" s="1"/>
    </row>
    <row r="11" spans="1:17" x14ac:dyDescent="0.3">
      <c r="A11" s="2">
        <v>400</v>
      </c>
      <c r="B11">
        <v>20</v>
      </c>
      <c r="C11">
        <v>180</v>
      </c>
      <c r="D11">
        <v>170</v>
      </c>
      <c r="E11">
        <v>160</v>
      </c>
      <c r="F11">
        <v>170</v>
      </c>
      <c r="G11">
        <f>AVERAGE(C11:F11)</f>
        <v>170</v>
      </c>
      <c r="H11">
        <f>$L$2*$M$2*G11</f>
        <v>145.65600000000001</v>
      </c>
      <c r="I11" t="s">
        <v>9</v>
      </c>
      <c r="J11">
        <f>$P$2*($A$11*0.001)*$N$2*$O$2^2/(2*(SQRT((B11*0.01)^2+$O$2^2))^3)</f>
        <v>2.3145960958275154E-4</v>
      </c>
    </row>
    <row r="12" spans="1:17" x14ac:dyDescent="0.3">
      <c r="A12" s="2"/>
      <c r="B12">
        <v>50</v>
      </c>
      <c r="C12">
        <v>150</v>
      </c>
      <c r="D12">
        <v>140</v>
      </c>
      <c r="E12">
        <v>110</v>
      </c>
      <c r="F12">
        <v>150</v>
      </c>
      <c r="G12">
        <f>AVERAGE(C12:F12)</f>
        <v>137.5</v>
      </c>
      <c r="H12">
        <f>$L$2*$M$2*G12</f>
        <v>117.81</v>
      </c>
      <c r="I12" t="s">
        <v>9</v>
      </c>
      <c r="J12">
        <f>$P$2*($A$11*0.001)*$N$2*$O$2^2/(2*(SQRT((B12*0.01)^2+$O$2^2))^3)</f>
        <v>2.9549672074429418E-5</v>
      </c>
    </row>
    <row r="13" spans="1:17" x14ac:dyDescent="0.3">
      <c r="A13" s="2"/>
      <c r="B13">
        <v>100</v>
      </c>
      <c r="C13">
        <v>80</v>
      </c>
      <c r="D13">
        <v>90</v>
      </c>
      <c r="E13">
        <v>60</v>
      </c>
      <c r="F13">
        <v>90</v>
      </c>
      <c r="G13">
        <f>AVERAGE(C13:F13)</f>
        <v>80</v>
      </c>
      <c r="H13">
        <f>$L$2*$M$2*G13</f>
        <v>68.543999999999997</v>
      </c>
      <c r="I13" t="s">
        <v>9</v>
      </c>
      <c r="J13">
        <f>$P$2*($A$11*0.001)*$N$2*$O$2^2/(2*(SQRT((B13*0.01)^2+$O$2^2))^3)</f>
        <v>4.2099658657511231E-6</v>
      </c>
    </row>
    <row r="14" spans="1:17" x14ac:dyDescent="0.3">
      <c r="A14" s="2"/>
      <c r="B14">
        <v>150</v>
      </c>
      <c r="C14">
        <v>50</v>
      </c>
      <c r="D14">
        <v>40</v>
      </c>
      <c r="E14">
        <v>50</v>
      </c>
      <c r="F14">
        <v>40</v>
      </c>
      <c r="G14">
        <f>AVERAGE(C14:F14)</f>
        <v>45</v>
      </c>
      <c r="H14">
        <f>$L$2*$M$2*G14</f>
        <v>38.555999999999997</v>
      </c>
      <c r="I14" t="s">
        <v>9</v>
      </c>
      <c r="J14">
        <f>$P$2*($A$11*0.001)*$N$2*$O$2^2/(2*(SQRT((B14*0.01)^2+$O$2^2))^3)</f>
        <v>1.2796539382364063E-6</v>
      </c>
    </row>
    <row r="15" spans="1:17" x14ac:dyDescent="0.3">
      <c r="A15" s="2"/>
      <c r="B15">
        <v>200</v>
      </c>
      <c r="C15">
        <v>30</v>
      </c>
      <c r="D15">
        <v>40</v>
      </c>
      <c r="E15">
        <v>30</v>
      </c>
      <c r="F15">
        <v>40</v>
      </c>
      <c r="G15">
        <f>AVERAGE(C15:F15)</f>
        <v>35</v>
      </c>
      <c r="H15">
        <f>$L$2*$M$2*G15</f>
        <v>29.988</v>
      </c>
      <c r="I15" t="s">
        <v>9</v>
      </c>
      <c r="J15">
        <f>$P$2*($A$11*0.001)*$N$2*$O$2^2/(2*(SQRT((B15*0.01)^2+$O$2^2))^3)</f>
        <v>5.4475604142398165E-7</v>
      </c>
    </row>
    <row r="16" spans="1:17" x14ac:dyDescent="0.3">
      <c r="A16" s="2"/>
      <c r="B16">
        <v>250</v>
      </c>
      <c r="C16">
        <v>30</v>
      </c>
      <c r="D16">
        <v>20</v>
      </c>
      <c r="E16">
        <v>20</v>
      </c>
      <c r="F16">
        <v>20</v>
      </c>
      <c r="G16">
        <f>AVERAGE(C16:F16)</f>
        <v>22.5</v>
      </c>
      <c r="H16">
        <f>$L$2*$M$2*G16</f>
        <v>19.277999999999999</v>
      </c>
      <c r="I16" t="s">
        <v>9</v>
      </c>
      <c r="J16">
        <f>$P$2*($A$11*0.001)*$N$2*$O$2^2/(2*(SQRT((B16*0.01)^2+$O$2^2))^3)</f>
        <v>2.8008968010946373E-7</v>
      </c>
    </row>
    <row r="17" spans="1:11" x14ac:dyDescent="0.3">
      <c r="A17" s="2">
        <v>600</v>
      </c>
      <c r="B17">
        <v>20</v>
      </c>
      <c r="C17">
        <v>270</v>
      </c>
      <c r="D17">
        <v>270</v>
      </c>
      <c r="E17">
        <v>280</v>
      </c>
      <c r="F17">
        <v>280</v>
      </c>
      <c r="G17">
        <f>AVERAGE(C17:F17)</f>
        <v>275</v>
      </c>
      <c r="H17">
        <f>$L$2*$M$2*G17</f>
        <v>235.62</v>
      </c>
      <c r="I17" t="s">
        <v>9</v>
      </c>
      <c r="J17">
        <f>$P$2*($A$17*0.001)*$N$2*$O$2^2/(2*(SQRT((B17*0.01)^2+$O$2^2))^3)</f>
        <v>3.4718941437412738E-4</v>
      </c>
    </row>
    <row r="18" spans="1:11" x14ac:dyDescent="0.3">
      <c r="A18" s="2"/>
      <c r="B18">
        <v>50</v>
      </c>
      <c r="C18">
        <v>220</v>
      </c>
      <c r="D18">
        <v>230</v>
      </c>
      <c r="E18">
        <v>230</v>
      </c>
      <c r="F18">
        <v>220</v>
      </c>
      <c r="G18">
        <f>AVERAGE(C18:F18)</f>
        <v>225</v>
      </c>
      <c r="H18">
        <f>$L$2*$M$2*G18</f>
        <v>192.78</v>
      </c>
      <c r="I18" t="s">
        <v>9</v>
      </c>
      <c r="J18">
        <f>$P$2*($A$17*0.001)*$N$2*$O$2^2/(2*(SQRT((B18*0.01)^2+$O$2^2))^3)</f>
        <v>4.4324508111644134E-5</v>
      </c>
    </row>
    <row r="19" spans="1:11" x14ac:dyDescent="0.3">
      <c r="A19" s="2"/>
      <c r="B19">
        <v>100</v>
      </c>
      <c r="C19">
        <v>120</v>
      </c>
      <c r="D19">
        <v>125</v>
      </c>
      <c r="E19">
        <v>120</v>
      </c>
      <c r="F19">
        <v>120</v>
      </c>
      <c r="G19">
        <f>AVERAGE(C19:F19)</f>
        <v>121.25</v>
      </c>
      <c r="H19">
        <f>$L$2*$M$2*G19</f>
        <v>103.887</v>
      </c>
      <c r="I19" t="s">
        <v>9</v>
      </c>
      <c r="J19">
        <f>$P$2*($A$17*0.001)*$N$2*$O$2^2/(2*(SQRT((B19*0.01)^2+$O$2^2))^3)</f>
        <v>6.3149487986266855E-6</v>
      </c>
    </row>
    <row r="20" spans="1:11" x14ac:dyDescent="0.3">
      <c r="A20" s="2"/>
      <c r="B20">
        <v>150</v>
      </c>
      <c r="C20">
        <v>80</v>
      </c>
      <c r="D20">
        <v>70</v>
      </c>
      <c r="E20">
        <v>90</v>
      </c>
      <c r="F20">
        <v>70</v>
      </c>
      <c r="G20">
        <f>AVERAGE(C20:F20)</f>
        <v>77.5</v>
      </c>
      <c r="H20">
        <f>$L$2*$M$2*G20</f>
        <v>66.402000000000001</v>
      </c>
      <c r="I20" t="s">
        <v>9</v>
      </c>
      <c r="J20">
        <f>$P$2*($A$17*0.001)*$N$2*$O$2^2/(2*(SQRT((B20*0.01)^2+$O$2^2))^3)</f>
        <v>1.9194809073546098E-6</v>
      </c>
    </row>
    <row r="21" spans="1:11" x14ac:dyDescent="0.3">
      <c r="A21" s="2"/>
      <c r="B21">
        <v>200</v>
      </c>
      <c r="C21">
        <v>50</v>
      </c>
      <c r="D21">
        <v>40</v>
      </c>
      <c r="E21">
        <v>50</v>
      </c>
      <c r="F21">
        <v>80</v>
      </c>
      <c r="G21">
        <f>AVERAGE(C21:F21)</f>
        <v>55</v>
      </c>
      <c r="H21">
        <f>$L$2*$M$2*G21</f>
        <v>47.124000000000002</v>
      </c>
      <c r="I21" t="s">
        <v>9</v>
      </c>
      <c r="J21">
        <f>$P$2*($A$17*0.001)*$N$2*$O$2^2/(2*(SQRT((B21*0.01)^2+$O$2^2))^3)</f>
        <v>8.1713406213597248E-7</v>
      </c>
    </row>
    <row r="22" spans="1:11" x14ac:dyDescent="0.3">
      <c r="A22" s="2"/>
      <c r="B22">
        <v>250</v>
      </c>
      <c r="C22" s="4">
        <v>40</v>
      </c>
      <c r="D22" s="4">
        <v>30</v>
      </c>
      <c r="E22" s="4">
        <v>40</v>
      </c>
      <c r="F22" s="4">
        <v>40</v>
      </c>
      <c r="G22" s="4">
        <f>AVERAGE(C22:F22)</f>
        <v>37.5</v>
      </c>
      <c r="H22" s="4">
        <f>$L$2*$M$2*G22</f>
        <v>32.130000000000003</v>
      </c>
      <c r="I22" t="s">
        <v>9</v>
      </c>
      <c r="J22">
        <f>$P$2*($A$17*0.001)*$N$2*$O$2^2/(2*(SQRT((B22*0.01)^2+$O$2^2))^3)</f>
        <v>4.2013452016419567E-7</v>
      </c>
    </row>
    <row r="24" spans="1:11" x14ac:dyDescent="0.3">
      <c r="A24" s="2" t="s">
        <v>0</v>
      </c>
      <c r="B24" s="2" t="s">
        <v>15</v>
      </c>
      <c r="C24" s="2" t="s">
        <v>2</v>
      </c>
      <c r="D24" s="2"/>
      <c r="E24" s="2" t="s">
        <v>3</v>
      </c>
      <c r="F24" s="2"/>
      <c r="G24" s="2" t="s">
        <v>4</v>
      </c>
      <c r="H24" s="2" t="s">
        <v>16</v>
      </c>
      <c r="I24" s="2"/>
      <c r="J24" s="2"/>
      <c r="K24" s="2"/>
    </row>
    <row r="25" spans="1:11" x14ac:dyDescent="0.3">
      <c r="A25" s="2"/>
      <c r="B25" s="2"/>
      <c r="C25" s="3">
        <v>1</v>
      </c>
      <c r="D25" s="3">
        <v>2</v>
      </c>
      <c r="E25" s="3">
        <v>1</v>
      </c>
      <c r="F25" s="3">
        <v>2</v>
      </c>
      <c r="G25" s="2"/>
      <c r="H25" s="2"/>
      <c r="I25" s="2"/>
      <c r="J25" s="2"/>
      <c r="K25" s="2"/>
    </row>
    <row r="26" spans="1:11" x14ac:dyDescent="0.3">
      <c r="A26" s="2">
        <v>200</v>
      </c>
      <c r="B26">
        <v>0</v>
      </c>
      <c r="C26">
        <v>31</v>
      </c>
      <c r="D26">
        <v>31</v>
      </c>
      <c r="E26">
        <v>32</v>
      </c>
      <c r="F26">
        <v>30</v>
      </c>
      <c r="G26">
        <f>AVERAGE(C26:F26)</f>
        <v>31</v>
      </c>
      <c r="H26">
        <f>$M$2*G26*$Q$2/2</f>
        <v>2864.4</v>
      </c>
    </row>
    <row r="27" spans="1:11" x14ac:dyDescent="0.3">
      <c r="A27" s="2"/>
      <c r="B27">
        <v>30</v>
      </c>
      <c r="C27">
        <v>28</v>
      </c>
      <c r="D27">
        <v>29</v>
      </c>
      <c r="E27">
        <v>29</v>
      </c>
      <c r="F27">
        <v>28</v>
      </c>
      <c r="G27">
        <f t="shared" ref="G27:G31" si="1">AVERAGE(C27:F27)</f>
        <v>28.5</v>
      </c>
      <c r="H27">
        <f>$M$2*G27*$Q$2/2</f>
        <v>2633.3999999999996</v>
      </c>
    </row>
    <row r="28" spans="1:11" x14ac:dyDescent="0.3">
      <c r="A28" s="2"/>
      <c r="B28">
        <v>45</v>
      </c>
      <c r="C28">
        <v>25</v>
      </c>
      <c r="D28">
        <v>24</v>
      </c>
      <c r="E28">
        <v>24</v>
      </c>
      <c r="F28">
        <v>23</v>
      </c>
      <c r="G28">
        <f t="shared" si="1"/>
        <v>24</v>
      </c>
      <c r="H28">
        <f>$M$2*G28*$Q$2/2</f>
        <v>2217.6</v>
      </c>
    </row>
    <row r="29" spans="1:11" x14ac:dyDescent="0.3">
      <c r="A29" s="2"/>
      <c r="B29">
        <v>90</v>
      </c>
      <c r="C29">
        <v>3</v>
      </c>
      <c r="D29">
        <v>2</v>
      </c>
      <c r="E29">
        <v>2</v>
      </c>
      <c r="F29">
        <v>3</v>
      </c>
      <c r="G29">
        <f t="shared" si="1"/>
        <v>2.5</v>
      </c>
      <c r="H29">
        <f>$M$2*G29*$Q$2/2</f>
        <v>231</v>
      </c>
    </row>
    <row r="30" spans="1:11" x14ac:dyDescent="0.3">
      <c r="A30" s="2"/>
      <c r="B30">
        <v>135</v>
      </c>
      <c r="C30">
        <v>17</v>
      </c>
      <c r="D30">
        <v>19</v>
      </c>
      <c r="E30">
        <v>17</v>
      </c>
      <c r="F30">
        <v>16</v>
      </c>
      <c r="G30">
        <f t="shared" si="1"/>
        <v>17.25</v>
      </c>
      <c r="H30">
        <f>$M$2*G30*$Q$2/2</f>
        <v>1593.9</v>
      </c>
    </row>
    <row r="31" spans="1:11" x14ac:dyDescent="0.3">
      <c r="A31" s="2"/>
      <c r="B31">
        <v>180</v>
      </c>
      <c r="C31">
        <v>32</v>
      </c>
      <c r="D31">
        <v>31</v>
      </c>
      <c r="E31">
        <v>30</v>
      </c>
      <c r="F31">
        <v>31</v>
      </c>
      <c r="G31">
        <f t="shared" si="1"/>
        <v>31</v>
      </c>
      <c r="H31">
        <f>$M$2*G31*$Q$2/2</f>
        <v>2864.4</v>
      </c>
    </row>
  </sheetData>
  <mergeCells count="18">
    <mergeCell ref="J24:K25"/>
    <mergeCell ref="A11:A16"/>
    <mergeCell ref="A26:A31"/>
    <mergeCell ref="A24:A25"/>
    <mergeCell ref="B24:B25"/>
    <mergeCell ref="C24:D24"/>
    <mergeCell ref="E24:F24"/>
    <mergeCell ref="G24:G25"/>
    <mergeCell ref="H24:I25"/>
    <mergeCell ref="J1:K2"/>
    <mergeCell ref="A3:A8"/>
    <mergeCell ref="A17:A22"/>
    <mergeCell ref="A1:A2"/>
    <mergeCell ref="B1:B2"/>
    <mergeCell ref="C1:D1"/>
    <mergeCell ref="E1:F1"/>
    <mergeCell ref="G1:G2"/>
    <mergeCell ref="H1:I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Астраханцев</dc:creator>
  <cp:lastModifiedBy>Роман Астраханцев</cp:lastModifiedBy>
  <dcterms:created xsi:type="dcterms:W3CDTF">2018-03-11T22:25:54Z</dcterms:created>
  <dcterms:modified xsi:type="dcterms:W3CDTF">2018-03-12T00:50:26Z</dcterms:modified>
</cp:coreProperties>
</file>