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62BF7A5A-240A-4F36-A5D2-CB2503EB2276}" xr6:coauthVersionLast="36" xr6:coauthVersionMax="36" xr10:uidLastSave="{00000000-0000-0000-0000-000000000000}"/>
  <bookViews>
    <workbookView xWindow="0" yWindow="465" windowWidth="25605" windowHeight="15540" xr2:uid="{31DEBCDE-38FC-CA4F-B845-A280DAD82E4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4" i="1"/>
  <c r="E15" i="1"/>
  <c r="E12" i="1" l="1"/>
  <c r="G19" i="1" l="1"/>
  <c r="E13" i="1"/>
  <c r="G18" i="1" s="1"/>
  <c r="E11" i="1" l="1"/>
  <c r="G20" i="1" l="1"/>
  <c r="E20" i="1" s="1"/>
  <c r="E22" i="1" s="1"/>
</calcChain>
</file>

<file path=xl/sharedStrings.xml><?xml version="1.0" encoding="utf-8"?>
<sst xmlns="http://schemas.openxmlformats.org/spreadsheetml/2006/main" count="54" uniqueCount="54">
  <si>
    <t>Flow Rate Calculations for BJ-01 Oxidizer System</t>
  </si>
  <si>
    <t>INPUTS</t>
  </si>
  <si>
    <t>Run Tank Inputs</t>
  </si>
  <si>
    <t>System Inputs</t>
  </si>
  <si>
    <t>ASSUMPTIONS</t>
  </si>
  <si>
    <t>Major head losses are negligible</t>
  </si>
  <si>
    <t>(length of pipe rel. short)</t>
  </si>
  <si>
    <t>Kinetic coefficients (alphas) are equal to unity</t>
  </si>
  <si>
    <t>(assuming turb. flow)</t>
  </si>
  <si>
    <t>Incompressible, no phase change, no temp change</t>
  </si>
  <si>
    <t>Written by Dan Zanko (08/14/2018)</t>
  </si>
  <si>
    <t>NOTES</t>
  </si>
  <si>
    <t xml:space="preserve">Based on Bernoulli's pipe flow eq'n, taken from some point in the cyl. section of Run Tank to just above injector </t>
  </si>
  <si>
    <t>Comb. Ch. Pressure (psi)</t>
  </si>
  <si>
    <t>Overall deltaH (in.)</t>
  </si>
  <si>
    <t>Inner Diameter (in.)</t>
  </si>
  <si>
    <t>Ball Valve</t>
  </si>
  <si>
    <t>Pressure transducer &amp; p.t. split</t>
  </si>
  <si>
    <t>Instantaneous RT Height of Interest (in.))</t>
  </si>
  <si>
    <t>OUTUTS</t>
  </si>
  <si>
    <t>System Outputs</t>
  </si>
  <si>
    <t>Minor Loss Coefficients</t>
  </si>
  <si>
    <t>Liquid N2O Density (lbm/in^3)</t>
  </si>
  <si>
    <t>Overall Length of Plumbing (in.)</t>
  </si>
  <si>
    <t>Overall deltaP (psi)</t>
  </si>
  <si>
    <t>Overall Loss Coeff. (-)</t>
  </si>
  <si>
    <t>Run Tank Pressure (psi)</t>
  </si>
  <si>
    <t>Accel. due to Grav (in/s^2)</t>
  </si>
  <si>
    <t>Min. pipe dia. required for desired max mass flow rate (in.)</t>
  </si>
  <si>
    <t>Max Required Mass Flow Rate (lbm/s)</t>
  </si>
  <si>
    <t>A</t>
  </si>
  <si>
    <t>B</t>
  </si>
  <si>
    <t>C</t>
  </si>
  <si>
    <t>R.T. outlet/injection plumbing inlet</t>
  </si>
  <si>
    <t>SOURCE: Fig. 8.22 (b) sharp edged entrance</t>
  </si>
  <si>
    <t>Liquid N2O @ 25.0 Celcius</t>
  </si>
  <si>
    <t>SOURCE: Table 8.2 (e) Ball Valve, fully open</t>
  </si>
  <si>
    <t>SOURCE: Table 8.2 (c) Tees, line-flow, threaded</t>
  </si>
  <si>
    <t>Fundamentals of Fluid Mechanics, 8th Ed</t>
  </si>
  <si>
    <t>SOURCE: Table 8.2 (d) Union, threaded</t>
  </si>
  <si>
    <t>RT out/plumb in. threading</t>
  </si>
  <si>
    <t>ASSUMES Pressure at injector inlet = P_combch. + P_estimated drop across injector plate</t>
  </si>
  <si>
    <t>In reality the deltaP drives the flow, this is taken between the head of the N2O vap in the RT and the end of the piping to the inj. plate</t>
  </si>
  <si>
    <t>ASSUMES A PRESSURE DROP ACROSS INJECTOR PLATE</t>
  </si>
  <si>
    <t>Factor of Safety</t>
  </si>
  <si>
    <t>Ball Valve Size</t>
  </si>
  <si>
    <t>1/2" dia</t>
  </si>
  <si>
    <t>Run Tank Outputs</t>
  </si>
  <si>
    <r>
      <rPr>
        <b/>
        <sz val="11"/>
        <color theme="1"/>
        <rFont val="ACaslonPro-Regular"/>
      </rPr>
      <t>ESTIMATED</t>
    </r>
    <r>
      <rPr>
        <sz val="11"/>
        <color theme="1"/>
        <rFont val="ACaslonPro-Regular"/>
        <family val="2"/>
      </rPr>
      <t xml:space="preserve"> guess of Pressure drop across injector (psi)</t>
    </r>
  </si>
  <si>
    <t>Flow Velocity (in/s)</t>
  </si>
  <si>
    <t>Force of Mass Flux (lbf)</t>
  </si>
  <si>
    <t>Min. Inner Pipe Radius (in)</t>
  </si>
  <si>
    <t>Min. Inner Pipe Area (in^2)</t>
  </si>
  <si>
    <t>Maximum, worst case reaction force on RT caused by mass 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</si>
</sst>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00000"/>
  </numFmts>
  <fonts count="13">
    <font>
      <sz val="11"/>
      <color theme="1"/>
      <name val="ACaslonPro-Regular"/>
      <family val="2"/>
    </font>
    <font>
      <b/>
      <sz val="11"/>
      <color theme="1"/>
      <name val="ACaslonPro-Regular"/>
    </font>
    <font>
      <b/>
      <i/>
      <sz val="11"/>
      <color theme="1"/>
      <name val="ACaslonPro-Regular"/>
    </font>
    <font>
      <i/>
      <sz val="11"/>
      <color theme="1"/>
      <name val="ACaslonPro-Regular"/>
    </font>
    <font>
      <b/>
      <i/>
      <sz val="12"/>
      <color theme="1"/>
      <name val="ACaslonPro-Regular"/>
    </font>
    <font>
      <sz val="14"/>
      <color theme="1"/>
      <name val="ACaslonPro-Regular"/>
      <family val="2"/>
    </font>
    <font>
      <sz val="11"/>
      <color theme="1"/>
      <name val="ACaslonPro-Regular"/>
    </font>
    <font>
      <sz val="9"/>
      <color theme="1"/>
      <name val="ACaslonPro-Regular"/>
    </font>
    <font>
      <i/>
      <sz val="9"/>
      <color theme="1"/>
      <name val="ACaslonPro-Regular"/>
    </font>
    <font>
      <b/>
      <sz val="10"/>
      <color theme="1"/>
      <name val="ACaslonPro-Regular"/>
    </font>
    <font>
      <sz val="9"/>
      <color theme="1"/>
      <name val="ACaslonPro-Regular"/>
      <family val="2"/>
    </font>
    <font>
      <b/>
      <i/>
      <sz val="10"/>
      <color theme="1"/>
      <name val="ACaslonPro-Regular"/>
    </font>
    <font>
      <i/>
      <sz val="10"/>
      <color theme="1"/>
      <name val="ACaslonPro-Regula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10" fillId="0" borderId="0" xfId="0" applyFont="1"/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0" fillId="0" borderId="0" xfId="0" quotePrefix="1" applyAlignment="1">
      <alignment horizontal="right"/>
    </xf>
    <xf numFmtId="0" fontId="6" fillId="0" borderId="0" xfId="0" applyFont="1" applyAlignment="1">
      <alignment wrapText="1"/>
    </xf>
    <xf numFmtId="0" fontId="2" fillId="0" borderId="0" xfId="0" applyFont="1" applyBorder="1" applyAlignment="1"/>
    <xf numFmtId="0" fontId="1" fillId="0" borderId="0" xfId="0" applyFont="1" applyBorder="1"/>
    <xf numFmtId="0" fontId="1" fillId="0" borderId="2" xfId="0" applyFont="1" applyBorder="1"/>
    <xf numFmtId="0" fontId="12" fillId="0" borderId="2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right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7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6" fillId="0" borderId="7" xfId="0" applyFont="1" applyBorder="1" applyAlignment="1">
      <alignment horizontal="left" vertical="center"/>
    </xf>
    <xf numFmtId="170" fontId="0" fillId="0" borderId="0" xfId="0" applyNumberFormat="1"/>
    <xf numFmtId="0" fontId="0" fillId="0" borderId="13" xfId="0" applyBorder="1" applyAlignment="1">
      <alignment horizontal="left" vertical="center"/>
    </xf>
    <xf numFmtId="164" fontId="0" fillId="0" borderId="7" xfId="0" applyNumberForma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0EA0-1C53-C140-9BBB-80C6C09D667F}">
  <dimension ref="A1:G33"/>
  <sheetViews>
    <sheetView tabSelected="1" zoomScaleNormal="100" workbookViewId="0">
      <selection activeCell="E17" sqref="E17"/>
    </sheetView>
  </sheetViews>
  <sheetFormatPr defaultColWidth="11" defaultRowHeight="14.25"/>
  <cols>
    <col min="1" max="1" width="36.875" customWidth="1"/>
    <col min="2" max="2" width="45.875" customWidth="1"/>
    <col min="3" max="3" width="15.875" customWidth="1"/>
    <col min="4" max="4" width="23.5" customWidth="1"/>
    <col min="5" max="5" width="19.375" customWidth="1"/>
    <col min="6" max="6" width="3.75" customWidth="1"/>
  </cols>
  <sheetData>
    <row r="1" spans="1:5" ht="18">
      <c r="B1" s="36" t="s">
        <v>0</v>
      </c>
      <c r="C1" s="36"/>
    </row>
    <row r="2" spans="1:5">
      <c r="B2" s="37" t="s">
        <v>10</v>
      </c>
      <c r="C2" s="37"/>
    </row>
    <row r="3" spans="1:5" ht="15" thickBot="1">
      <c r="B3" s="8"/>
      <c r="C3" s="8"/>
      <c r="D3" s="8"/>
      <c r="E3" s="8"/>
    </row>
    <row r="4" spans="1:5" ht="15.75" thickTop="1">
      <c r="B4" s="23" t="s">
        <v>1</v>
      </c>
      <c r="C4" s="12"/>
      <c r="D4" s="23" t="s">
        <v>19</v>
      </c>
      <c r="E4" s="7"/>
    </row>
    <row r="5" spans="1:5" ht="15">
      <c r="B5" s="18" t="s">
        <v>2</v>
      </c>
      <c r="C5" s="13"/>
      <c r="D5" s="21" t="s">
        <v>47</v>
      </c>
      <c r="E5" s="10"/>
    </row>
    <row r="6" spans="1:5">
      <c r="B6" s="19" t="s">
        <v>26</v>
      </c>
      <c r="C6" s="17">
        <v>815</v>
      </c>
      <c r="D6" s="19"/>
    </row>
    <row r="7" spans="1:5">
      <c r="B7" s="19" t="s">
        <v>15</v>
      </c>
      <c r="C7" s="24">
        <v>6.25</v>
      </c>
      <c r="D7" s="19"/>
    </row>
    <row r="8" spans="1:5">
      <c r="B8" s="19" t="s">
        <v>18</v>
      </c>
      <c r="C8" s="17">
        <v>0</v>
      </c>
      <c r="D8" s="19"/>
    </row>
    <row r="9" spans="1:5">
      <c r="B9" s="20"/>
      <c r="C9" s="15"/>
      <c r="D9" s="20"/>
      <c r="E9" s="7"/>
    </row>
    <row r="10" spans="1:5" ht="15">
      <c r="B10" s="21" t="s">
        <v>3</v>
      </c>
      <c r="C10" s="13"/>
      <c r="D10" s="21" t="s">
        <v>20</v>
      </c>
      <c r="E10" s="10"/>
    </row>
    <row r="11" spans="1:5">
      <c r="B11" s="19" t="s">
        <v>13</v>
      </c>
      <c r="C11" s="14">
        <v>533</v>
      </c>
      <c r="D11" s="19" t="s">
        <v>14</v>
      </c>
      <c r="E11" s="4">
        <f>SUM(C8,C12)</f>
        <v>0</v>
      </c>
    </row>
    <row r="12" spans="1:5">
      <c r="B12" s="19" t="s">
        <v>23</v>
      </c>
      <c r="C12" s="17">
        <v>0</v>
      </c>
      <c r="D12" s="19" t="s">
        <v>24</v>
      </c>
      <c r="E12" s="4">
        <f>C6-(C11+C16)</f>
        <v>182</v>
      </c>
    </row>
    <row r="13" spans="1:5">
      <c r="B13" s="19" t="s">
        <v>29</v>
      </c>
      <c r="C13" s="24">
        <v>0.51680000000000004</v>
      </c>
      <c r="D13" s="42" t="s">
        <v>25</v>
      </c>
      <c r="E13" s="43">
        <f>SUM(C18:C21)</f>
        <v>1.53</v>
      </c>
    </row>
    <row r="14" spans="1:5">
      <c r="A14" s="25" t="s">
        <v>35</v>
      </c>
      <c r="B14" s="19" t="s">
        <v>22</v>
      </c>
      <c r="C14" s="14">
        <v>2.683845E-2</v>
      </c>
      <c r="D14" s="19" t="s">
        <v>51</v>
      </c>
      <c r="E14" s="41">
        <f>(E20/2)</f>
        <v>0.13072203530776505</v>
      </c>
    </row>
    <row r="15" spans="1:5">
      <c r="A15" s="26"/>
      <c r="B15" s="19" t="s">
        <v>27</v>
      </c>
      <c r="C15" s="14">
        <v>386.08858300000003</v>
      </c>
      <c r="D15" s="19" t="s">
        <v>52</v>
      </c>
      <c r="E15">
        <f>PI()*(E14^2)</f>
        <v>5.3684322280640365E-2</v>
      </c>
    </row>
    <row r="16" spans="1:5" ht="15">
      <c r="A16" s="38"/>
      <c r="B16" s="40" t="s">
        <v>48</v>
      </c>
      <c r="C16" s="16">
        <v>100</v>
      </c>
      <c r="D16" s="19" t="s">
        <v>49</v>
      </c>
      <c r="E16">
        <f>C13/(C14*E15)</f>
        <v>358.68862124652077</v>
      </c>
    </row>
    <row r="17" spans="1:7" ht="15" customHeight="1">
      <c r="A17" s="39" t="s">
        <v>38</v>
      </c>
      <c r="B17" s="22" t="s">
        <v>21</v>
      </c>
      <c r="C17" s="16"/>
      <c r="D17" s="44" t="s">
        <v>50</v>
      </c>
      <c r="E17" s="46">
        <f>C13*E16/12</f>
        <v>15.447523288350162</v>
      </c>
      <c r="F17" s="45" t="s">
        <v>53</v>
      </c>
      <c r="G17" s="4"/>
    </row>
    <row r="18" spans="1:7">
      <c r="A18" s="11" t="s">
        <v>34</v>
      </c>
      <c r="B18" s="19" t="s">
        <v>33</v>
      </c>
      <c r="C18" s="24">
        <v>0.5</v>
      </c>
      <c r="D18" s="35" t="s">
        <v>28</v>
      </c>
      <c r="E18" s="27"/>
      <c r="F18" t="s">
        <v>30</v>
      </c>
      <c r="G18" s="4">
        <f>E13+1</f>
        <v>2.5300000000000002</v>
      </c>
    </row>
    <row r="19" spans="1:7" ht="15" customHeight="1">
      <c r="A19" s="11" t="s">
        <v>39</v>
      </c>
      <c r="B19" s="19" t="s">
        <v>40</v>
      </c>
      <c r="C19" s="24">
        <v>0.08</v>
      </c>
      <c r="D19" s="35"/>
      <c r="E19" s="27"/>
      <c r="F19" t="s">
        <v>31</v>
      </c>
      <c r="G19">
        <f>((1/C7)^4)</f>
        <v>6.5536000000000001E-4</v>
      </c>
    </row>
    <row r="20" spans="1:7" ht="15" customHeight="1">
      <c r="A20" s="11" t="s">
        <v>36</v>
      </c>
      <c r="B20" s="19" t="s">
        <v>16</v>
      </c>
      <c r="C20" s="24">
        <v>0.05</v>
      </c>
      <c r="D20" s="35"/>
      <c r="E20" s="27">
        <f>(G18/(G19+G20))^(1/4)</f>
        <v>0.2614440706155301</v>
      </c>
      <c r="F20" t="s">
        <v>32</v>
      </c>
      <c r="G20">
        <f>(0.25*((C14*PI()/C13)^2)*(((E12*12)/C14)+(C15*E11)))</f>
        <v>541.50791454413252</v>
      </c>
    </row>
    <row r="21" spans="1:7">
      <c r="A21" s="11" t="s">
        <v>37</v>
      </c>
      <c r="B21" t="s">
        <v>17</v>
      </c>
      <c r="C21" s="24">
        <v>0.9</v>
      </c>
      <c r="D21" s="32" t="s">
        <v>44</v>
      </c>
      <c r="E21" s="31">
        <v>1.75</v>
      </c>
    </row>
    <row r="22" spans="1:7" ht="15">
      <c r="C22" s="14"/>
      <c r="D22" s="1"/>
      <c r="E22" s="28">
        <f>E21*E20</f>
        <v>0.45752712357717767</v>
      </c>
    </row>
    <row r="23" spans="1:7">
      <c r="C23" s="14"/>
      <c r="D23" s="34" t="s">
        <v>45</v>
      </c>
      <c r="E23" s="33" t="s">
        <v>46</v>
      </c>
    </row>
    <row r="24" spans="1:7" ht="15.75" thickBot="1">
      <c r="B24" s="8"/>
      <c r="C24" s="9"/>
      <c r="D24" s="29"/>
      <c r="E24" s="29"/>
    </row>
    <row r="25" spans="1:7" ht="15.75" thickTop="1">
      <c r="B25" s="3" t="s">
        <v>4</v>
      </c>
    </row>
    <row r="26" spans="1:7">
      <c r="B26" s="5" t="s">
        <v>5</v>
      </c>
      <c r="C26" s="5" t="s">
        <v>6</v>
      </c>
    </row>
    <row r="27" spans="1:7">
      <c r="B27" s="5" t="s">
        <v>7</v>
      </c>
      <c r="C27" s="5" t="s">
        <v>8</v>
      </c>
    </row>
    <row r="28" spans="1:7">
      <c r="B28" s="5" t="s">
        <v>9</v>
      </c>
      <c r="C28" s="5"/>
    </row>
    <row r="29" spans="1:7">
      <c r="B29" s="6" t="s">
        <v>41</v>
      </c>
      <c r="C29" s="5"/>
    </row>
    <row r="30" spans="1:7" ht="15" thickBot="1">
      <c r="B30" s="30" t="s">
        <v>43</v>
      </c>
      <c r="C30" s="8"/>
      <c r="D30" s="8"/>
      <c r="E30" s="8"/>
    </row>
    <row r="31" spans="1:7" ht="15" thickTop="1">
      <c r="B31" s="2" t="s">
        <v>11</v>
      </c>
    </row>
    <row r="32" spans="1:7">
      <c r="B32" t="s">
        <v>12</v>
      </c>
    </row>
    <row r="33" spans="2:2">
      <c r="B33" t="s">
        <v>42</v>
      </c>
    </row>
  </sheetData>
  <mergeCells count="3">
    <mergeCell ref="D18:D20"/>
    <mergeCell ref="B1:C1"/>
    <mergeCell ref="B2:C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Zanko</dc:creator>
  <cp:lastModifiedBy>Dan</cp:lastModifiedBy>
  <dcterms:created xsi:type="dcterms:W3CDTF">2018-08-14T19:51:02Z</dcterms:created>
  <dcterms:modified xsi:type="dcterms:W3CDTF">2018-09-17T21:49:14Z</dcterms:modified>
</cp:coreProperties>
</file>