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E95F590C-30C8-FD42-A5DE-F7916D19A6C9}" xr6:coauthVersionLast="32" xr6:coauthVersionMax="32" xr10:uidLastSave="{00000000-0000-0000-0000-000000000000}"/>
  <bookViews>
    <workbookView xWindow="0" yWindow="460" windowWidth="25600" windowHeight="15540" xr2:uid="{31DEBCDE-38FC-CA4F-B845-A280DAD82E45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2" i="1"/>
  <c r="G19" i="1" l="1"/>
  <c r="E13" i="1"/>
  <c r="G18" i="1" s="1"/>
  <c r="E11" i="1" l="1"/>
  <c r="G20" i="1" l="1"/>
  <c r="E20" i="1" s="1"/>
</calcChain>
</file>

<file path=xl/sharedStrings.xml><?xml version="1.0" encoding="utf-8"?>
<sst xmlns="http://schemas.openxmlformats.org/spreadsheetml/2006/main" count="49" uniqueCount="49">
  <si>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</si>
  <si>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</si>
  <si>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</si>
  <si>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</si>
  <si>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</si>
  <si>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</si>
  <si>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</si>
  <si>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</si>
  <si>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</si>
  <si>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</si>
  <si>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</si>
  <si>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</si>
  <si>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</si>
  <si>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</si>
  <si>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</si>
  <si>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</si>
  <si>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</si>
  <si>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</si>
  <si>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</si>
  <si>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OUTUTS</t>
  </si>
  <si>
    <t>Run Tan Outputs</t>
  </si>
  <si>
    <t>System Outputs</t>
  </si>
  <si>
    <t>Minor Loss Coefficients</t>
  </si>
  <si>
    <t>Liquid N2O Density (lbm/in^3)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</si>
  <si>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</si>
  <si>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</si>
  <si>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</si>
  <si>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</si>
  <si>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</si>
  <si>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</si>
  <si>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</si>
  <si>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</si>
  <si>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</si>
  <si>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</si>
  <si>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</si>
  <si>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SOURCE: Fig. 8.22 (b) sharp edged entrance</t>
  </si>
  <si>
    <t>Liquid N2O @ 25.0 Celcius</t>
  </si>
  <si>
    <t>SOURCE: Table 8.2 (e) Ball Valve, fully open</t>
  </si>
  <si>
    <t>SOURCE: Table 8.2 (c) Tees, line-flow, threaded</t>
  </si>
  <si>
    <t>Fundamentals of Fluid Mechanics, 8th Ed</t>
  </si>
  <si>
    <t>SOURCE: Table 8.2 (d) Union, threaded</t>
  </si>
  <si>
    <t>RT out/plumb in. threading</t>
  </si>
  <si>
    <t>ESTIMATED guess of Pressure drop across injector (psi)</t>
  </si>
  <si>
    <t>ASSUMES Pressure at injector inlet = P_combch. + P_estimated drop across injector plate</t>
  </si>
  <si>
    <t>In reality the deltaP drives the flow, this is taken between the head of the N2O vap in the RT and the end of the piping to the inj. plate</t>
  </si>
  <si>
    <t>ASSUMES A PRESSURE DROP ACROSS INJECTOR PLATE</t>
  </si>
  <si>
    <t>Factor of Safety</t>
  </si>
  <si>
    <t>Ball Valve Size</t>
  </si>
  <si>
    <t>1/2"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</si>
</sst>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  <font>
      <i/>
      <sz val="10"/>
      <color theme="1"/>
      <name val="ACaslonPro-Regula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11" xfId="0" applyFont="1" applyBorder="1" applyAlignment="1">
      <alignment vertical="center" wrapText="1"/>
    </xf>
    <xf numFmtId="0" fontId="2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12" fillId="0" borderId="2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G33"/>
  <sheetViews>
    <sheetView tabSelected="1" topLeftCell="A2" zoomScale="150" workbookViewId="0">
      <selection activeCell="E24" sqref="E24"/>
    </sheetView>
  </sheetViews>
  <sheetFormatPr baseColWidth="10" defaultRowHeight="15"/>
  <cols>
    <col min="1" max="1" width="36.83203125" customWidth="1"/>
    <col min="2" max="2" width="45.83203125" customWidth="1"/>
    <col min="3" max="3" width="15.83203125" customWidth="1"/>
    <col min="4" max="4" width="19.5" customWidth="1"/>
    <col min="5" max="5" width="19.33203125" customWidth="1"/>
  </cols>
  <sheetData>
    <row r="1" spans="1:5" ht="21">
      <c r="B1" s="38" t="s">
        <v>0</v>
      </c>
      <c r="C1" s="38"/>
    </row>
    <row r="2" spans="1:5">
      <c r="B2" s="39" t="s">
        <v>10</v>
      </c>
      <c r="C2" s="39"/>
    </row>
    <row r="3" spans="1:5" ht="16" thickBot="1">
      <c r="B3" s="8"/>
      <c r="C3" s="8"/>
      <c r="D3" s="8"/>
      <c r="E3" s="8"/>
    </row>
    <row r="4" spans="1:5" ht="17" thickTop="1">
      <c r="B4" s="23" t="s">
        <v>1</v>
      </c>
      <c r="C4" s="12"/>
      <c r="D4" s="23" t="s">
        <v>19</v>
      </c>
      <c r="E4" s="7"/>
    </row>
    <row r="5" spans="1:5" ht="16">
      <c r="B5" s="18" t="s">
        <v>2</v>
      </c>
      <c r="C5" s="13"/>
      <c r="D5" s="21" t="s">
        <v>20</v>
      </c>
      <c r="E5" s="10"/>
    </row>
    <row r="6" spans="1:5">
      <c r="B6" s="19" t="s">
        <v>27</v>
      </c>
      <c r="C6" s="17">
        <v>815</v>
      </c>
      <c r="D6" s="19"/>
    </row>
    <row r="7" spans="1:5">
      <c r="B7" s="19" t="s">
        <v>15</v>
      </c>
      <c r="C7" s="17">
        <v>6</v>
      </c>
      <c r="D7" s="19"/>
    </row>
    <row r="8" spans="1:5">
      <c r="B8" s="19" t="s">
        <v>18</v>
      </c>
      <c r="C8" s="17">
        <v>0</v>
      </c>
      <c r="D8" s="19"/>
    </row>
    <row r="9" spans="1:5">
      <c r="B9" s="20"/>
      <c r="C9" s="15"/>
      <c r="D9" s="20"/>
      <c r="E9" s="7"/>
    </row>
    <row r="10" spans="1:5" ht="16">
      <c r="B10" s="21" t="s">
        <v>3</v>
      </c>
      <c r="C10" s="13"/>
      <c r="D10" s="21" t="s">
        <v>21</v>
      </c>
      <c r="E10" s="10"/>
    </row>
    <row r="11" spans="1:5">
      <c r="B11" s="19" t="s">
        <v>13</v>
      </c>
      <c r="C11" s="14">
        <v>533</v>
      </c>
      <c r="D11" s="19" t="s">
        <v>14</v>
      </c>
      <c r="E11" s="4">
        <f>SUM(C8,C12)</f>
        <v>0</v>
      </c>
    </row>
    <row r="12" spans="1:5">
      <c r="B12" s="19" t="s">
        <v>24</v>
      </c>
      <c r="C12" s="17">
        <v>0</v>
      </c>
      <c r="D12" s="19" t="s">
        <v>25</v>
      </c>
      <c r="E12" s="4">
        <f>C6-(C11+C16)</f>
        <v>182</v>
      </c>
    </row>
    <row r="13" spans="1:5">
      <c r="B13" s="19" t="s">
        <v>30</v>
      </c>
      <c r="C13" s="24">
        <v>0.51680000000000004</v>
      </c>
      <c r="D13" s="19" t="s">
        <v>26</v>
      </c>
      <c r="E13" s="4">
        <f>SUM(C18:C21)</f>
        <v>1.53</v>
      </c>
    </row>
    <row r="14" spans="1:5">
      <c r="A14" s="25" t="s">
        <v>36</v>
      </c>
      <c r="B14" s="19" t="s">
        <v>23</v>
      </c>
      <c r="C14" s="14">
        <v>2.683845E-2</v>
      </c>
      <c r="D14" s="19"/>
      <c r="E14" s="4"/>
    </row>
    <row r="15" spans="1:5">
      <c r="A15" s="27"/>
      <c r="B15" s="19" t="s">
        <v>28</v>
      </c>
      <c r="C15" s="14">
        <v>386.08858300000003</v>
      </c>
      <c r="D15" s="19"/>
    </row>
    <row r="16" spans="1:5">
      <c r="A16" s="27"/>
      <c r="B16" s="19" t="s">
        <v>42</v>
      </c>
      <c r="C16" s="14">
        <v>100</v>
      </c>
      <c r="D16" s="19"/>
    </row>
    <row r="17" spans="1:7" ht="15" customHeight="1">
      <c r="A17" s="26" t="s">
        <v>39</v>
      </c>
      <c r="B17" s="22" t="s">
        <v>22</v>
      </c>
      <c r="C17" s="16"/>
      <c r="D17" s="28"/>
      <c r="E17" s="29"/>
      <c r="G17" s="4"/>
    </row>
    <row r="18" spans="1:7">
      <c r="A18" s="11" t="s">
        <v>35</v>
      </c>
      <c r="B18" s="19" t="s">
        <v>34</v>
      </c>
      <c r="C18" s="24">
        <v>0.5</v>
      </c>
      <c r="D18" s="37" t="s">
        <v>29</v>
      </c>
      <c r="E18" s="29"/>
      <c r="F18" t="s">
        <v>31</v>
      </c>
      <c r="G18" s="4">
        <f>E13+1</f>
        <v>2.5300000000000002</v>
      </c>
    </row>
    <row r="19" spans="1:7" ht="15" customHeight="1">
      <c r="A19" s="11" t="s">
        <v>40</v>
      </c>
      <c r="B19" s="19" t="s">
        <v>41</v>
      </c>
      <c r="C19" s="24">
        <v>0.08</v>
      </c>
      <c r="D19" s="37"/>
      <c r="E19" s="29"/>
      <c r="F19" t="s">
        <v>32</v>
      </c>
      <c r="G19">
        <f>((1/C7)^4)</f>
        <v>7.716049382716049E-4</v>
      </c>
    </row>
    <row r="20" spans="1:7" ht="15" customHeight="1">
      <c r="A20" s="11" t="s">
        <v>37</v>
      </c>
      <c r="B20" s="19" t="s">
        <v>16</v>
      </c>
      <c r="C20" s="24">
        <v>0.05</v>
      </c>
      <c r="D20" s="37"/>
      <c r="E20" s="29">
        <f>(G18/(G19+G20))^(1/4)</f>
        <v>0.2614440565845676</v>
      </c>
      <c r="F20" t="s">
        <v>33</v>
      </c>
      <c r="G20">
        <f>(0.25*((C14*PI()/C13)^2)*(((E12*12)/C14)+(C15*E11)))</f>
        <v>541.50791454413252</v>
      </c>
    </row>
    <row r="21" spans="1:7">
      <c r="A21" s="11" t="s">
        <v>38</v>
      </c>
      <c r="B21" t="s">
        <v>17</v>
      </c>
      <c r="C21" s="24">
        <v>0.9</v>
      </c>
      <c r="D21" s="34" t="s">
        <v>46</v>
      </c>
      <c r="E21" s="33">
        <v>1.75</v>
      </c>
    </row>
    <row r="22" spans="1:7">
      <c r="C22" s="14"/>
      <c r="D22" s="1"/>
      <c r="E22" s="30">
        <f>E21*E20</f>
        <v>0.45752709902299327</v>
      </c>
    </row>
    <row r="23" spans="1:7">
      <c r="C23" s="14"/>
      <c r="D23" s="36" t="s">
        <v>47</v>
      </c>
      <c r="E23" s="35" t="s">
        <v>48</v>
      </c>
    </row>
    <row r="24" spans="1:7" ht="16" thickBot="1">
      <c r="B24" s="8"/>
      <c r="C24" s="9"/>
      <c r="D24" s="31"/>
      <c r="E24" s="31"/>
    </row>
    <row r="25" spans="1:7" ht="17" thickTop="1">
      <c r="B25" s="3" t="s">
        <v>4</v>
      </c>
    </row>
    <row r="26" spans="1:7">
      <c r="B26" s="5" t="s">
        <v>5</v>
      </c>
      <c r="C26" s="5" t="s">
        <v>6</v>
      </c>
    </row>
    <row r="27" spans="1:7">
      <c r="B27" s="5" t="s">
        <v>7</v>
      </c>
      <c r="C27" s="5" t="s">
        <v>8</v>
      </c>
    </row>
    <row r="28" spans="1:7">
      <c r="B28" s="5" t="s">
        <v>9</v>
      </c>
      <c r="C28" s="5"/>
    </row>
    <row r="29" spans="1:7">
      <c r="B29" s="6" t="s">
        <v>43</v>
      </c>
      <c r="C29" s="5"/>
    </row>
    <row r="30" spans="1:7" ht="16" thickBot="1">
      <c r="B30" s="32" t="s">
        <v>45</v>
      </c>
      <c r="C30" s="8"/>
      <c r="D30" s="8"/>
      <c r="E30" s="8"/>
    </row>
    <row r="31" spans="1:7" ht="16" thickTop="1">
      <c r="B31" s="2" t="s">
        <v>11</v>
      </c>
    </row>
    <row r="32" spans="1:7">
      <c r="B32" t="s">
        <v>12</v>
      </c>
    </row>
    <row r="33" spans="2:2">
      <c r="B33" t="s">
        <v>44</v>
      </c>
    </row>
  </sheetData>
  <mergeCells count="3">
    <mergeCell ref="D18:D20"/>
    <mergeCell ref="B1:C1"/>
    <mergeCell ref="B2:C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 Zanko</cp:lastModifiedBy>
  <dcterms:created xsi:type="dcterms:W3CDTF">2018-08-14T19:51:02Z</dcterms:created>
  <dcterms:modified xsi:type="dcterms:W3CDTF">2018-08-15T03:21:24Z</dcterms:modified>
</cp:coreProperties>
</file>