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yleSheppard/Desktop/data_projects/ncaa/auction/"/>
    </mc:Choice>
  </mc:AlternateContent>
  <xr:revisionPtr revIDLastSave="0" documentId="8_{DECBA259-3621-3643-95C8-E02C76B1C3B0}" xr6:coauthVersionLast="47" xr6:coauthVersionMax="47" xr10:uidLastSave="{00000000-0000-0000-0000-000000000000}"/>
  <bookViews>
    <workbookView xWindow="1640" yWindow="900" windowWidth="28800" windowHeight="15920" tabRatio="500" activeTab="1" xr2:uid="{00000000-000D-0000-FFFF-FFFF00000000}"/>
  </bookViews>
  <sheets>
    <sheet name="New_auction" sheetId="1" r:id="rId1"/>
    <sheet name="538" sheetId="4" r:id="rId2"/>
    <sheet name="Team" sheetId="5" r:id="rId3"/>
    <sheet name="Teams_old" sheetId="3" r:id="rId4"/>
    <sheet name="538_old" sheetId="2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W69" i="4"/>
  <c r="V69" i="4"/>
  <c r="U69" i="4"/>
  <c r="T69" i="4"/>
  <c r="S69" i="4"/>
  <c r="R69" i="4"/>
  <c r="Q69" i="4"/>
  <c r="W68" i="4"/>
  <c r="V68" i="4"/>
  <c r="U68" i="4"/>
  <c r="T68" i="4"/>
  <c r="S68" i="4"/>
  <c r="R68" i="4"/>
  <c r="Q68" i="4"/>
  <c r="W67" i="4"/>
  <c r="V67" i="4"/>
  <c r="U67" i="4"/>
  <c r="T67" i="4"/>
  <c r="S67" i="4"/>
  <c r="R67" i="4"/>
  <c r="Q67" i="4"/>
  <c r="W66" i="4"/>
  <c r="V66" i="4"/>
  <c r="U66" i="4"/>
  <c r="T66" i="4"/>
  <c r="S66" i="4"/>
  <c r="R66" i="4"/>
  <c r="Q66" i="4"/>
  <c r="W65" i="4"/>
  <c r="V65" i="4"/>
  <c r="U65" i="4"/>
  <c r="T65" i="4"/>
  <c r="S65" i="4"/>
  <c r="R65" i="4"/>
  <c r="Q65" i="4"/>
  <c r="W64" i="4"/>
  <c r="V64" i="4"/>
  <c r="U64" i="4"/>
  <c r="T64" i="4"/>
  <c r="S64" i="4"/>
  <c r="R64" i="4"/>
  <c r="Q64" i="4"/>
  <c r="W63" i="4"/>
  <c r="V63" i="4"/>
  <c r="U63" i="4"/>
  <c r="T63" i="4"/>
  <c r="S63" i="4"/>
  <c r="R63" i="4"/>
  <c r="Q63" i="4"/>
  <c r="W62" i="4"/>
  <c r="V62" i="4"/>
  <c r="U62" i="4"/>
  <c r="T62" i="4"/>
  <c r="S62" i="4"/>
  <c r="R62" i="4"/>
  <c r="Q62" i="4"/>
  <c r="W61" i="4"/>
  <c r="V61" i="4"/>
  <c r="U61" i="4"/>
  <c r="T61" i="4"/>
  <c r="S61" i="4"/>
  <c r="R61" i="4"/>
  <c r="Q61" i="4"/>
  <c r="W60" i="4"/>
  <c r="V60" i="4"/>
  <c r="U60" i="4"/>
  <c r="T60" i="4"/>
  <c r="S60" i="4"/>
  <c r="R60" i="4"/>
  <c r="Q60" i="4"/>
  <c r="W59" i="4"/>
  <c r="V59" i="4"/>
  <c r="U59" i="4"/>
  <c r="T59" i="4"/>
  <c r="S59" i="4"/>
  <c r="R59" i="4"/>
  <c r="Q59" i="4"/>
  <c r="W58" i="4"/>
  <c r="V58" i="4"/>
  <c r="U58" i="4"/>
  <c r="T58" i="4"/>
  <c r="S58" i="4"/>
  <c r="R58" i="4"/>
  <c r="Q58" i="4"/>
  <c r="W57" i="4"/>
  <c r="V57" i="4"/>
  <c r="U57" i="4"/>
  <c r="T57" i="4"/>
  <c r="S57" i="4"/>
  <c r="R57" i="4"/>
  <c r="Q57" i="4"/>
  <c r="W56" i="4"/>
  <c r="V56" i="4"/>
  <c r="U56" i="4"/>
  <c r="T56" i="4"/>
  <c r="S56" i="4"/>
  <c r="R56" i="4"/>
  <c r="Q56" i="4"/>
  <c r="W55" i="4"/>
  <c r="V55" i="4"/>
  <c r="U55" i="4"/>
  <c r="T55" i="4"/>
  <c r="S55" i="4"/>
  <c r="R55" i="4"/>
  <c r="Q55" i="4"/>
  <c r="W54" i="4"/>
  <c r="V54" i="4"/>
  <c r="U54" i="4"/>
  <c r="T54" i="4"/>
  <c r="S54" i="4"/>
  <c r="R54" i="4"/>
  <c r="Q54" i="4"/>
  <c r="W53" i="4"/>
  <c r="V53" i="4"/>
  <c r="U53" i="4"/>
  <c r="T53" i="4"/>
  <c r="S53" i="4"/>
  <c r="R53" i="4"/>
  <c r="Q53" i="4"/>
  <c r="W52" i="4"/>
  <c r="V52" i="4"/>
  <c r="U52" i="4"/>
  <c r="T52" i="4"/>
  <c r="S52" i="4"/>
  <c r="R52" i="4"/>
  <c r="Q52" i="4"/>
  <c r="W51" i="4"/>
  <c r="V51" i="4"/>
  <c r="U51" i="4"/>
  <c r="T51" i="4"/>
  <c r="S51" i="4"/>
  <c r="R51" i="4"/>
  <c r="Q51" i="4"/>
  <c r="W50" i="4"/>
  <c r="V50" i="4"/>
  <c r="U50" i="4"/>
  <c r="T50" i="4"/>
  <c r="S50" i="4"/>
  <c r="R50" i="4"/>
  <c r="Q50" i="4"/>
  <c r="W49" i="4"/>
  <c r="V49" i="4"/>
  <c r="U49" i="4"/>
  <c r="T49" i="4"/>
  <c r="S49" i="4"/>
  <c r="R49" i="4"/>
  <c r="Q49" i="4"/>
  <c r="W48" i="4"/>
  <c r="V48" i="4"/>
  <c r="U48" i="4"/>
  <c r="T48" i="4"/>
  <c r="S48" i="4"/>
  <c r="R48" i="4"/>
  <c r="Q48" i="4"/>
  <c r="W47" i="4"/>
  <c r="V47" i="4"/>
  <c r="U47" i="4"/>
  <c r="T47" i="4"/>
  <c r="S47" i="4"/>
  <c r="R47" i="4"/>
  <c r="Q47" i="4"/>
  <c r="W46" i="4"/>
  <c r="V46" i="4"/>
  <c r="U46" i="4"/>
  <c r="T46" i="4"/>
  <c r="S46" i="4"/>
  <c r="R46" i="4"/>
  <c r="Q46" i="4"/>
  <c r="W45" i="4"/>
  <c r="V45" i="4"/>
  <c r="U45" i="4"/>
  <c r="T45" i="4"/>
  <c r="S45" i="4"/>
  <c r="R45" i="4"/>
  <c r="Q45" i="4"/>
  <c r="W44" i="4"/>
  <c r="V44" i="4"/>
  <c r="U44" i="4"/>
  <c r="T44" i="4"/>
  <c r="S44" i="4"/>
  <c r="R44" i="4"/>
  <c r="Q44" i="4"/>
  <c r="W43" i="4"/>
  <c r="V43" i="4"/>
  <c r="U43" i="4"/>
  <c r="T43" i="4"/>
  <c r="S43" i="4"/>
  <c r="R43" i="4"/>
  <c r="Q43" i="4"/>
  <c r="W42" i="4"/>
  <c r="V42" i="4"/>
  <c r="U42" i="4"/>
  <c r="T42" i="4"/>
  <c r="S42" i="4"/>
  <c r="R42" i="4"/>
  <c r="Q42" i="4"/>
  <c r="W41" i="4"/>
  <c r="V41" i="4"/>
  <c r="U41" i="4"/>
  <c r="T41" i="4"/>
  <c r="S41" i="4"/>
  <c r="R41" i="4"/>
  <c r="Q41" i="4"/>
  <c r="W40" i="4"/>
  <c r="V40" i="4"/>
  <c r="U40" i="4"/>
  <c r="T40" i="4"/>
  <c r="S40" i="4"/>
  <c r="R40" i="4"/>
  <c r="Q40" i="4"/>
  <c r="W39" i="4"/>
  <c r="V39" i="4"/>
  <c r="U39" i="4"/>
  <c r="T39" i="4"/>
  <c r="S39" i="4"/>
  <c r="R39" i="4"/>
  <c r="Q39" i="4"/>
  <c r="W38" i="4"/>
  <c r="V38" i="4"/>
  <c r="U38" i="4"/>
  <c r="T38" i="4"/>
  <c r="S38" i="4"/>
  <c r="R38" i="4"/>
  <c r="Q38" i="4"/>
  <c r="W37" i="4"/>
  <c r="V37" i="4"/>
  <c r="U37" i="4"/>
  <c r="T37" i="4"/>
  <c r="S37" i="4"/>
  <c r="R37" i="4"/>
  <c r="Q37" i="4"/>
  <c r="W36" i="4"/>
  <c r="V36" i="4"/>
  <c r="U36" i="4"/>
  <c r="T36" i="4"/>
  <c r="S36" i="4"/>
  <c r="R36" i="4"/>
  <c r="Q36" i="4"/>
  <c r="W35" i="4"/>
  <c r="V35" i="4"/>
  <c r="U35" i="4"/>
  <c r="T35" i="4"/>
  <c r="S35" i="4"/>
  <c r="R35" i="4"/>
  <c r="Q35" i="4"/>
  <c r="W34" i="4"/>
  <c r="V34" i="4"/>
  <c r="U34" i="4"/>
  <c r="T34" i="4"/>
  <c r="S34" i="4"/>
  <c r="R34" i="4"/>
  <c r="Q34" i="4"/>
  <c r="W33" i="4"/>
  <c r="V33" i="4"/>
  <c r="U33" i="4"/>
  <c r="T33" i="4"/>
  <c r="S33" i="4"/>
  <c r="R33" i="4"/>
  <c r="Q33" i="4"/>
  <c r="W32" i="4"/>
  <c r="V32" i="4"/>
  <c r="U32" i="4"/>
  <c r="T32" i="4"/>
  <c r="S32" i="4"/>
  <c r="R32" i="4"/>
  <c r="Q32" i="4"/>
  <c r="W31" i="4"/>
  <c r="V31" i="4"/>
  <c r="U31" i="4"/>
  <c r="T31" i="4"/>
  <c r="S31" i="4"/>
  <c r="R31" i="4"/>
  <c r="Q31" i="4"/>
  <c r="W30" i="4"/>
  <c r="V30" i="4"/>
  <c r="U30" i="4"/>
  <c r="T30" i="4"/>
  <c r="S30" i="4"/>
  <c r="R30" i="4"/>
  <c r="Q30" i="4"/>
  <c r="W29" i="4"/>
  <c r="V29" i="4"/>
  <c r="U29" i="4"/>
  <c r="T29" i="4"/>
  <c r="S29" i="4"/>
  <c r="R29" i="4"/>
  <c r="Q29" i="4"/>
  <c r="W28" i="4"/>
  <c r="V28" i="4"/>
  <c r="U28" i="4"/>
  <c r="T28" i="4"/>
  <c r="S28" i="4"/>
  <c r="R28" i="4"/>
  <c r="Q28" i="4"/>
  <c r="W27" i="4"/>
  <c r="V27" i="4"/>
  <c r="U27" i="4"/>
  <c r="T27" i="4"/>
  <c r="S27" i="4"/>
  <c r="R27" i="4"/>
  <c r="Q27" i="4"/>
  <c r="W26" i="4"/>
  <c r="V26" i="4"/>
  <c r="U26" i="4"/>
  <c r="T26" i="4"/>
  <c r="S26" i="4"/>
  <c r="R26" i="4"/>
  <c r="Q26" i="4"/>
  <c r="W25" i="4"/>
  <c r="V25" i="4"/>
  <c r="U25" i="4"/>
  <c r="T25" i="4"/>
  <c r="S25" i="4"/>
  <c r="R25" i="4"/>
  <c r="Q25" i="4"/>
  <c r="W24" i="4"/>
  <c r="V24" i="4"/>
  <c r="U24" i="4"/>
  <c r="T24" i="4"/>
  <c r="S24" i="4"/>
  <c r="R24" i="4"/>
  <c r="Q24" i="4"/>
  <c r="W23" i="4"/>
  <c r="V23" i="4"/>
  <c r="U23" i="4"/>
  <c r="T23" i="4"/>
  <c r="S23" i="4"/>
  <c r="R23" i="4"/>
  <c r="Q23" i="4"/>
  <c r="W22" i="4"/>
  <c r="V22" i="4"/>
  <c r="U22" i="4"/>
  <c r="T22" i="4"/>
  <c r="S22" i="4"/>
  <c r="R22" i="4"/>
  <c r="Q22" i="4"/>
  <c r="W21" i="4"/>
  <c r="V21" i="4"/>
  <c r="U21" i="4"/>
  <c r="T21" i="4"/>
  <c r="S21" i="4"/>
  <c r="R21" i="4"/>
  <c r="Q21" i="4"/>
  <c r="W20" i="4"/>
  <c r="V20" i="4"/>
  <c r="U20" i="4"/>
  <c r="T20" i="4"/>
  <c r="S20" i="4"/>
  <c r="R20" i="4"/>
  <c r="Q20" i="4"/>
  <c r="W19" i="4"/>
  <c r="V19" i="4"/>
  <c r="U19" i="4"/>
  <c r="T19" i="4"/>
  <c r="S19" i="4"/>
  <c r="R19" i="4"/>
  <c r="Q19" i="4"/>
  <c r="W18" i="4"/>
  <c r="V18" i="4"/>
  <c r="U18" i="4"/>
  <c r="T18" i="4"/>
  <c r="S18" i="4"/>
  <c r="R18" i="4"/>
  <c r="Q18" i="4"/>
  <c r="W17" i="4"/>
  <c r="V17" i="4"/>
  <c r="U17" i="4"/>
  <c r="T17" i="4"/>
  <c r="S17" i="4"/>
  <c r="R17" i="4"/>
  <c r="Q17" i="4"/>
  <c r="W16" i="4"/>
  <c r="V16" i="4"/>
  <c r="U16" i="4"/>
  <c r="T16" i="4"/>
  <c r="S16" i="4"/>
  <c r="R16" i="4"/>
  <c r="Q16" i="4"/>
  <c r="W15" i="4"/>
  <c r="V15" i="4"/>
  <c r="U15" i="4"/>
  <c r="T15" i="4"/>
  <c r="S15" i="4"/>
  <c r="R15" i="4"/>
  <c r="Q15" i="4"/>
  <c r="W14" i="4"/>
  <c r="V14" i="4"/>
  <c r="U14" i="4"/>
  <c r="T14" i="4"/>
  <c r="S14" i="4"/>
  <c r="R14" i="4"/>
  <c r="Q14" i="4"/>
  <c r="W13" i="4"/>
  <c r="V13" i="4"/>
  <c r="U13" i="4"/>
  <c r="T13" i="4"/>
  <c r="S13" i="4"/>
  <c r="R13" i="4"/>
  <c r="Q13" i="4"/>
  <c r="W12" i="4"/>
  <c r="V12" i="4"/>
  <c r="U12" i="4"/>
  <c r="T12" i="4"/>
  <c r="S12" i="4"/>
  <c r="R12" i="4"/>
  <c r="Q12" i="4"/>
  <c r="W11" i="4"/>
  <c r="V11" i="4"/>
  <c r="U11" i="4"/>
  <c r="T11" i="4"/>
  <c r="S11" i="4"/>
  <c r="R11" i="4"/>
  <c r="Q11" i="4"/>
  <c r="W10" i="4"/>
  <c r="V10" i="4"/>
  <c r="U10" i="4"/>
  <c r="T10" i="4"/>
  <c r="S10" i="4"/>
  <c r="R10" i="4"/>
  <c r="Q10" i="4"/>
  <c r="W9" i="4"/>
  <c r="V9" i="4"/>
  <c r="U9" i="4"/>
  <c r="T9" i="4"/>
  <c r="S9" i="4"/>
  <c r="R9" i="4"/>
  <c r="Q9" i="4"/>
  <c r="W8" i="4"/>
  <c r="V8" i="4"/>
  <c r="U8" i="4"/>
  <c r="T8" i="4"/>
  <c r="S8" i="4"/>
  <c r="R8" i="4"/>
  <c r="Q8" i="4"/>
  <c r="W7" i="4"/>
  <c r="V7" i="4"/>
  <c r="U7" i="4"/>
  <c r="T7" i="4"/>
  <c r="S7" i="4"/>
  <c r="R7" i="4"/>
  <c r="Q7" i="4"/>
  <c r="W6" i="4"/>
  <c r="V6" i="4"/>
  <c r="U6" i="4"/>
  <c r="T6" i="4"/>
  <c r="S6" i="4"/>
  <c r="R6" i="4"/>
  <c r="Q6" i="4"/>
  <c r="W5" i="4"/>
  <c r="V5" i="4"/>
  <c r="U5" i="4"/>
  <c r="T5" i="4"/>
  <c r="S5" i="4"/>
  <c r="R5" i="4"/>
  <c r="Q5" i="4"/>
  <c r="W4" i="4"/>
  <c r="V4" i="4"/>
  <c r="U4" i="4"/>
  <c r="T4" i="4"/>
  <c r="S4" i="4"/>
  <c r="R4" i="4"/>
  <c r="Q4" i="4"/>
  <c r="W3" i="4"/>
  <c r="V3" i="4"/>
  <c r="U3" i="4"/>
  <c r="T3" i="4"/>
  <c r="S3" i="4"/>
  <c r="R3" i="4"/>
  <c r="Q3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W2" i="4"/>
  <c r="V2" i="4"/>
  <c r="U2" i="4"/>
  <c r="T2" i="4"/>
  <c r="S2" i="4"/>
  <c r="R2" i="4"/>
  <c r="Q2" i="4"/>
  <c r="J24" i="1"/>
  <c r="C27" i="1"/>
  <c r="C26" i="1"/>
  <c r="C25" i="1"/>
  <c r="C24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L11" i="1"/>
  <c r="H11" i="1"/>
  <c r="E11" i="1"/>
  <c r="L10" i="1"/>
  <c r="H10" i="1"/>
  <c r="E10" i="1"/>
  <c r="L9" i="1"/>
  <c r="H9" i="1"/>
  <c r="E9" i="1"/>
  <c r="L8" i="1"/>
  <c r="H8" i="1"/>
  <c r="E8" i="1"/>
  <c r="L7" i="1"/>
  <c r="H7" i="1"/>
  <c r="E7" i="1"/>
  <c r="L6" i="1"/>
  <c r="H6" i="1"/>
  <c r="E6" i="1"/>
  <c r="L5" i="1"/>
  <c r="H5" i="1"/>
  <c r="E5" i="1"/>
  <c r="H4" i="1"/>
  <c r="L4" i="1"/>
  <c r="E4" i="1"/>
  <c r="H3" i="1"/>
  <c r="L3" i="1"/>
  <c r="E3" i="1"/>
  <c r="H2" i="1"/>
  <c r="L2" i="1"/>
  <c r="E2" i="1"/>
</calcChain>
</file>

<file path=xl/sharedStrings.xml><?xml version="1.0" encoding="utf-8"?>
<sst xmlns="http://schemas.openxmlformats.org/spreadsheetml/2006/main" count="270" uniqueCount="183">
  <si>
    <t>Group</t>
  </si>
  <si>
    <t>Total EV</t>
  </si>
  <si>
    <t>Total EV $</t>
  </si>
  <si>
    <t>Original EV</t>
  </si>
  <si>
    <t>Change</t>
  </si>
  <si>
    <t>Pool money</t>
  </si>
  <si>
    <t>Paid</t>
  </si>
  <si>
    <t>Profit</t>
  </si>
  <si>
    <t>Gonzaga (1)  Drexel (16)</t>
  </si>
  <si>
    <t>LCA</t>
  </si>
  <si>
    <t>Baylor (1) Mt. St. Mary's / Texas So. (16)</t>
  </si>
  <si>
    <t>JWO</t>
  </si>
  <si>
    <t>Illinois (1) Norfolk St. / App St. (16)</t>
  </si>
  <si>
    <t>FAG</t>
  </si>
  <si>
    <t>Michigan (1) Hartford (16)</t>
  </si>
  <si>
    <t>RMM</t>
  </si>
  <si>
    <t>Iowa (2) Liberty (13) Clev. St. (15)</t>
  </si>
  <si>
    <t>RWC</t>
  </si>
  <si>
    <t>Ohio St. (2) UNC Greensboro (13) Iona (15)</t>
  </si>
  <si>
    <t>MCG</t>
  </si>
  <si>
    <t>Houston (2) Ohio (13) Grand Caynon (15)</t>
  </si>
  <si>
    <t>MSS</t>
  </si>
  <si>
    <t>Alabama (2) N. Texas (13) Oral Roberts (15)</t>
  </si>
  <si>
    <t>BTW</t>
  </si>
  <si>
    <t>Kansas (3) Oregon St. (12) Morehead St. (14)</t>
  </si>
  <si>
    <t>JNP</t>
  </si>
  <si>
    <t>Arkansas (3) Georgetown (12) Abilene Christian (14)</t>
  </si>
  <si>
    <t>PTS</t>
  </si>
  <si>
    <t>West Virginia (3) UCSantaBarbara (12) E. Washington (14)</t>
  </si>
  <si>
    <t>Texas (3) Winthrop (12) Colgate (14)</t>
  </si>
  <si>
    <t>Virginia (4) Clemson (7) Georgia Tech (9) Syracuse (11)</t>
  </si>
  <si>
    <t>Purdue (4) UConn (7) St. Bonna (9) Mich St./UCLA (11)</t>
  </si>
  <si>
    <t>Okla St. (4) Oregon (7) Mizz (9) Wich St./Drake (11)</t>
  </si>
  <si>
    <t>Flordia St. (4) Florida (7) Wisconsin (9) Utah St. (11)</t>
  </si>
  <si>
    <t>Creighton (5) San Diego St. (6) Loyola (8) Rutgers (10)</t>
  </si>
  <si>
    <t>Villanova (5) BYU (6) LSU (8) Maryland (10)</t>
  </si>
  <si>
    <t>Tennessee (5) USC (6) Okla (8) VCU (10)</t>
  </si>
  <si>
    <t>Colorado (5) Texas Tech (6) No. Car. (8) Va. Tech (10)</t>
  </si>
  <si>
    <t>team_name</t>
  </si>
  <si>
    <t>ev</t>
  </si>
  <si>
    <t>team_rating</t>
  </si>
  <si>
    <t>team_seed</t>
  </si>
  <si>
    <t>team_slot</t>
  </si>
  <si>
    <t>rd1_win</t>
  </si>
  <si>
    <t>rd2_win</t>
  </si>
  <si>
    <t>rd3_win</t>
  </si>
  <si>
    <t>rd4_win</t>
  </si>
  <si>
    <t>rd5_win</t>
  </si>
  <si>
    <t>rd6_win</t>
  </si>
  <si>
    <t>rd7_win</t>
  </si>
  <si>
    <t>results_to</t>
  </si>
  <si>
    <t>team_alive</t>
  </si>
  <si>
    <t>team_id</t>
  </si>
  <si>
    <t>Gonzaga</t>
  </si>
  <si>
    <t>Norfolk State</t>
  </si>
  <si>
    <t>Appalachian State</t>
  </si>
  <si>
    <t>Oklahoma</t>
  </si>
  <si>
    <t>Missouri</t>
  </si>
  <si>
    <t>Creighton</t>
  </si>
  <si>
    <t>UC-Santa Barbara</t>
  </si>
  <si>
    <t>Virginia</t>
  </si>
  <si>
    <t>Ohio</t>
  </si>
  <si>
    <t>Southern California</t>
  </si>
  <si>
    <t>Drake</t>
  </si>
  <si>
    <t>Wichita State</t>
  </si>
  <si>
    <t>Kansas</t>
  </si>
  <si>
    <t>Eastern Washington</t>
  </si>
  <si>
    <t>Oregon</t>
  </si>
  <si>
    <t>Virginia Commonwealth</t>
  </si>
  <si>
    <t>Iowa</t>
  </si>
  <si>
    <t>Grand Canyon</t>
  </si>
  <si>
    <t>Michigan</t>
  </si>
  <si>
    <t>Mount St. Mary's</t>
  </si>
  <si>
    <t>Texas Southern</t>
  </si>
  <si>
    <t>Louisiana State</t>
  </si>
  <si>
    <t>St. Bonaventure</t>
  </si>
  <si>
    <t>Colorado</t>
  </si>
  <si>
    <t>Georgetown</t>
  </si>
  <si>
    <t>Florida State</t>
  </si>
  <si>
    <t>North Carolina-Greensboro</t>
  </si>
  <si>
    <t>Brigham Young</t>
  </si>
  <si>
    <t>Michigan State</t>
  </si>
  <si>
    <t>UCLA</t>
  </si>
  <si>
    <t>Texas</t>
  </si>
  <si>
    <t>Abilene Christian</t>
  </si>
  <si>
    <t>Connecticut</t>
  </si>
  <si>
    <t>Maryland</t>
  </si>
  <si>
    <t>Alabama</t>
  </si>
  <si>
    <t>Iona</t>
  </si>
  <si>
    <t>Illinois</t>
  </si>
  <si>
    <t>Drexel</t>
  </si>
  <si>
    <t>Loyola (IL)</t>
  </si>
  <si>
    <t>Georgia Tech</t>
  </si>
  <si>
    <t>Tennessee</t>
  </si>
  <si>
    <t>Oregon State</t>
  </si>
  <si>
    <t>Oklahoma State</t>
  </si>
  <si>
    <t>Liberty</t>
  </si>
  <si>
    <t>San Diego State</t>
  </si>
  <si>
    <t>Syracuse</t>
  </si>
  <si>
    <t>West Virginia</t>
  </si>
  <si>
    <t>Morehead State</t>
  </si>
  <si>
    <t>Clemson</t>
  </si>
  <si>
    <t>Rutgers</t>
  </si>
  <si>
    <t>Houston</t>
  </si>
  <si>
    <t>Cleveland State</t>
  </si>
  <si>
    <t>Baylor</t>
  </si>
  <si>
    <t>Hartford</t>
  </si>
  <si>
    <t>North Carolina</t>
  </si>
  <si>
    <t>Wisconsin</t>
  </si>
  <si>
    <t>Villanova</t>
  </si>
  <si>
    <t>Winthrop</t>
  </si>
  <si>
    <t>Purdue</t>
  </si>
  <si>
    <t>North Texas</t>
  </si>
  <si>
    <t>Texas Tech</t>
  </si>
  <si>
    <t>Utah State</t>
  </si>
  <si>
    <t>Arkansas</t>
  </si>
  <si>
    <t>Colgate</t>
  </si>
  <si>
    <t>Florida</t>
  </si>
  <si>
    <t>Virginia Tech</t>
  </si>
  <si>
    <t>Ohio State</t>
  </si>
  <si>
    <t>Oral Roberts</t>
  </si>
  <si>
    <t>Teams</t>
  </si>
  <si>
    <t>Owner</t>
  </si>
  <si>
    <t>Bid</t>
  </si>
  <si>
    <t>Gonzaga (1) / Texas So. /Tex A&amp;M CC(16)</t>
  </si>
  <si>
    <t>Baylor (1) / Bryant/ Wright St. (16)</t>
  </si>
  <si>
    <t>Arizona (1) Norfolk St. (16)</t>
  </si>
  <si>
    <t>Kansas (1) Georgia St. (16)</t>
  </si>
  <si>
    <t>Duke (2) S. Dakota St. (13) Jax. St. (15)</t>
  </si>
  <si>
    <t>Kentucky (2) Chattanooga (13) Delaware (15)</t>
  </si>
  <si>
    <t>Villanova (2)  Akron (13) St. Peter’s (15)</t>
  </si>
  <si>
    <t>Auburn (2) Vermont (13) Cal St. Fullerton (15)</t>
  </si>
  <si>
    <t>Texas Tech (3)  Richmond (12) Colgate (14)</t>
  </si>
  <si>
    <t>Purdue (3) UAB (12) Longwood (14)</t>
  </si>
  <si>
    <t>Tenn (3)  Wyoming/Indiana (12) Yale(14)</t>
  </si>
  <si>
    <t>Wisconsin  (3) New Mex. St. (12) Montana St. (14)</t>
  </si>
  <si>
    <t>Arkansas (4) USC (7) Creighton (9) Iowa St. (11)</t>
  </si>
  <si>
    <t>Providence (4) Mich St. (7) Memphis (9) Rutgers/ND(11)</t>
  </si>
  <si>
    <t>UCLA (4) Ohio St. (7) TCU (9) Mich (11)</t>
  </si>
  <si>
    <t>Illinois (4) Murray St. (7) Marquette (9) VA Tech (11)</t>
  </si>
  <si>
    <t>U. Conn. (5) LSU (6) San Diego St. (8) Miami (10)</t>
  </si>
  <si>
    <t>Iowa (5) ‘Bama (6) Boise St. (8) Davidson (10)</t>
  </si>
  <si>
    <t>St. Mary’s (5) Colorado St. (6) Seton Hall (8) Loyola (10)</t>
  </si>
  <si>
    <t>Houston (5) Texas (6) No. Car. (8) San Fran. (10)</t>
  </si>
  <si>
    <t>Kentucky</t>
  </si>
  <si>
    <t>Arizona</t>
  </si>
  <si>
    <t>Auburn</t>
  </si>
  <si>
    <t>Duke</t>
  </si>
  <si>
    <t>Memphis</t>
  </si>
  <si>
    <t>Saint Mary's (CA)</t>
  </si>
  <si>
    <t>Indiana</t>
  </si>
  <si>
    <t>Providence</t>
  </si>
  <si>
    <t>Texas Christian</t>
  </si>
  <si>
    <t>Marquette</t>
  </si>
  <si>
    <t>Seton Hall</t>
  </si>
  <si>
    <t>Boise State</t>
  </si>
  <si>
    <t>Murray State</t>
  </si>
  <si>
    <t>Davidson</t>
  </si>
  <si>
    <t>Alabama-Birmingham</t>
  </si>
  <si>
    <t>Miami (FL)</t>
  </si>
  <si>
    <t>Iowa State</t>
  </si>
  <si>
    <t>Colorado State</t>
  </si>
  <si>
    <t>Notre Dame</t>
  </si>
  <si>
    <t>San Francisco</t>
  </si>
  <si>
    <t>Richmond</t>
  </si>
  <si>
    <t>South Dakota State</t>
  </si>
  <si>
    <t>Vermont</t>
  </si>
  <si>
    <t>Chattanooga</t>
  </si>
  <si>
    <t>New Mexico State</t>
  </si>
  <si>
    <t>Akron</t>
  </si>
  <si>
    <t>Yale</t>
  </si>
  <si>
    <t>Saint Peter's</t>
  </si>
  <si>
    <t>Jacksonville State</t>
  </si>
  <si>
    <t>Montana State</t>
  </si>
  <si>
    <t>Wright State</t>
  </si>
  <si>
    <t>Longwood</t>
  </si>
  <si>
    <t>Delaware</t>
  </si>
  <si>
    <t>Georgia State</t>
  </si>
  <si>
    <t>Cal State Fullerton</t>
  </si>
  <si>
    <t>Bryant</t>
  </si>
  <si>
    <t>Wyoming</t>
  </si>
  <si>
    <t>Texas A&amp;M-Corpus Christi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</si>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</sst>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.95"/>
      <color rgb="FF000000"/>
      <name val="Times New Roman"/>
      <family val="1"/>
    </font>
    <font>
      <sz val="14"/>
      <color theme="1"/>
      <name val="Times New Roman"/>
      <family val="1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/>
    <xf numFmtId="0" fontId="1" fillId="0" borderId="0"/>
    <xf numFmtId="0" fontId="2" fillId="0" borderId="0"/>
    <xf numFmtId="0" fontId="3" fillId="0" borderId="0"/>
  </cellStyleXfs>
  <cellXfs count="18">
    <xf numFmtId="0" fontId="0" fillId="0" borderId="0" xfId="0"/>
    <xf numFmtId="11" fontId="0" fillId="0" borderId="0" xfId="0" applyNumberFormat="1"/>
    <xf numFmtId="10" fontId="1" fillId="0" borderId="0" xfId="2" applyNumberFormat="1"/>
    <xf numFmtId="0" fontId="0" fillId="0" borderId="0" xfId="0"/>
    <xf numFmtId="0" fontId="4" fillId="0" borderId="0" xfId="0" applyFont="1"/>
    <xf numFmtId="10" fontId="0" fillId="0" borderId="0" xfId="0" applyNumberFormat="1"/>
    <xf numFmtId="0" fontId="5" fillId="0" borderId="1" xfId="0" applyFont="1" applyBorder="1"/>
    <xf numFmtId="44" fontId="1" fillId="0" borderId="0" xfId="1"/>
    <xf numFmtId="8" fontId="0" fillId="0" borderId="0" xfId="0" applyNumberFormat="1"/>
    <xf numFmtId="44" fontId="0" fillId="0" borderId="0" xfId="0" applyNumberFormat="1"/>
    <xf numFmtId="0" fontId="6" fillId="0" borderId="2" xfId="0" applyFont="1" applyBorder="1" applyAlignment="1">
      <alignment horizontal="center" vertical="top"/>
    </xf>
    <xf numFmtId="10" fontId="1" fillId="2" borderId="0" xfId="2" applyNumberFormat="1" applyFill="1"/>
    <xf numFmtId="44" fontId="1" fillId="2" borderId="0" xfId="1" applyFill="1"/>
    <xf numFmtId="8" fontId="0" fillId="2" borderId="0" xfId="0" applyNumberFormat="1" applyFill="1"/>
    <xf numFmtId="44" fontId="0" fillId="2" borderId="0" xfId="0" applyNumberFormat="1" applyFill="1"/>
    <xf numFmtId="0" fontId="0" fillId="2" borderId="0" xfId="0" applyFill="1"/>
    <xf numFmtId="0" fontId="5" fillId="2" borderId="1" xfId="0" applyFont="1" applyFill="1" applyBorder="1"/>
    <xf numFmtId="164" fontId="0" fillId="0" borderId="0" xfId="0" applyNumberFormat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B8" sqref="B8"/>
    </sheetView>
  </sheetViews>
  <sheetFormatPr baseColWidth="10" defaultRowHeight="16" x14ac:dyDescent="0.2"/>
  <cols>
    <col min="1" max="1" width="64.6640625" style="3" customWidth="1"/>
    <col min="2" max="2" width="11.6640625" style="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ht="18" customHeight="1" x14ac:dyDescent="0.2">
      <c r="A2" s="3" t="s">
        <v>124</v>
      </c>
      <c r="B2" s="2">
        <f>'538_old'!C2+'538_old'!C39</f>
        <v>0.18810254161352</v>
      </c>
      <c r="C2" s="7">
        <f t="shared" ref="C2:C21" si="0">B2*$F$2</f>
        <v>543.61634526307284</v>
      </c>
      <c r="D2" s="8">
        <v>399.84</v>
      </c>
      <c r="E2" s="9">
        <f t="shared" ref="E2:E21" si="1">C2-D2</f>
        <v>143.77634526307287</v>
      </c>
      <c r="F2">
        <v>2890</v>
      </c>
      <c r="G2">
        <v>450</v>
      </c>
      <c r="H2" s="9">
        <f t="shared" ref="H2:H21" si="2">C2-G2</f>
        <v>93.616345263072844</v>
      </c>
      <c r="I2" s="6" t="s">
        <v>9</v>
      </c>
      <c r="K2" t="s">
        <v>9</v>
      </c>
      <c r="L2" s="9">
        <f>H2+H11+H13</f>
        <v>157.99869891957363</v>
      </c>
    </row>
    <row r="3" spans="1:12" ht="18" customHeight="1" x14ac:dyDescent="0.2">
      <c r="A3" s="3" t="s">
        <v>125</v>
      </c>
      <c r="B3" s="2">
        <f>'538_old'!C21+'538_old'!C22+'538_old'!C54</f>
        <v>0.15504035947544001</v>
      </c>
      <c r="C3" s="7">
        <f t="shared" si="0"/>
        <v>448.06663888402164</v>
      </c>
      <c r="D3" s="8">
        <v>247.65</v>
      </c>
      <c r="E3" s="9">
        <f t="shared" si="1"/>
        <v>200.41663888402164</v>
      </c>
      <c r="G3">
        <v>400</v>
      </c>
      <c r="H3" s="9">
        <f t="shared" si="2"/>
        <v>48.066638884021643</v>
      </c>
      <c r="I3" s="6" t="s">
        <v>11</v>
      </c>
      <c r="K3" t="s">
        <v>11</v>
      </c>
      <c r="L3" s="9">
        <f>H3+H5</f>
        <v>15.088717742346034</v>
      </c>
    </row>
    <row r="4" spans="1:12" ht="18" customHeight="1" x14ac:dyDescent="0.2">
      <c r="A4" s="3" t="s">
        <v>126</v>
      </c>
      <c r="B4" s="11">
        <f>'538_old'!C38+'538_old'!C3+'538_old'!C4</f>
        <v>5.0000000000000001E-3</v>
      </c>
      <c r="C4" s="12">
        <f t="shared" si="0"/>
        <v>14.450000000000001</v>
      </c>
      <c r="D4" s="13">
        <v>270.08999999999997</v>
      </c>
      <c r="E4" s="14">
        <f t="shared" si="1"/>
        <v>-255.64</v>
      </c>
      <c r="F4" s="15"/>
      <c r="G4" s="15">
        <v>500</v>
      </c>
      <c r="H4" s="14">
        <f t="shared" si="2"/>
        <v>-485.55</v>
      </c>
      <c r="I4" s="16" t="s">
        <v>13</v>
      </c>
      <c r="K4" s="15" t="s">
        <v>13</v>
      </c>
      <c r="L4" s="9">
        <f>H4</f>
        <v>-485.55</v>
      </c>
    </row>
    <row r="5" spans="1:12" ht="18" customHeight="1" x14ac:dyDescent="0.2">
      <c r="A5" s="3" t="s">
        <v>127</v>
      </c>
      <c r="B5" s="2">
        <f>'538_old'!C20+'538_old'!C55</f>
        <v>9.2395182995960001E-2</v>
      </c>
      <c r="C5" s="7">
        <f t="shared" si="0"/>
        <v>267.02207885832439</v>
      </c>
      <c r="D5" s="8">
        <v>130.19</v>
      </c>
      <c r="E5" s="9">
        <f t="shared" si="1"/>
        <v>136.83207885832439</v>
      </c>
      <c r="G5">
        <v>300</v>
      </c>
      <c r="H5" s="9">
        <f t="shared" si="2"/>
        <v>-32.977921141675608</v>
      </c>
      <c r="I5" s="6" t="s">
        <v>11</v>
      </c>
      <c r="K5" s="15" t="s">
        <v>15</v>
      </c>
      <c r="L5" s="9">
        <f>H6+H18+H21</f>
        <v>-80.499999999999986</v>
      </c>
    </row>
    <row r="6" spans="1:12" ht="18" customHeight="1" x14ac:dyDescent="0.2">
      <c r="A6" s="3" t="s">
        <v>128</v>
      </c>
      <c r="B6" s="11">
        <f>'538_old'!C45+'538_old'!C53+'538_old'!C18</f>
        <v>5.0000000000000001E-3</v>
      </c>
      <c r="C6" s="12">
        <f t="shared" si="0"/>
        <v>14.450000000000001</v>
      </c>
      <c r="D6" s="13">
        <v>145.57</v>
      </c>
      <c r="E6" s="14">
        <f t="shared" si="1"/>
        <v>-131.12</v>
      </c>
      <c r="F6" s="15"/>
      <c r="G6" s="15">
        <v>100</v>
      </c>
      <c r="H6" s="14">
        <f t="shared" si="2"/>
        <v>-85.55</v>
      </c>
      <c r="I6" s="16" t="s">
        <v>15</v>
      </c>
      <c r="K6" s="15" t="s">
        <v>17</v>
      </c>
      <c r="L6" s="9">
        <f>H7+H9</f>
        <v>-173.85000000000002</v>
      </c>
    </row>
    <row r="7" spans="1:12" ht="18" customHeight="1" x14ac:dyDescent="0.2">
      <c r="A7" s="3" t="s">
        <v>129</v>
      </c>
      <c r="B7" s="11">
        <f>'538_old'!C37+'538_old'!C68+'538_old'!C28</f>
        <v>0</v>
      </c>
      <c r="C7" s="12">
        <f t="shared" si="0"/>
        <v>0</v>
      </c>
      <c r="D7" s="13">
        <v>128.47999999999999</v>
      </c>
      <c r="E7" s="14">
        <f t="shared" si="1"/>
        <v>-128.47999999999999</v>
      </c>
      <c r="F7" s="15"/>
      <c r="G7" s="15">
        <v>75</v>
      </c>
      <c r="H7" s="14">
        <f t="shared" si="2"/>
        <v>-75</v>
      </c>
      <c r="I7" s="16" t="s">
        <v>17</v>
      </c>
      <c r="K7" t="s">
        <v>19</v>
      </c>
      <c r="L7" s="9">
        <f>H8</f>
        <v>198.9502316189396</v>
      </c>
    </row>
    <row r="8" spans="1:12" ht="18" customHeight="1" x14ac:dyDescent="0.2">
      <c r="A8" s="3" t="s">
        <v>130</v>
      </c>
      <c r="B8" s="2">
        <f>'538_old'!C19+'538_old'!C10+'538_old'!C52</f>
        <v>0.12074402478164001</v>
      </c>
      <c r="C8" s="7">
        <f t="shared" si="0"/>
        <v>348.9502316189396</v>
      </c>
      <c r="D8" s="8">
        <v>151.91</v>
      </c>
      <c r="E8" s="9">
        <f t="shared" si="1"/>
        <v>197.0402316189396</v>
      </c>
      <c r="G8">
        <v>150</v>
      </c>
      <c r="H8" s="9">
        <f t="shared" si="2"/>
        <v>198.9502316189396</v>
      </c>
      <c r="I8" s="6" t="s">
        <v>19</v>
      </c>
      <c r="K8" t="s">
        <v>21</v>
      </c>
      <c r="L8" s="9">
        <f>H12+H15+H10</f>
        <v>221.99727712907281</v>
      </c>
    </row>
    <row r="9" spans="1:12" ht="18" customHeight="1" x14ac:dyDescent="0.2">
      <c r="A9" s="3" t="s">
        <v>131</v>
      </c>
      <c r="B9" s="11">
        <f>'538_old'!C36+'538_old'!C69+'538_old'!C61</f>
        <v>3.4999999999999996E-2</v>
      </c>
      <c r="C9" s="12">
        <f t="shared" si="0"/>
        <v>101.14999999999999</v>
      </c>
      <c r="D9" s="13">
        <v>117.06</v>
      </c>
      <c r="E9" s="14">
        <f t="shared" si="1"/>
        <v>-15.910000000000011</v>
      </c>
      <c r="F9" s="15"/>
      <c r="G9" s="15">
        <v>200</v>
      </c>
      <c r="H9" s="14">
        <f t="shared" si="2"/>
        <v>-98.850000000000009</v>
      </c>
      <c r="I9" s="16" t="s">
        <v>17</v>
      </c>
      <c r="K9" s="15" t="s">
        <v>23</v>
      </c>
      <c r="L9" s="9">
        <f>H14</f>
        <v>-31.65</v>
      </c>
    </row>
    <row r="10" spans="1:12" ht="18" customHeight="1" x14ac:dyDescent="0.2">
      <c r="A10" s="3" t="s">
        <v>132</v>
      </c>
      <c r="B10" s="2">
        <f>'538_old'!C49+'538_old'!C43+'538_old'!C14</f>
        <v>5.956805873452E-2</v>
      </c>
      <c r="C10" s="7">
        <f t="shared" si="0"/>
        <v>172.15168974276281</v>
      </c>
      <c r="D10" s="8">
        <v>77.23</v>
      </c>
      <c r="E10" s="9">
        <f t="shared" si="1"/>
        <v>94.921689742762808</v>
      </c>
      <c r="G10">
        <v>50</v>
      </c>
      <c r="H10" s="9">
        <f t="shared" si="2"/>
        <v>122.15168974276281</v>
      </c>
      <c r="I10" s="6" t="s">
        <v>21</v>
      </c>
      <c r="K10" s="15" t="s">
        <v>25</v>
      </c>
      <c r="L10" s="9">
        <f>H19+H16</f>
        <v>5.0500000000000043</v>
      </c>
    </row>
    <row r="11" spans="1:12" ht="18" customHeight="1" x14ac:dyDescent="0.2">
      <c r="A11" s="3" t="s">
        <v>133</v>
      </c>
      <c r="B11" s="2">
        <f>'538_old'!C33+'538_old'!C64+'538_old'!C26</f>
        <v>6.5530226178719994E-2</v>
      </c>
      <c r="C11" s="7">
        <f t="shared" si="0"/>
        <v>189.38235365650078</v>
      </c>
      <c r="D11" s="8">
        <v>70.56</v>
      </c>
      <c r="E11" s="9">
        <f t="shared" si="1"/>
        <v>118.82235365650078</v>
      </c>
      <c r="G11">
        <v>75</v>
      </c>
      <c r="H11" s="9">
        <f t="shared" si="2"/>
        <v>114.38235365650078</v>
      </c>
      <c r="I11" s="6" t="s">
        <v>9</v>
      </c>
      <c r="K11" t="s">
        <v>27</v>
      </c>
      <c r="L11" s="9">
        <f>H20+H17</f>
        <v>172.4650745898368</v>
      </c>
    </row>
    <row r="12" spans="1:12" ht="18" customHeight="1" x14ac:dyDescent="0.2">
      <c r="A12" s="3" t="s">
        <v>134</v>
      </c>
      <c r="B12" s="11">
        <f>'538_old'!C8+'538_old'!C48+'538_old'!C15</f>
        <v>5.0000000000000001E-3</v>
      </c>
      <c r="C12" s="12">
        <f t="shared" si="0"/>
        <v>14.450000000000001</v>
      </c>
      <c r="D12" s="13">
        <v>69.97</v>
      </c>
      <c r="E12" s="14">
        <f t="shared" si="1"/>
        <v>-55.519999999999996</v>
      </c>
      <c r="F12" s="15"/>
      <c r="G12" s="15">
        <v>50</v>
      </c>
      <c r="H12" s="14">
        <f t="shared" si="2"/>
        <v>-35.549999999999997</v>
      </c>
      <c r="I12" s="16" t="s">
        <v>21</v>
      </c>
      <c r="L12" s="9"/>
    </row>
    <row r="13" spans="1:12" ht="18" customHeight="1" x14ac:dyDescent="0.2">
      <c r="A13" s="3" t="s">
        <v>135</v>
      </c>
      <c r="B13" s="11">
        <f>'538_old'!C32+'538_old'!C65+'538_old'!C59</f>
        <v>0</v>
      </c>
      <c r="C13" s="12">
        <f t="shared" si="0"/>
        <v>0</v>
      </c>
      <c r="D13" s="13">
        <v>82.86</v>
      </c>
      <c r="E13" s="14">
        <f t="shared" si="1"/>
        <v>-82.86</v>
      </c>
      <c r="F13" s="15"/>
      <c r="G13" s="15">
        <v>50</v>
      </c>
      <c r="H13" s="14">
        <f t="shared" si="2"/>
        <v>-50</v>
      </c>
      <c r="I13" s="16" t="s">
        <v>9</v>
      </c>
    </row>
    <row r="14" spans="1:12" ht="18" customHeight="1" x14ac:dyDescent="0.2">
      <c r="A14" s="3" t="s">
        <v>136</v>
      </c>
      <c r="B14" s="11">
        <f>'538_old'!C50+'538_old'!C47+'538_old'!C41+'538_old'!C9</f>
        <v>1.4999999999999999E-2</v>
      </c>
      <c r="C14" s="12">
        <f t="shared" si="0"/>
        <v>43.35</v>
      </c>
      <c r="D14" s="13">
        <v>111.92</v>
      </c>
      <c r="E14" s="14">
        <f t="shared" si="1"/>
        <v>-68.569999999999993</v>
      </c>
      <c r="F14" s="15"/>
      <c r="G14" s="15">
        <v>75</v>
      </c>
      <c r="H14" s="14">
        <f t="shared" si="2"/>
        <v>-31.65</v>
      </c>
      <c r="I14" s="16" t="s">
        <v>23</v>
      </c>
    </row>
    <row r="15" spans="1:12" ht="18" customHeight="1" x14ac:dyDescent="0.2">
      <c r="A15" s="3" t="s">
        <v>137</v>
      </c>
      <c r="B15" s="2">
        <f>'538_old'!C30+'538_old'!C31+'538_old'!C60+'538_old'!C34+'538_old'!C24</f>
        <v>6.4150722278999997E-2</v>
      </c>
      <c r="C15" s="7">
        <f t="shared" si="0"/>
        <v>185.39558738630998</v>
      </c>
      <c r="D15" s="8">
        <v>132.43</v>
      </c>
      <c r="E15" s="9">
        <f t="shared" si="1"/>
        <v>52.965587386309977</v>
      </c>
      <c r="G15">
        <v>50</v>
      </c>
      <c r="H15" s="9">
        <f t="shared" si="2"/>
        <v>135.39558738630998</v>
      </c>
      <c r="I15" s="6" t="s">
        <v>21</v>
      </c>
    </row>
    <row r="16" spans="1:12" ht="18" customHeight="1" x14ac:dyDescent="0.2">
      <c r="A16" s="3" t="s">
        <v>138</v>
      </c>
      <c r="B16" s="11">
        <f>'538_old'!C12+'538_old'!C13+'538_old'!C44+'538_old'!C16+'538_old'!C6</f>
        <v>0.02</v>
      </c>
      <c r="C16" s="12">
        <f t="shared" si="0"/>
        <v>57.800000000000004</v>
      </c>
      <c r="D16" s="13">
        <v>86.65</v>
      </c>
      <c r="E16" s="14">
        <f t="shared" si="1"/>
        <v>-28.85</v>
      </c>
      <c r="F16" s="15"/>
      <c r="G16" s="15">
        <v>50</v>
      </c>
      <c r="H16" s="14">
        <f t="shared" si="2"/>
        <v>7.8000000000000043</v>
      </c>
      <c r="I16" s="16" t="s">
        <v>25</v>
      </c>
    </row>
    <row r="17" spans="1:10" ht="18" customHeight="1" x14ac:dyDescent="0.2">
      <c r="A17" s="3" t="s">
        <v>139</v>
      </c>
      <c r="B17" s="11">
        <f>'538_old'!C27+'538_old'!C57+'538_old'!C66+'538_old'!C63</f>
        <v>2.5000000000000001E-2</v>
      </c>
      <c r="C17" s="12">
        <f t="shared" si="0"/>
        <v>72.25</v>
      </c>
      <c r="D17" s="13">
        <v>143.09</v>
      </c>
      <c r="E17" s="14">
        <f t="shared" si="1"/>
        <v>-70.84</v>
      </c>
      <c r="F17" s="15"/>
      <c r="G17" s="15">
        <v>50</v>
      </c>
      <c r="H17" s="14">
        <f t="shared" si="2"/>
        <v>22.25</v>
      </c>
      <c r="I17" s="16" t="s">
        <v>27</v>
      </c>
    </row>
    <row r="18" spans="1:10" ht="18" customHeight="1" x14ac:dyDescent="0.2">
      <c r="A18" s="3" t="s">
        <v>140</v>
      </c>
      <c r="B18" s="11">
        <f>'538_old'!C7+'538_old'!C46+'538_old'!C51+'538_old'!C40</f>
        <v>3.5000000000000003E-2</v>
      </c>
      <c r="C18" s="12">
        <f t="shared" si="0"/>
        <v>101.15</v>
      </c>
      <c r="D18" s="13">
        <v>136.41</v>
      </c>
      <c r="E18" s="14">
        <f t="shared" si="1"/>
        <v>-35.259999999999991</v>
      </c>
      <c r="F18" s="15"/>
      <c r="G18" s="15">
        <v>50</v>
      </c>
      <c r="H18" s="14">
        <f t="shared" si="2"/>
        <v>51.150000000000006</v>
      </c>
      <c r="I18" s="16" t="s">
        <v>15</v>
      </c>
    </row>
    <row r="19" spans="1:10" ht="18" customHeight="1" x14ac:dyDescent="0.2">
      <c r="A19" s="3" t="s">
        <v>141</v>
      </c>
      <c r="B19" s="11">
        <f>'538_old'!C35+'538_old'!C23+'538_old'!C29+'538_old'!C58</f>
        <v>2.5000000000000001E-2</v>
      </c>
      <c r="C19" s="12">
        <f t="shared" si="0"/>
        <v>72.25</v>
      </c>
      <c r="D19" s="13">
        <v>130.54</v>
      </c>
      <c r="E19" s="14">
        <f t="shared" si="1"/>
        <v>-58.289999999999992</v>
      </c>
      <c r="F19" s="15"/>
      <c r="G19" s="15">
        <v>75</v>
      </c>
      <c r="H19" s="14">
        <f t="shared" si="2"/>
        <v>-2.75</v>
      </c>
      <c r="I19" s="16" t="s">
        <v>25</v>
      </c>
    </row>
    <row r="20" spans="1:10" ht="18" customHeight="1" x14ac:dyDescent="0.2">
      <c r="A20" s="3" t="s">
        <v>142</v>
      </c>
      <c r="B20" s="2">
        <f>'538_old'!C5+'538_old'!C42+'538_old'!C17+'538_old'!C11</f>
        <v>7.4468883941120001E-2</v>
      </c>
      <c r="C20" s="7">
        <f t="shared" si="0"/>
        <v>215.2150745898368</v>
      </c>
      <c r="D20" s="8">
        <v>115.48</v>
      </c>
      <c r="E20" s="9">
        <f t="shared" si="1"/>
        <v>99.735074589836799</v>
      </c>
      <c r="G20">
        <v>65</v>
      </c>
      <c r="H20" s="9">
        <f t="shared" si="2"/>
        <v>150.2150745898368</v>
      </c>
      <c r="I20" s="6" t="s">
        <v>27</v>
      </c>
    </row>
    <row r="21" spans="1:10" ht="18" customHeight="1" x14ac:dyDescent="0.2">
      <c r="A21" s="3" t="s">
        <v>143</v>
      </c>
      <c r="B21" s="11">
        <f>'538_old'!C25+'538_old'!C62+'538_old'!C56+'538_old'!C67</f>
        <v>0.01</v>
      </c>
      <c r="C21" s="12">
        <f t="shared" si="0"/>
        <v>28.900000000000002</v>
      </c>
      <c r="D21" s="13">
        <v>142.07</v>
      </c>
      <c r="E21" s="14">
        <f t="shared" si="1"/>
        <v>-113.16999999999999</v>
      </c>
      <c r="F21" s="15"/>
      <c r="G21" s="15">
        <v>75</v>
      </c>
      <c r="H21" s="14">
        <f t="shared" si="2"/>
        <v>-46.099999999999994</v>
      </c>
      <c r="I21" s="16" t="s">
        <v>15</v>
      </c>
    </row>
    <row r="22" spans="1:10" x14ac:dyDescent="0.2">
      <c r="H22" s="9"/>
    </row>
    <row r="23" spans="1:10" x14ac:dyDescent="0.2">
      <c r="B23" s="5"/>
      <c r="C23" s="9"/>
    </row>
    <row r="24" spans="1:10" x14ac:dyDescent="0.2">
      <c r="C24">
        <f>0.355*2890</f>
        <v>1025.95</v>
      </c>
      <c r="D24">
        <v>5.0000000000000001E-3</v>
      </c>
      <c r="E24">
        <v>0.01</v>
      </c>
      <c r="F24">
        <v>0.02</v>
      </c>
      <c r="G24">
        <v>0.04</v>
      </c>
      <c r="H24">
        <v>0.08</v>
      </c>
      <c r="I24">
        <v>0.155</v>
      </c>
      <c r="J24" s="17">
        <f>SUM(D24:I24)</f>
        <v>0.31000000000000005</v>
      </c>
    </row>
    <row r="25" spans="1:10" x14ac:dyDescent="0.2">
      <c r="C25" s="9">
        <f>0.2*2890</f>
        <v>578</v>
      </c>
    </row>
    <row r="26" spans="1:10" x14ac:dyDescent="0.2">
      <c r="C26">
        <f>0.12*F2</f>
        <v>346.8</v>
      </c>
    </row>
    <row r="27" spans="1:10" x14ac:dyDescent="0.2">
      <c r="C27">
        <f>0.08*F2</f>
        <v>231.20000000000002</v>
      </c>
    </row>
  </sheetData>
  <conditionalFormatting sqref="C2:C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1 F22:F1048576 G24:I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2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E9991-C427-D048-9847-80CDB1B2BBD1}">
  <dimension ref="A1:AD69"/>
  <sheetViews>
    <sheetView tabSelected="1" workbookViewId="0">
      <selection activeCell="P2" sqref="P2"/>
    </sheetView>
  </sheetViews>
  <sheetFormatPr baseColWidth="10" defaultRowHeight="16" x14ac:dyDescent="0.2"/>
  <sheetData>
    <row r="1" spans="1:30" x14ac:dyDescent="0.2">
      <c r="A1" s="3"/>
      <c r="B1" s="3" t="s">
        <v>38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t="s">
        <v>182</v>
      </c>
    </row>
    <row r="2" spans="1:30" x14ac:dyDescent="0.2">
      <c r="A2" s="3">
        <v>1</v>
      </c>
      <c r="B2" s="3" t="s">
        <v>53</v>
      </c>
      <c r="C2" s="3">
        <v>96.46</v>
      </c>
      <c r="D2" s="3">
        <v>1</v>
      </c>
      <c r="E2" s="3">
        <v>0</v>
      </c>
      <c r="F2" s="3">
        <v>1</v>
      </c>
      <c r="G2" s="3">
        <v>0.98833963713799999</v>
      </c>
      <c r="H2" s="3">
        <v>0.89289786824700001</v>
      </c>
      <c r="I2" s="3">
        <v>0.77056896740699998</v>
      </c>
      <c r="J2" s="3">
        <v>0.61857867334799999</v>
      </c>
      <c r="K2" s="3">
        <v>0.41744580111899998</v>
      </c>
      <c r="L2" s="3">
        <v>0.27186031175499997</v>
      </c>
      <c r="M2" s="3">
        <v>1</v>
      </c>
      <c r="N2" s="3">
        <v>1</v>
      </c>
      <c r="O2" s="3">
        <v>2250</v>
      </c>
      <c r="P2">
        <f>Q2*X2+R2*Y2+S2*Z2+T2*AA2+U2*AB2+V2*AC2+W2*AD2</f>
        <v>0.14179292959074</v>
      </c>
      <c r="Q2">
        <f>F2-G2</f>
        <v>1.1660362862000007E-2</v>
      </c>
      <c r="R2" s="3">
        <f t="shared" ref="R2:W2" si="0">G2-H2</f>
        <v>9.5441768890999978E-2</v>
      </c>
      <c r="S2" s="3">
        <f t="shared" si="0"/>
        <v>0.12232890084000003</v>
      </c>
      <c r="T2" s="3">
        <f t="shared" si="0"/>
        <v>0.151990294059</v>
      </c>
      <c r="U2" s="3">
        <f t="shared" si="0"/>
        <v>0.201132872229</v>
      </c>
      <c r="V2" s="3">
        <f t="shared" si="0"/>
        <v>0.14558548936400001</v>
      </c>
      <c r="W2" s="3">
        <f>L2</f>
        <v>0.27186031175499997</v>
      </c>
      <c r="X2">
        <v>0</v>
      </c>
      <c r="Y2">
        <v>5.0000000000000001E-3</v>
      </c>
      <c r="Z2">
        <v>1.4999999999999999E-2</v>
      </c>
      <c r="AA2">
        <v>3.5000000000000003E-2</v>
      </c>
      <c r="AB2">
        <v>7.4999999999999997E-2</v>
      </c>
      <c r="AC2">
        <v>0.155</v>
      </c>
      <c r="AD2">
        <v>0.35499999999999998</v>
      </c>
    </row>
    <row r="3" spans="1:30" x14ac:dyDescent="0.2">
      <c r="A3" s="3">
        <v>2</v>
      </c>
      <c r="B3" s="3" t="s">
        <v>65</v>
      </c>
      <c r="C3" s="3">
        <v>91.27</v>
      </c>
      <c r="D3" s="3">
        <v>1</v>
      </c>
      <c r="E3" s="3">
        <v>64</v>
      </c>
      <c r="F3" s="3">
        <v>1</v>
      </c>
      <c r="G3" s="3">
        <v>0.96892881719500001</v>
      </c>
      <c r="H3" s="3">
        <v>0.78500829661399996</v>
      </c>
      <c r="I3" s="3">
        <v>0.50866389707899995</v>
      </c>
      <c r="J3" s="3">
        <v>0.33155059681600002</v>
      </c>
      <c r="K3" s="3">
        <v>0.18583001038700001</v>
      </c>
      <c r="L3" s="3">
        <v>8.978198473E-2</v>
      </c>
      <c r="M3" s="3">
        <v>1</v>
      </c>
      <c r="N3" s="3">
        <v>1</v>
      </c>
      <c r="O3" s="3">
        <v>2305</v>
      </c>
      <c r="P3" s="3">
        <f t="shared" ref="P3:P66" si="1">Q3*X3+R3*Y3+S3*Z3+T3*AA3+U3*AB3+V3*AC3+W3*AD3</f>
        <v>6.8952826643294995E-2</v>
      </c>
      <c r="Q3" s="3">
        <f>F3-G3</f>
        <v>3.1071182804999986E-2</v>
      </c>
      <c r="R3" s="3">
        <f t="shared" ref="R3:R66" si="2">G3-H3</f>
        <v>0.18392052058100006</v>
      </c>
      <c r="S3" s="3">
        <f t="shared" ref="S3:S66" si="3">H3-I3</f>
        <v>0.27634439953500001</v>
      </c>
      <c r="T3" s="3">
        <f t="shared" ref="T3:T66" si="4">I3-J3</f>
        <v>0.17711330026299993</v>
      </c>
      <c r="U3" s="3">
        <f t="shared" ref="U3:U66" si="5">J3-K3</f>
        <v>0.14572058642900002</v>
      </c>
      <c r="V3" s="3">
        <f t="shared" ref="V3:V66" si="6">K3-L3</f>
        <v>9.6048025657000005E-2</v>
      </c>
      <c r="W3" s="3">
        <f>L3</f>
        <v>8.978198473E-2</v>
      </c>
      <c r="X3" s="3">
        <v>0</v>
      </c>
      <c r="Y3" s="3">
        <v>5.0000000000000001E-3</v>
      </c>
      <c r="Z3" s="3">
        <v>1.4999999999999999E-2</v>
      </c>
      <c r="AA3" s="3">
        <v>3.5000000000000003E-2</v>
      </c>
      <c r="AB3" s="3">
        <v>7.4999999999999997E-2</v>
      </c>
      <c r="AC3" s="3">
        <v>0.155</v>
      </c>
      <c r="AD3" s="3">
        <v>0.35499999999999998</v>
      </c>
    </row>
    <row r="4" spans="1:30" x14ac:dyDescent="0.2">
      <c r="A4" s="3">
        <v>3</v>
      </c>
      <c r="B4" s="3" t="s">
        <v>144</v>
      </c>
      <c r="C4" s="3">
        <v>91.22</v>
      </c>
      <c r="D4" s="3">
        <v>2</v>
      </c>
      <c r="E4" s="3">
        <v>60</v>
      </c>
      <c r="F4" s="3">
        <v>1</v>
      </c>
      <c r="G4" s="3">
        <v>0.95486796974999999</v>
      </c>
      <c r="H4" s="3">
        <v>0.81227139613599997</v>
      </c>
      <c r="I4" s="3">
        <v>0.49865300601000001</v>
      </c>
      <c r="J4" s="3">
        <v>0.33322154361799999</v>
      </c>
      <c r="K4" s="3">
        <v>0.152430467175</v>
      </c>
      <c r="L4" s="3">
        <v>8.5167670825E-2</v>
      </c>
      <c r="M4" s="3">
        <v>1</v>
      </c>
      <c r="N4" s="3">
        <v>1</v>
      </c>
      <c r="O4" s="3">
        <v>96</v>
      </c>
      <c r="P4" s="3">
        <f t="shared" si="1"/>
        <v>6.5426947214030001E-2</v>
      </c>
      <c r="Q4" s="3">
        <f t="shared" ref="Q4:Q67" si="7">F4-G4</f>
        <v>4.513203025000001E-2</v>
      </c>
      <c r="R4" s="3">
        <f t="shared" si="2"/>
        <v>0.14259657361400002</v>
      </c>
      <c r="S4" s="3">
        <f t="shared" si="3"/>
        <v>0.31361839012599996</v>
      </c>
      <c r="T4" s="3">
        <f t="shared" si="4"/>
        <v>0.16543146239200002</v>
      </c>
      <c r="U4" s="3">
        <f t="shared" si="5"/>
        <v>0.18079107644299999</v>
      </c>
      <c r="V4" s="3">
        <f t="shared" si="6"/>
        <v>6.7262796350000001E-2</v>
      </c>
      <c r="W4" s="3">
        <f t="shared" ref="W4:W67" si="8">L4</f>
        <v>8.5167670825E-2</v>
      </c>
      <c r="X4" s="3">
        <v>0</v>
      </c>
      <c r="Y4" s="3">
        <v>5.0000000000000001E-3</v>
      </c>
      <c r="Z4" s="3">
        <v>1.4999999999999999E-2</v>
      </c>
      <c r="AA4" s="3">
        <v>3.5000000000000003E-2</v>
      </c>
      <c r="AB4" s="3">
        <v>7.4999999999999997E-2</v>
      </c>
      <c r="AC4" s="3">
        <v>0.155</v>
      </c>
      <c r="AD4" s="3">
        <v>0.35499999999999998</v>
      </c>
    </row>
    <row r="5" spans="1:30" x14ac:dyDescent="0.2">
      <c r="A5" s="3">
        <v>4</v>
      </c>
      <c r="B5" s="3" t="s">
        <v>145</v>
      </c>
      <c r="C5" s="3">
        <v>90.92</v>
      </c>
      <c r="D5" s="3">
        <v>1</v>
      </c>
      <c r="E5" s="3">
        <v>96</v>
      </c>
      <c r="F5" s="3">
        <v>1</v>
      </c>
      <c r="G5" s="3">
        <v>0.96572004761100005</v>
      </c>
      <c r="H5" s="3">
        <v>0.80782520310600003</v>
      </c>
      <c r="I5" s="3">
        <v>0.48044883055600002</v>
      </c>
      <c r="J5" s="3">
        <v>0.28784353145899999</v>
      </c>
      <c r="K5" s="3">
        <v>0.152336148043</v>
      </c>
      <c r="L5" s="3">
        <v>6.8506424270999997E-2</v>
      </c>
      <c r="M5" s="3">
        <v>1</v>
      </c>
      <c r="N5" s="3">
        <v>1</v>
      </c>
      <c r="O5" s="3">
        <v>12</v>
      </c>
      <c r="P5" s="3">
        <f t="shared" si="1"/>
        <v>5.9917746836234999E-2</v>
      </c>
      <c r="Q5" s="3">
        <f t="shared" si="7"/>
        <v>3.4279952388999946E-2</v>
      </c>
      <c r="R5" s="3">
        <f t="shared" si="2"/>
        <v>0.15789484450500002</v>
      </c>
      <c r="S5" s="3">
        <f t="shared" si="3"/>
        <v>0.32737637255000002</v>
      </c>
      <c r="T5" s="3">
        <f t="shared" si="4"/>
        <v>0.19260529909700003</v>
      </c>
      <c r="U5" s="3">
        <f t="shared" si="5"/>
        <v>0.13550738341599999</v>
      </c>
      <c r="V5" s="3">
        <f t="shared" si="6"/>
        <v>8.3829723772E-2</v>
      </c>
      <c r="W5" s="3">
        <f t="shared" si="8"/>
        <v>6.8506424270999997E-2</v>
      </c>
      <c r="X5" s="3">
        <v>0</v>
      </c>
      <c r="Y5" s="3">
        <v>5.0000000000000001E-3</v>
      </c>
      <c r="Z5" s="3">
        <v>1.4999999999999999E-2</v>
      </c>
      <c r="AA5" s="3">
        <v>3.5000000000000003E-2</v>
      </c>
      <c r="AB5" s="3">
        <v>7.4999999999999997E-2</v>
      </c>
      <c r="AC5" s="3">
        <v>0.155</v>
      </c>
      <c r="AD5" s="3">
        <v>0.35499999999999998</v>
      </c>
    </row>
    <row r="6" spans="1:30" x14ac:dyDescent="0.2">
      <c r="A6" s="3">
        <v>5</v>
      </c>
      <c r="B6" s="3" t="s">
        <v>146</v>
      </c>
      <c r="C6" s="3">
        <v>89.48</v>
      </c>
      <c r="D6" s="3">
        <v>2</v>
      </c>
      <c r="E6" s="3">
        <v>92</v>
      </c>
      <c r="F6" s="3">
        <v>1</v>
      </c>
      <c r="G6" s="3">
        <v>0.945098252345</v>
      </c>
      <c r="H6" s="3">
        <v>0.75844614804199995</v>
      </c>
      <c r="I6" s="3">
        <v>0.485510201995</v>
      </c>
      <c r="J6" s="3">
        <v>0.22913051921300001</v>
      </c>
      <c r="K6" s="3">
        <v>0.122915551847</v>
      </c>
      <c r="L6" s="3">
        <v>5.6760946524000003E-2</v>
      </c>
      <c r="M6" s="3">
        <v>1</v>
      </c>
      <c r="N6" s="3">
        <v>1</v>
      </c>
      <c r="O6" s="3">
        <v>2</v>
      </c>
      <c r="P6" s="3">
        <f t="shared" si="1"/>
        <v>5.2370811003125003E-2</v>
      </c>
      <c r="Q6" s="3">
        <f t="shared" si="7"/>
        <v>5.4901747654999999E-2</v>
      </c>
      <c r="R6" s="3">
        <f t="shared" si="2"/>
        <v>0.18665210430300005</v>
      </c>
      <c r="S6" s="3">
        <f t="shared" si="3"/>
        <v>0.27293594604699994</v>
      </c>
      <c r="T6" s="3">
        <f t="shared" si="4"/>
        <v>0.25637968278199996</v>
      </c>
      <c r="U6" s="3">
        <f t="shared" si="5"/>
        <v>0.10621496736600002</v>
      </c>
      <c r="V6" s="3">
        <f t="shared" si="6"/>
        <v>6.6154605322999993E-2</v>
      </c>
      <c r="W6" s="3">
        <f t="shared" si="8"/>
        <v>5.6760946524000003E-2</v>
      </c>
      <c r="X6" s="3">
        <v>0</v>
      </c>
      <c r="Y6" s="3">
        <v>5.0000000000000001E-3</v>
      </c>
      <c r="Z6" s="3">
        <v>1.4999999999999999E-2</v>
      </c>
      <c r="AA6" s="3">
        <v>3.5000000000000003E-2</v>
      </c>
      <c r="AB6" s="3">
        <v>7.4999999999999997E-2</v>
      </c>
      <c r="AC6" s="3">
        <v>0.155</v>
      </c>
      <c r="AD6" s="3">
        <v>0.35499999999999998</v>
      </c>
    </row>
    <row r="7" spans="1:30" x14ac:dyDescent="0.2">
      <c r="A7" s="3">
        <v>6</v>
      </c>
      <c r="B7" s="3" t="s">
        <v>109</v>
      </c>
      <c r="C7" s="3">
        <v>90.22</v>
      </c>
      <c r="D7" s="3">
        <v>2</v>
      </c>
      <c r="E7" s="3">
        <v>124</v>
      </c>
      <c r="F7" s="3">
        <v>1</v>
      </c>
      <c r="G7" s="3">
        <v>0.94832057199599995</v>
      </c>
      <c r="H7" s="3">
        <v>0.67792705051799995</v>
      </c>
      <c r="I7" s="3">
        <v>0.39563595623100001</v>
      </c>
      <c r="J7" s="3">
        <v>0.19429108444500001</v>
      </c>
      <c r="K7" s="3">
        <v>0.10350841038899999</v>
      </c>
      <c r="L7" s="3">
        <v>4.6873774005E-2</v>
      </c>
      <c r="M7" s="3">
        <v>1</v>
      </c>
      <c r="N7" s="3">
        <v>1</v>
      </c>
      <c r="O7" s="3">
        <v>222</v>
      </c>
      <c r="P7" s="3">
        <f t="shared" si="1"/>
        <v>4.4860663499699999E-2</v>
      </c>
      <c r="Q7" s="3">
        <f t="shared" si="7"/>
        <v>5.167942800400005E-2</v>
      </c>
      <c r="R7" s="3">
        <f t="shared" si="2"/>
        <v>0.270393521478</v>
      </c>
      <c r="S7" s="3">
        <f t="shared" si="3"/>
        <v>0.28229109428699994</v>
      </c>
      <c r="T7" s="3">
        <f t="shared" si="4"/>
        <v>0.201344871786</v>
      </c>
      <c r="U7" s="3">
        <f t="shared" si="5"/>
        <v>9.0782674056000018E-2</v>
      </c>
      <c r="V7" s="3">
        <f t="shared" si="6"/>
        <v>5.6634636383999994E-2</v>
      </c>
      <c r="W7" s="3">
        <f t="shared" si="8"/>
        <v>4.6873774005E-2</v>
      </c>
      <c r="X7" s="3">
        <v>0</v>
      </c>
      <c r="Y7" s="3">
        <v>5.0000000000000001E-3</v>
      </c>
      <c r="Z7" s="3">
        <v>1.4999999999999999E-2</v>
      </c>
      <c r="AA7" s="3">
        <v>3.5000000000000003E-2</v>
      </c>
      <c r="AB7" s="3">
        <v>7.4999999999999997E-2</v>
      </c>
      <c r="AC7" s="3">
        <v>0.155</v>
      </c>
      <c r="AD7" s="3">
        <v>0.35499999999999998</v>
      </c>
    </row>
    <row r="8" spans="1:30" x14ac:dyDescent="0.2">
      <c r="A8" s="3">
        <v>7</v>
      </c>
      <c r="B8" s="3" t="s">
        <v>69</v>
      </c>
      <c r="C8" s="3">
        <v>88.96</v>
      </c>
      <c r="D8" s="3">
        <v>5</v>
      </c>
      <c r="E8" s="3">
        <v>72</v>
      </c>
      <c r="F8" s="3">
        <v>1</v>
      </c>
      <c r="G8" s="3">
        <v>0.81634425868799998</v>
      </c>
      <c r="H8" s="3">
        <v>0.61386153384800002</v>
      </c>
      <c r="I8" s="3">
        <v>0.31434082264399998</v>
      </c>
      <c r="J8" s="3">
        <v>0.19436604773400001</v>
      </c>
      <c r="K8" s="3">
        <v>9.5514159426E-2</v>
      </c>
      <c r="L8" s="3">
        <v>4.0361131032000001E-2</v>
      </c>
      <c r="M8" s="3">
        <v>1</v>
      </c>
      <c r="N8" s="3">
        <v>1</v>
      </c>
      <c r="O8" s="3">
        <v>2294</v>
      </c>
      <c r="P8" s="3">
        <f t="shared" si="1"/>
        <v>3.9995153954640005E-2</v>
      </c>
      <c r="Q8" s="3">
        <f t="shared" si="7"/>
        <v>0.18365574131200002</v>
      </c>
      <c r="R8" s="3">
        <f t="shared" si="2"/>
        <v>0.20248272483999996</v>
      </c>
      <c r="S8" s="3">
        <f t="shared" si="3"/>
        <v>0.29952071120400003</v>
      </c>
      <c r="T8" s="3">
        <f t="shared" si="4"/>
        <v>0.11997477490999997</v>
      </c>
      <c r="U8" s="3">
        <f t="shared" si="5"/>
        <v>9.8851888308000013E-2</v>
      </c>
      <c r="V8" s="3">
        <f t="shared" si="6"/>
        <v>5.5153028393999999E-2</v>
      </c>
      <c r="W8" s="3">
        <f t="shared" si="8"/>
        <v>4.0361131032000001E-2</v>
      </c>
      <c r="X8" s="3">
        <v>0</v>
      </c>
      <c r="Y8" s="3">
        <v>5.0000000000000001E-3</v>
      </c>
      <c r="Z8" s="3">
        <v>1.4999999999999999E-2</v>
      </c>
      <c r="AA8" s="3">
        <v>3.5000000000000003E-2</v>
      </c>
      <c r="AB8" s="3">
        <v>7.4999999999999997E-2</v>
      </c>
      <c r="AC8" s="3">
        <v>0.155</v>
      </c>
      <c r="AD8" s="3">
        <v>0.35499999999999998</v>
      </c>
    </row>
    <row r="9" spans="1:30" x14ac:dyDescent="0.2">
      <c r="A9" s="3">
        <v>8</v>
      </c>
      <c r="B9" s="3" t="s">
        <v>103</v>
      </c>
      <c r="C9" s="3">
        <v>88.72</v>
      </c>
      <c r="D9" s="3">
        <v>5</v>
      </c>
      <c r="E9" s="3">
        <v>104</v>
      </c>
      <c r="F9" s="3">
        <v>1</v>
      </c>
      <c r="G9" s="3">
        <v>0.76804829726299995</v>
      </c>
      <c r="H9" s="3">
        <v>0.454564518132</v>
      </c>
      <c r="I9" s="3">
        <v>0.25009500185299999</v>
      </c>
      <c r="J9" s="3">
        <v>0.15174194832599999</v>
      </c>
      <c r="K9" s="3">
        <v>8.2675996892000003E-2</v>
      </c>
      <c r="L9" s="3">
        <v>3.8338216345000002E-2</v>
      </c>
      <c r="M9" s="3">
        <v>1</v>
      </c>
      <c r="N9" s="3">
        <v>1</v>
      </c>
      <c r="O9" s="3">
        <v>248</v>
      </c>
      <c r="P9" s="3">
        <f t="shared" si="1"/>
        <v>3.3739187658094999E-2</v>
      </c>
      <c r="Q9" s="3">
        <f t="shared" si="7"/>
        <v>0.23195170273700005</v>
      </c>
      <c r="R9" s="3">
        <f t="shared" si="2"/>
        <v>0.31348377913099995</v>
      </c>
      <c r="S9" s="3">
        <f t="shared" si="3"/>
        <v>0.20446951627900001</v>
      </c>
      <c r="T9" s="3">
        <f t="shared" si="4"/>
        <v>9.8353053526999995E-2</v>
      </c>
      <c r="U9" s="3">
        <f t="shared" si="5"/>
        <v>6.9065951433999989E-2</v>
      </c>
      <c r="V9" s="3">
        <f t="shared" si="6"/>
        <v>4.4337780547000001E-2</v>
      </c>
      <c r="W9" s="3">
        <f t="shared" si="8"/>
        <v>3.8338216345000002E-2</v>
      </c>
      <c r="X9" s="3">
        <v>0</v>
      </c>
      <c r="Y9" s="3">
        <v>5.0000000000000001E-3</v>
      </c>
      <c r="Z9" s="3">
        <v>1.4999999999999999E-2</v>
      </c>
      <c r="AA9" s="3">
        <v>3.5000000000000003E-2</v>
      </c>
      <c r="AB9" s="3">
        <v>7.4999999999999997E-2</v>
      </c>
      <c r="AC9" s="3">
        <v>0.155</v>
      </c>
      <c r="AD9" s="3">
        <v>0.35499999999999998</v>
      </c>
    </row>
    <row r="10" spans="1:30" x14ac:dyDescent="0.2">
      <c r="A10" s="3">
        <v>9</v>
      </c>
      <c r="B10" s="3" t="s">
        <v>111</v>
      </c>
      <c r="C10" s="3">
        <v>89.1</v>
      </c>
      <c r="D10" s="3">
        <v>3</v>
      </c>
      <c r="E10" s="3">
        <v>52</v>
      </c>
      <c r="F10" s="3">
        <v>1</v>
      </c>
      <c r="G10" s="3">
        <v>0.93935125882500004</v>
      </c>
      <c r="H10" s="3">
        <v>0.62050633177100001</v>
      </c>
      <c r="I10" s="3">
        <v>0.30073472922400002</v>
      </c>
      <c r="J10" s="3">
        <v>0.18276233941299999</v>
      </c>
      <c r="K10" s="3">
        <v>7.3481907710000002E-2</v>
      </c>
      <c r="L10" s="3">
        <v>3.7202973766E-2</v>
      </c>
      <c r="M10" s="3">
        <v>1</v>
      </c>
      <c r="N10" s="3">
        <v>1</v>
      </c>
      <c r="O10" s="3">
        <v>2509</v>
      </c>
      <c r="P10" s="3">
        <f t="shared" si="1"/>
        <v>3.7546155142834998E-2</v>
      </c>
      <c r="Q10" s="3">
        <f t="shared" si="7"/>
        <v>6.0648741174999965E-2</v>
      </c>
      <c r="R10" s="3">
        <f t="shared" si="2"/>
        <v>0.31884492705400003</v>
      </c>
      <c r="S10" s="3">
        <f t="shared" si="3"/>
        <v>0.31977160254699999</v>
      </c>
      <c r="T10" s="3">
        <f t="shared" si="4"/>
        <v>0.11797238981100003</v>
      </c>
      <c r="U10" s="3">
        <f t="shared" si="5"/>
        <v>0.10928043170299999</v>
      </c>
      <c r="V10" s="3">
        <f t="shared" si="6"/>
        <v>3.6278933944000002E-2</v>
      </c>
      <c r="W10" s="3">
        <f t="shared" si="8"/>
        <v>3.7202973766E-2</v>
      </c>
      <c r="X10" s="3">
        <v>0</v>
      </c>
      <c r="Y10" s="3">
        <v>5.0000000000000001E-3</v>
      </c>
      <c r="Z10" s="3">
        <v>1.4999999999999999E-2</v>
      </c>
      <c r="AA10" s="3">
        <v>3.5000000000000003E-2</v>
      </c>
      <c r="AB10" s="3">
        <v>7.4999999999999997E-2</v>
      </c>
      <c r="AC10" s="3">
        <v>0.155</v>
      </c>
      <c r="AD10" s="3">
        <v>0.35499999999999998</v>
      </c>
    </row>
    <row r="11" spans="1:30" x14ac:dyDescent="0.2">
      <c r="A11" s="3">
        <v>10</v>
      </c>
      <c r="B11" s="3" t="s">
        <v>93</v>
      </c>
      <c r="C11" s="3">
        <v>88.87</v>
      </c>
      <c r="D11" s="3">
        <v>3</v>
      </c>
      <c r="E11" s="3">
        <v>116</v>
      </c>
      <c r="F11" s="3">
        <v>1</v>
      </c>
      <c r="G11" s="3">
        <v>0.94140237875800004</v>
      </c>
      <c r="H11" s="3">
        <v>0.64179773872300006</v>
      </c>
      <c r="I11" s="3">
        <v>0.33768208113300002</v>
      </c>
      <c r="J11" s="3">
        <v>0.15807049239199999</v>
      </c>
      <c r="K11" s="3">
        <v>8.2215331766999994E-2</v>
      </c>
      <c r="L11" s="3">
        <v>3.6305143482999999E-2</v>
      </c>
      <c r="M11" s="3">
        <v>1</v>
      </c>
      <c r="N11" s="3">
        <v>1</v>
      </c>
      <c r="O11" s="3">
        <v>2633</v>
      </c>
      <c r="P11" s="3">
        <f t="shared" si="1"/>
        <v>3.8039705837319998E-2</v>
      </c>
      <c r="Q11" s="3">
        <f t="shared" si="7"/>
        <v>5.8597621241999964E-2</v>
      </c>
      <c r="R11" s="3">
        <f t="shared" si="2"/>
        <v>0.29960464003499998</v>
      </c>
      <c r="S11" s="3">
        <f t="shared" si="3"/>
        <v>0.30411565759000003</v>
      </c>
      <c r="T11" s="3">
        <f t="shared" si="4"/>
        <v>0.17961158874100003</v>
      </c>
      <c r="U11" s="3">
        <f t="shared" si="5"/>
        <v>7.5855160625000001E-2</v>
      </c>
      <c r="V11" s="3">
        <f t="shared" si="6"/>
        <v>4.5910188283999995E-2</v>
      </c>
      <c r="W11" s="3">
        <f t="shared" si="8"/>
        <v>3.6305143482999999E-2</v>
      </c>
      <c r="X11" s="3">
        <v>0</v>
      </c>
      <c r="Y11" s="3">
        <v>5.0000000000000001E-3</v>
      </c>
      <c r="Z11" s="3">
        <v>1.4999999999999999E-2</v>
      </c>
      <c r="AA11" s="3">
        <v>3.5000000000000003E-2</v>
      </c>
      <c r="AB11" s="3">
        <v>7.4999999999999997E-2</v>
      </c>
      <c r="AC11" s="3">
        <v>0.155</v>
      </c>
      <c r="AD11" s="3">
        <v>0.35499999999999998</v>
      </c>
    </row>
    <row r="12" spans="1:30" x14ac:dyDescent="0.2">
      <c r="A12" s="3">
        <v>11</v>
      </c>
      <c r="B12" s="3" t="s">
        <v>82</v>
      </c>
      <c r="C12" s="3">
        <v>89.83</v>
      </c>
      <c r="D12" s="3">
        <v>4</v>
      </c>
      <c r="E12" s="3">
        <v>44</v>
      </c>
      <c r="F12" s="3">
        <v>1</v>
      </c>
      <c r="G12" s="3">
        <v>0.92561573728699997</v>
      </c>
      <c r="H12" s="3">
        <v>0.65392431895000003</v>
      </c>
      <c r="I12" s="3">
        <v>0.37888187496199999</v>
      </c>
      <c r="J12" s="3">
        <v>0.16472079267</v>
      </c>
      <c r="K12" s="3">
        <v>6.4925186777999994E-2</v>
      </c>
      <c r="L12" s="3">
        <v>3.2370426583000003E-2</v>
      </c>
      <c r="M12" s="3">
        <v>1</v>
      </c>
      <c r="N12" s="3">
        <v>1</v>
      </c>
      <c r="O12" s="3">
        <v>26</v>
      </c>
      <c r="P12" s="3">
        <f t="shared" si="1"/>
        <v>3.7001891340814996E-2</v>
      </c>
      <c r="Q12" s="3">
        <f t="shared" si="7"/>
        <v>7.4384262713000027E-2</v>
      </c>
      <c r="R12" s="3">
        <f t="shared" si="2"/>
        <v>0.27169141833699995</v>
      </c>
      <c r="S12" s="3">
        <f t="shared" si="3"/>
        <v>0.27504244398800004</v>
      </c>
      <c r="T12" s="3">
        <f t="shared" si="4"/>
        <v>0.21416108229199998</v>
      </c>
      <c r="U12" s="3">
        <f t="shared" si="5"/>
        <v>9.9795605892000011E-2</v>
      </c>
      <c r="V12" s="3">
        <f t="shared" si="6"/>
        <v>3.255476019499999E-2</v>
      </c>
      <c r="W12" s="3">
        <f t="shared" si="8"/>
        <v>3.2370426583000003E-2</v>
      </c>
      <c r="X12" s="3">
        <v>0</v>
      </c>
      <c r="Y12" s="3">
        <v>5.0000000000000001E-3</v>
      </c>
      <c r="Z12" s="3">
        <v>1.4999999999999999E-2</v>
      </c>
      <c r="AA12" s="3">
        <v>3.5000000000000003E-2</v>
      </c>
      <c r="AB12" s="3">
        <v>7.4999999999999997E-2</v>
      </c>
      <c r="AC12" s="3">
        <v>0.155</v>
      </c>
      <c r="AD12" s="3">
        <v>0.35499999999999998</v>
      </c>
    </row>
    <row r="13" spans="1:30" x14ac:dyDescent="0.2">
      <c r="A13" s="3">
        <v>12</v>
      </c>
      <c r="B13" s="3" t="s">
        <v>147</v>
      </c>
      <c r="C13" s="3">
        <v>89.28</v>
      </c>
      <c r="D13" s="3">
        <v>2</v>
      </c>
      <c r="E13" s="3">
        <v>28</v>
      </c>
      <c r="F13" s="3">
        <v>1</v>
      </c>
      <c r="G13" s="3">
        <v>0.97064476440199998</v>
      </c>
      <c r="H13" s="3">
        <v>0.70891148803399995</v>
      </c>
      <c r="I13" s="3">
        <v>0.375004458732</v>
      </c>
      <c r="J13" s="3">
        <v>0.10871880786800001</v>
      </c>
      <c r="K13" s="3">
        <v>5.7540506417000002E-2</v>
      </c>
      <c r="L13" s="3">
        <v>2.9761827370000001E-2</v>
      </c>
      <c r="M13" s="3">
        <v>1</v>
      </c>
      <c r="N13" s="3">
        <v>1</v>
      </c>
      <c r="O13" s="3">
        <v>150</v>
      </c>
      <c r="P13" s="3">
        <f t="shared" si="1"/>
        <v>3.4346786179069999E-2</v>
      </c>
      <c r="Q13" s="3">
        <f t="shared" si="7"/>
        <v>2.9355235598000018E-2</v>
      </c>
      <c r="R13" s="3">
        <f t="shared" si="2"/>
        <v>0.26173327636800003</v>
      </c>
      <c r="S13" s="3">
        <f t="shared" si="3"/>
        <v>0.33390702930199995</v>
      </c>
      <c r="T13" s="3">
        <f t="shared" si="4"/>
        <v>0.26628565086400002</v>
      </c>
      <c r="U13" s="3">
        <f t="shared" si="5"/>
        <v>5.1178301451000004E-2</v>
      </c>
      <c r="V13" s="3">
        <f t="shared" si="6"/>
        <v>2.7778679047000002E-2</v>
      </c>
      <c r="W13" s="3">
        <f t="shared" si="8"/>
        <v>2.9761827370000001E-2</v>
      </c>
      <c r="X13" s="3">
        <v>0</v>
      </c>
      <c r="Y13" s="3">
        <v>5.0000000000000001E-3</v>
      </c>
      <c r="Z13" s="3">
        <v>1.4999999999999999E-2</v>
      </c>
      <c r="AA13" s="3">
        <v>3.5000000000000003E-2</v>
      </c>
      <c r="AB13" s="3">
        <v>7.4999999999999997E-2</v>
      </c>
      <c r="AC13" s="3">
        <v>0.155</v>
      </c>
      <c r="AD13" s="3">
        <v>0.35499999999999998</v>
      </c>
    </row>
    <row r="14" spans="1:30" x14ac:dyDescent="0.2">
      <c r="A14" s="3">
        <v>13</v>
      </c>
      <c r="B14" s="3" t="s">
        <v>113</v>
      </c>
      <c r="C14" s="3">
        <v>88.7</v>
      </c>
      <c r="D14" s="3">
        <v>3</v>
      </c>
      <c r="E14" s="3">
        <v>20</v>
      </c>
      <c r="F14" s="3">
        <v>1</v>
      </c>
      <c r="G14" s="3">
        <v>0.92697807615200001</v>
      </c>
      <c r="H14" s="3">
        <v>0.63879596843200004</v>
      </c>
      <c r="I14" s="3">
        <v>0.370020913535</v>
      </c>
      <c r="J14" s="3">
        <v>0.113662648145</v>
      </c>
      <c r="K14" s="3">
        <v>5.7778956888999998E-2</v>
      </c>
      <c r="L14" s="3">
        <v>2.8793674634E-2</v>
      </c>
      <c r="M14" s="3">
        <v>1</v>
      </c>
      <c r="N14" s="3">
        <v>1</v>
      </c>
      <c r="O14" s="3">
        <v>2641</v>
      </c>
      <c r="P14" s="3">
        <f t="shared" si="1"/>
        <v>3.3350825739500004E-2</v>
      </c>
      <c r="Q14" s="3">
        <f t="shared" si="7"/>
        <v>7.3021923847999992E-2</v>
      </c>
      <c r="R14" s="3">
        <f t="shared" si="2"/>
        <v>0.28818210771999997</v>
      </c>
      <c r="S14" s="3">
        <f t="shared" si="3"/>
        <v>0.26877505489700004</v>
      </c>
      <c r="T14" s="3">
        <f t="shared" si="4"/>
        <v>0.25635826539000001</v>
      </c>
      <c r="U14" s="3">
        <f t="shared" si="5"/>
        <v>5.5883691256000005E-2</v>
      </c>
      <c r="V14" s="3">
        <f t="shared" si="6"/>
        <v>2.8985282254999998E-2</v>
      </c>
      <c r="W14" s="3">
        <f t="shared" si="8"/>
        <v>2.8793674634E-2</v>
      </c>
      <c r="X14" s="3">
        <v>0</v>
      </c>
      <c r="Y14" s="3">
        <v>5.0000000000000001E-3</v>
      </c>
      <c r="Z14" s="3">
        <v>1.4999999999999999E-2</v>
      </c>
      <c r="AA14" s="3">
        <v>3.5000000000000003E-2</v>
      </c>
      <c r="AB14" s="3">
        <v>7.4999999999999997E-2</v>
      </c>
      <c r="AC14" s="3">
        <v>0.155</v>
      </c>
      <c r="AD14" s="3">
        <v>0.35499999999999998</v>
      </c>
    </row>
    <row r="15" spans="1:30" x14ac:dyDescent="0.2">
      <c r="A15" s="3">
        <v>14</v>
      </c>
      <c r="B15" s="3" t="s">
        <v>105</v>
      </c>
      <c r="C15" s="3">
        <v>87.66</v>
      </c>
      <c r="D15" s="3">
        <v>1</v>
      </c>
      <c r="E15" s="3">
        <v>32</v>
      </c>
      <c r="F15" s="3">
        <v>1</v>
      </c>
      <c r="G15" s="3">
        <v>0.96301402032899996</v>
      </c>
      <c r="H15" s="3">
        <v>0.69791284355899996</v>
      </c>
      <c r="I15" s="3">
        <v>0.34257329577200002</v>
      </c>
      <c r="J15" s="3">
        <v>0.131441640212</v>
      </c>
      <c r="K15" s="3">
        <v>4.9819324700000001E-2</v>
      </c>
      <c r="L15" s="3">
        <v>2.4096290919999999E-2</v>
      </c>
      <c r="M15" s="3">
        <v>1</v>
      </c>
      <c r="N15" s="3">
        <v>1</v>
      </c>
      <c r="O15" s="3">
        <v>239</v>
      </c>
      <c r="P15" s="3">
        <f t="shared" si="1"/>
        <v>3.2708134221154997E-2</v>
      </c>
      <c r="Q15" s="3">
        <f t="shared" si="7"/>
        <v>3.6985979671000035E-2</v>
      </c>
      <c r="R15" s="3">
        <f t="shared" si="2"/>
        <v>0.26510117677</v>
      </c>
      <c r="S15" s="3">
        <f t="shared" si="3"/>
        <v>0.35533954778699994</v>
      </c>
      <c r="T15" s="3">
        <f t="shared" si="4"/>
        <v>0.21113165556000002</v>
      </c>
      <c r="U15" s="3">
        <f t="shared" si="5"/>
        <v>8.1622315511999999E-2</v>
      </c>
      <c r="V15" s="3">
        <f t="shared" si="6"/>
        <v>2.5723033780000001E-2</v>
      </c>
      <c r="W15" s="3">
        <f t="shared" si="8"/>
        <v>2.4096290919999999E-2</v>
      </c>
      <c r="X15" s="3">
        <v>0</v>
      </c>
      <c r="Y15" s="3">
        <v>5.0000000000000001E-3</v>
      </c>
      <c r="Z15" s="3">
        <v>1.4999999999999999E-2</v>
      </c>
      <c r="AA15" s="3">
        <v>3.5000000000000003E-2</v>
      </c>
      <c r="AB15" s="3">
        <v>7.4999999999999997E-2</v>
      </c>
      <c r="AC15" s="3">
        <v>0.155</v>
      </c>
      <c r="AD15" s="3">
        <v>0.35499999999999998</v>
      </c>
    </row>
    <row r="16" spans="1:30" x14ac:dyDescent="0.2">
      <c r="A16" s="3">
        <v>15</v>
      </c>
      <c r="B16" s="3" t="s">
        <v>89</v>
      </c>
      <c r="C16" s="3">
        <v>86.76</v>
      </c>
      <c r="D16" s="3">
        <v>4</v>
      </c>
      <c r="E16" s="3">
        <v>108</v>
      </c>
      <c r="F16" s="3">
        <v>1</v>
      </c>
      <c r="G16" s="3">
        <v>0.80663940701500003</v>
      </c>
      <c r="H16" s="3">
        <v>0.412025851597</v>
      </c>
      <c r="I16" s="3">
        <v>0.16948788788300001</v>
      </c>
      <c r="J16" s="3">
        <v>8.1161893363999996E-2</v>
      </c>
      <c r="K16" s="3">
        <v>3.7353191074000001E-2</v>
      </c>
      <c r="L16" s="3">
        <v>1.4536840049999999E-2</v>
      </c>
      <c r="M16" s="3">
        <v>1</v>
      </c>
      <c r="N16" s="3">
        <v>1</v>
      </c>
      <c r="O16" s="3">
        <v>356</v>
      </c>
      <c r="P16" s="3">
        <f t="shared" si="1"/>
        <v>2.0685312339184997E-2</v>
      </c>
      <c r="Q16" s="3">
        <f t="shared" si="7"/>
        <v>0.19336059298499997</v>
      </c>
      <c r="R16" s="3">
        <f t="shared" si="2"/>
        <v>0.39461355541800003</v>
      </c>
      <c r="S16" s="3">
        <f t="shared" si="3"/>
        <v>0.24253796371399999</v>
      </c>
      <c r="T16" s="3">
        <f t="shared" si="4"/>
        <v>8.8325994519000015E-2</v>
      </c>
      <c r="U16" s="3">
        <f t="shared" si="5"/>
        <v>4.3808702289999994E-2</v>
      </c>
      <c r="V16" s="3">
        <f t="shared" si="6"/>
        <v>2.2816351024000002E-2</v>
      </c>
      <c r="W16" s="3">
        <f t="shared" si="8"/>
        <v>1.4536840049999999E-2</v>
      </c>
      <c r="X16" s="3">
        <v>0</v>
      </c>
      <c r="Y16" s="3">
        <v>5.0000000000000001E-3</v>
      </c>
      <c r="Z16" s="3">
        <v>1.4999999999999999E-2</v>
      </c>
      <c r="AA16" s="3">
        <v>3.5000000000000003E-2</v>
      </c>
      <c r="AB16" s="3">
        <v>7.4999999999999997E-2</v>
      </c>
      <c r="AC16" s="3">
        <v>0.155</v>
      </c>
      <c r="AD16" s="3">
        <v>0.35499999999999998</v>
      </c>
    </row>
    <row r="17" spans="1:30" x14ac:dyDescent="0.2">
      <c r="A17" s="3">
        <v>16</v>
      </c>
      <c r="B17" s="3" t="s">
        <v>74</v>
      </c>
      <c r="C17" s="3">
        <v>85.72</v>
      </c>
      <c r="D17" s="3">
        <v>6</v>
      </c>
      <c r="E17" s="3">
        <v>80</v>
      </c>
      <c r="F17" s="3">
        <v>1</v>
      </c>
      <c r="G17" s="3">
        <v>0.67100851367600001</v>
      </c>
      <c r="H17" s="3">
        <v>0.35262847895499999</v>
      </c>
      <c r="I17" s="3">
        <v>0.15759843382899999</v>
      </c>
      <c r="J17" s="3">
        <v>5.9758108664999997E-2</v>
      </c>
      <c r="K17" s="3">
        <v>2.8978319446999998E-2</v>
      </c>
      <c r="L17" s="3">
        <v>1.208359757E-2</v>
      </c>
      <c r="M17" s="3">
        <v>1</v>
      </c>
      <c r="N17" s="3">
        <v>1</v>
      </c>
      <c r="O17" s="3">
        <v>99</v>
      </c>
      <c r="P17" s="3">
        <f t="shared" si="1"/>
        <v>1.7158605450870001E-2</v>
      </c>
      <c r="Q17" s="3">
        <f t="shared" si="7"/>
        <v>0.32899148632399999</v>
      </c>
      <c r="R17" s="3">
        <f t="shared" si="2"/>
        <v>0.31838003472100002</v>
      </c>
      <c r="S17" s="3">
        <f t="shared" si="3"/>
        <v>0.195030045126</v>
      </c>
      <c r="T17" s="3">
        <f t="shared" si="4"/>
        <v>9.7840325163999986E-2</v>
      </c>
      <c r="U17" s="3">
        <f t="shared" si="5"/>
        <v>3.0779789217999998E-2</v>
      </c>
      <c r="V17" s="3">
        <f t="shared" si="6"/>
        <v>1.6894721876999998E-2</v>
      </c>
      <c r="W17" s="3">
        <f t="shared" si="8"/>
        <v>1.208359757E-2</v>
      </c>
      <c r="X17" s="3">
        <v>0</v>
      </c>
      <c r="Y17" s="3">
        <v>5.0000000000000001E-3</v>
      </c>
      <c r="Z17" s="3">
        <v>1.4999999999999999E-2</v>
      </c>
      <c r="AA17" s="3">
        <v>3.5000000000000003E-2</v>
      </c>
      <c r="AB17" s="3">
        <v>7.4999999999999997E-2</v>
      </c>
      <c r="AC17" s="3">
        <v>0.155</v>
      </c>
      <c r="AD17" s="3">
        <v>0.35499999999999998</v>
      </c>
    </row>
    <row r="18" spans="1:30" x14ac:dyDescent="0.2">
      <c r="A18" s="3">
        <v>17</v>
      </c>
      <c r="B18" s="3" t="s">
        <v>115</v>
      </c>
      <c r="C18" s="3">
        <v>86.77</v>
      </c>
      <c r="D18" s="3">
        <v>4</v>
      </c>
      <c r="E18" s="3">
        <v>12</v>
      </c>
      <c r="F18" s="3">
        <v>1</v>
      </c>
      <c r="G18" s="3">
        <v>0.71785612479299998</v>
      </c>
      <c r="H18" s="3">
        <v>0.38243614270300003</v>
      </c>
      <c r="I18" s="3">
        <v>7.9885566473999997E-2</v>
      </c>
      <c r="J18" s="3">
        <v>4.1783141905000001E-2</v>
      </c>
      <c r="K18" s="3">
        <v>2.0740609526000001E-2</v>
      </c>
      <c r="L18" s="3">
        <v>1.0112462503E-2</v>
      </c>
      <c r="M18" s="3">
        <v>1</v>
      </c>
      <c r="N18" s="3">
        <v>1</v>
      </c>
      <c r="O18" s="3">
        <v>8</v>
      </c>
      <c r="P18" s="3">
        <f t="shared" si="1"/>
        <v>1.4364420319355002E-2</v>
      </c>
      <c r="Q18" s="3">
        <f t="shared" si="7"/>
        <v>0.28214387520700002</v>
      </c>
      <c r="R18" s="3">
        <f t="shared" si="2"/>
        <v>0.33541998208999996</v>
      </c>
      <c r="S18" s="3">
        <f t="shared" si="3"/>
        <v>0.30255057622900006</v>
      </c>
      <c r="T18" s="3">
        <f t="shared" si="4"/>
        <v>3.8102424568999996E-2</v>
      </c>
      <c r="U18" s="3">
        <f t="shared" si="5"/>
        <v>2.1042532379000001E-2</v>
      </c>
      <c r="V18" s="3">
        <f t="shared" si="6"/>
        <v>1.0628147023E-2</v>
      </c>
      <c r="W18" s="3">
        <f t="shared" si="8"/>
        <v>1.0112462503E-2</v>
      </c>
      <c r="X18" s="3">
        <v>0</v>
      </c>
      <c r="Y18" s="3">
        <v>5.0000000000000001E-3</v>
      </c>
      <c r="Z18" s="3">
        <v>1.4999999999999999E-2</v>
      </c>
      <c r="AA18" s="3">
        <v>3.5000000000000003E-2</v>
      </c>
      <c r="AB18" s="3">
        <v>7.4999999999999997E-2</v>
      </c>
      <c r="AC18" s="3">
        <v>0.155</v>
      </c>
      <c r="AD18" s="3">
        <v>0.35499999999999998</v>
      </c>
    </row>
    <row r="19" spans="1:30" x14ac:dyDescent="0.2">
      <c r="A19" s="3">
        <v>18</v>
      </c>
      <c r="B19" s="3" t="s">
        <v>108</v>
      </c>
      <c r="C19" s="3">
        <v>84.66</v>
      </c>
      <c r="D19" s="3">
        <v>3</v>
      </c>
      <c r="E19" s="3">
        <v>84</v>
      </c>
      <c r="F19" s="3">
        <v>1</v>
      </c>
      <c r="G19" s="3">
        <v>0.84888904950699995</v>
      </c>
      <c r="H19" s="3">
        <v>0.48160447844100002</v>
      </c>
      <c r="I19" s="3">
        <v>0.21615717031500001</v>
      </c>
      <c r="J19" s="3">
        <v>8.2319322861999999E-2</v>
      </c>
      <c r="K19" s="3">
        <v>2.8882906149E-2</v>
      </c>
      <c r="L19" s="3">
        <v>8.7856382430000005E-3</v>
      </c>
      <c r="M19" s="3">
        <v>1</v>
      </c>
      <c r="N19" s="3">
        <v>1</v>
      </c>
      <c r="O19" s="3">
        <v>275</v>
      </c>
      <c r="P19" s="3">
        <f t="shared" si="1"/>
        <v>2.0744166493245002E-2</v>
      </c>
      <c r="Q19" s="3">
        <f t="shared" si="7"/>
        <v>0.15111095049300005</v>
      </c>
      <c r="R19" s="3">
        <f t="shared" si="2"/>
        <v>0.36728457106599993</v>
      </c>
      <c r="S19" s="3">
        <f t="shared" si="3"/>
        <v>0.26544730812600004</v>
      </c>
      <c r="T19" s="3">
        <f t="shared" si="4"/>
        <v>0.13383784745300001</v>
      </c>
      <c r="U19" s="3">
        <f t="shared" si="5"/>
        <v>5.3436416713E-2</v>
      </c>
      <c r="V19" s="3">
        <f t="shared" si="6"/>
        <v>2.0097267905999999E-2</v>
      </c>
      <c r="W19" s="3">
        <f t="shared" si="8"/>
        <v>8.7856382430000005E-3</v>
      </c>
      <c r="X19" s="3">
        <v>0</v>
      </c>
      <c r="Y19" s="3">
        <v>5.0000000000000001E-3</v>
      </c>
      <c r="Z19" s="3">
        <v>1.4999999999999999E-2</v>
      </c>
      <c r="AA19" s="3">
        <v>3.5000000000000003E-2</v>
      </c>
      <c r="AB19" s="3">
        <v>7.4999999999999997E-2</v>
      </c>
      <c r="AC19" s="3">
        <v>0.155</v>
      </c>
      <c r="AD19" s="3">
        <v>0.35499999999999998</v>
      </c>
    </row>
    <row r="20" spans="1:30" x14ac:dyDescent="0.2">
      <c r="A20" s="3">
        <v>19</v>
      </c>
      <c r="B20" s="3" t="s">
        <v>83</v>
      </c>
      <c r="C20" s="3">
        <v>86.32</v>
      </c>
      <c r="D20" s="3">
        <v>6</v>
      </c>
      <c r="E20" s="3">
        <v>48</v>
      </c>
      <c r="F20" s="3">
        <v>1</v>
      </c>
      <c r="G20" s="3">
        <v>0.54192949952900005</v>
      </c>
      <c r="H20" s="3">
        <v>0.207838460837</v>
      </c>
      <c r="I20" s="3">
        <v>8.2545627674000005E-2</v>
      </c>
      <c r="J20" s="3">
        <v>4.3176535326E-2</v>
      </c>
      <c r="K20" s="3">
        <v>1.6861285755999999E-2</v>
      </c>
      <c r="L20" s="3">
        <v>8.3466854239999996E-3</v>
      </c>
      <c r="M20" s="3">
        <v>1</v>
      </c>
      <c r="N20" s="3">
        <v>1</v>
      </c>
      <c r="O20" s="3">
        <v>251</v>
      </c>
      <c r="P20" s="3">
        <f t="shared" si="1"/>
        <v>1.1184246017815E-2</v>
      </c>
      <c r="Q20" s="3">
        <f t="shared" si="7"/>
        <v>0.45807050047099995</v>
      </c>
      <c r="R20" s="3">
        <f t="shared" si="2"/>
        <v>0.33409103869200008</v>
      </c>
      <c r="S20" s="3">
        <f t="shared" si="3"/>
        <v>0.12529283316299999</v>
      </c>
      <c r="T20" s="3">
        <f t="shared" si="4"/>
        <v>3.9369092348000005E-2</v>
      </c>
      <c r="U20" s="3">
        <f t="shared" si="5"/>
        <v>2.6315249570000001E-2</v>
      </c>
      <c r="V20" s="3">
        <f t="shared" si="6"/>
        <v>8.5146003319999993E-3</v>
      </c>
      <c r="W20" s="3">
        <f t="shared" si="8"/>
        <v>8.3466854239999996E-3</v>
      </c>
      <c r="X20" s="3">
        <v>0</v>
      </c>
      <c r="Y20" s="3">
        <v>5.0000000000000001E-3</v>
      </c>
      <c r="Z20" s="3">
        <v>1.4999999999999999E-2</v>
      </c>
      <c r="AA20" s="3">
        <v>3.5000000000000003E-2</v>
      </c>
      <c r="AB20" s="3">
        <v>7.4999999999999997E-2</v>
      </c>
      <c r="AC20" s="3">
        <v>0.155</v>
      </c>
      <c r="AD20" s="3">
        <v>0.35499999999999998</v>
      </c>
    </row>
    <row r="21" spans="1:30" x14ac:dyDescent="0.2">
      <c r="A21" s="3">
        <v>20</v>
      </c>
      <c r="B21" s="3" t="s">
        <v>85</v>
      </c>
      <c r="C21" s="3">
        <v>86.37</v>
      </c>
      <c r="D21" s="3">
        <v>5</v>
      </c>
      <c r="E21" s="3">
        <v>8</v>
      </c>
      <c r="F21" s="3">
        <v>1</v>
      </c>
      <c r="G21" s="3">
        <v>0.86275343151299999</v>
      </c>
      <c r="H21" s="3">
        <v>0.48537902700699997</v>
      </c>
      <c r="I21" s="3">
        <v>8.2074256486000002E-2</v>
      </c>
      <c r="J21" s="3">
        <v>3.7536077568000002E-2</v>
      </c>
      <c r="K21" s="3">
        <v>1.5956949711E-2</v>
      </c>
      <c r="L21" s="3">
        <v>6.75509305E-3</v>
      </c>
      <c r="M21" s="3">
        <v>1</v>
      </c>
      <c r="N21" s="3">
        <v>1</v>
      </c>
      <c r="O21" s="3">
        <v>41</v>
      </c>
      <c r="P21" s="3">
        <f t="shared" si="1"/>
        <v>1.4938060246955003E-2</v>
      </c>
      <c r="Q21" s="3">
        <f t="shared" si="7"/>
        <v>0.13724656848700001</v>
      </c>
      <c r="R21" s="3">
        <f t="shared" si="2"/>
        <v>0.37737440450600002</v>
      </c>
      <c r="S21" s="3">
        <f t="shared" si="3"/>
        <v>0.403304770521</v>
      </c>
      <c r="T21" s="3">
        <f t="shared" si="4"/>
        <v>4.4538178918E-2</v>
      </c>
      <c r="U21" s="3">
        <f t="shared" si="5"/>
        <v>2.1579127857000002E-2</v>
      </c>
      <c r="V21" s="3">
        <f t="shared" si="6"/>
        <v>9.2018566609999991E-3</v>
      </c>
      <c r="W21" s="3">
        <f t="shared" si="8"/>
        <v>6.75509305E-3</v>
      </c>
      <c r="X21" s="3">
        <v>0</v>
      </c>
      <c r="Y21" s="3">
        <v>5.0000000000000001E-3</v>
      </c>
      <c r="Z21" s="3">
        <v>1.4999999999999999E-2</v>
      </c>
      <c r="AA21" s="3">
        <v>3.5000000000000003E-2</v>
      </c>
      <c r="AB21" s="3">
        <v>7.4999999999999997E-2</v>
      </c>
      <c r="AC21" s="3">
        <v>0.155</v>
      </c>
      <c r="AD21" s="3">
        <v>0.35499999999999998</v>
      </c>
    </row>
    <row r="22" spans="1:30" x14ac:dyDescent="0.2">
      <c r="A22" s="3">
        <v>21</v>
      </c>
      <c r="B22" s="3" t="s">
        <v>87</v>
      </c>
      <c r="C22" s="3">
        <v>85.15</v>
      </c>
      <c r="D22" s="3">
        <v>6</v>
      </c>
      <c r="E22" s="3">
        <v>16</v>
      </c>
      <c r="F22" s="3">
        <v>1</v>
      </c>
      <c r="G22" s="3">
        <v>0.62151554971800005</v>
      </c>
      <c r="H22" s="3">
        <v>0.23439995307799999</v>
      </c>
      <c r="I22" s="3">
        <v>0.107589339023</v>
      </c>
      <c r="J22" s="3">
        <v>2.4610996954E-2</v>
      </c>
      <c r="K22" s="3">
        <v>1.1731199564000001E-2</v>
      </c>
      <c r="L22" s="3">
        <v>5.5113379709999999E-3</v>
      </c>
      <c r="M22" s="3">
        <v>1</v>
      </c>
      <c r="N22" s="3">
        <v>1</v>
      </c>
      <c r="O22" s="3">
        <v>333</v>
      </c>
      <c r="P22" s="3">
        <f t="shared" si="1"/>
        <v>1.0628567497310001E-2</v>
      </c>
      <c r="Q22" s="3">
        <f t="shared" si="7"/>
        <v>0.37848445028199995</v>
      </c>
      <c r="R22" s="3">
        <f t="shared" si="2"/>
        <v>0.38711559664000006</v>
      </c>
      <c r="S22" s="3">
        <f t="shared" si="3"/>
        <v>0.12681061405499999</v>
      </c>
      <c r="T22" s="3">
        <f t="shared" si="4"/>
        <v>8.2978342068999997E-2</v>
      </c>
      <c r="U22" s="3">
        <f t="shared" si="5"/>
        <v>1.2879797389999999E-2</v>
      </c>
      <c r="V22" s="3">
        <f t="shared" si="6"/>
        <v>6.2198615930000008E-3</v>
      </c>
      <c r="W22" s="3">
        <f t="shared" si="8"/>
        <v>5.5113379709999999E-3</v>
      </c>
      <c r="X22" s="3">
        <v>0</v>
      </c>
      <c r="Y22" s="3">
        <v>5.0000000000000001E-3</v>
      </c>
      <c r="Z22" s="3">
        <v>1.4999999999999999E-2</v>
      </c>
      <c r="AA22" s="3">
        <v>3.5000000000000003E-2</v>
      </c>
      <c r="AB22" s="3">
        <v>7.4999999999999997E-2</v>
      </c>
      <c r="AC22" s="3">
        <v>0.155</v>
      </c>
      <c r="AD22" s="3">
        <v>0.35499999999999998</v>
      </c>
    </row>
    <row r="23" spans="1:30" x14ac:dyDescent="0.2">
      <c r="A23" s="3">
        <v>22</v>
      </c>
      <c r="B23" s="3" t="s">
        <v>71</v>
      </c>
      <c r="C23" s="3">
        <v>84.73</v>
      </c>
      <c r="D23" s="3">
        <v>11</v>
      </c>
      <c r="E23" s="3">
        <v>114</v>
      </c>
      <c r="F23" s="3">
        <v>1</v>
      </c>
      <c r="G23" s="3">
        <v>0.68991139847100003</v>
      </c>
      <c r="H23" s="3">
        <v>0.268022630318</v>
      </c>
      <c r="I23" s="3">
        <v>0.105688371287</v>
      </c>
      <c r="J23" s="3">
        <v>3.7225108514000002E-2</v>
      </c>
      <c r="K23" s="3">
        <v>1.4929365926999999E-2</v>
      </c>
      <c r="L23" s="3">
        <v>5.0556245780000002E-3</v>
      </c>
      <c r="M23" s="3">
        <v>1</v>
      </c>
      <c r="N23" s="3">
        <v>1</v>
      </c>
      <c r="O23" s="3">
        <v>130</v>
      </c>
      <c r="P23" s="3">
        <f t="shared" si="1"/>
        <v>1.1938029251594999E-2</v>
      </c>
      <c r="Q23" s="3">
        <f t="shared" si="7"/>
        <v>0.31008860152899997</v>
      </c>
      <c r="R23" s="3">
        <f t="shared" si="2"/>
        <v>0.42188876815300003</v>
      </c>
      <c r="S23" s="3">
        <f t="shared" si="3"/>
        <v>0.16233425903100002</v>
      </c>
      <c r="T23" s="3">
        <f t="shared" si="4"/>
        <v>6.8463262772999994E-2</v>
      </c>
      <c r="U23" s="3">
        <f t="shared" si="5"/>
        <v>2.2295742587000004E-2</v>
      </c>
      <c r="V23" s="3">
        <f t="shared" si="6"/>
        <v>9.8737413489999992E-3</v>
      </c>
      <c r="W23" s="3">
        <f t="shared" si="8"/>
        <v>5.0556245780000002E-3</v>
      </c>
      <c r="X23" s="3">
        <v>0</v>
      </c>
      <c r="Y23" s="3">
        <v>5.0000000000000001E-3</v>
      </c>
      <c r="Z23" s="3">
        <v>1.4999999999999999E-2</v>
      </c>
      <c r="AA23" s="3">
        <v>3.5000000000000003E-2</v>
      </c>
      <c r="AB23" s="3">
        <v>7.4999999999999997E-2</v>
      </c>
      <c r="AC23" s="3">
        <v>0.155</v>
      </c>
      <c r="AD23" s="3">
        <v>0.35499999999999998</v>
      </c>
    </row>
    <row r="24" spans="1:30" x14ac:dyDescent="0.2">
      <c r="A24" s="3">
        <v>23</v>
      </c>
      <c r="B24" s="3" t="s">
        <v>118</v>
      </c>
      <c r="C24" s="3">
        <v>84.68</v>
      </c>
      <c r="D24" s="3">
        <v>11</v>
      </c>
      <c r="E24" s="3">
        <v>50</v>
      </c>
      <c r="F24" s="3">
        <v>1</v>
      </c>
      <c r="G24" s="3">
        <v>0.45807050047100001</v>
      </c>
      <c r="H24" s="3">
        <v>0.16235306120500001</v>
      </c>
      <c r="I24" s="3">
        <v>6.5764671183000001E-2</v>
      </c>
      <c r="J24" s="3">
        <v>3.4926569848000001E-2</v>
      </c>
      <c r="K24" s="3">
        <v>1.1088274925999999E-2</v>
      </c>
      <c r="L24" s="3">
        <v>4.6639150850000003E-3</v>
      </c>
      <c r="M24" s="3">
        <v>1</v>
      </c>
      <c r="N24" s="3">
        <v>1</v>
      </c>
      <c r="O24" s="3">
        <v>259</v>
      </c>
      <c r="P24" s="3">
        <f t="shared" si="1"/>
        <v>8.4460843430649996E-3</v>
      </c>
      <c r="Q24" s="3">
        <f t="shared" si="7"/>
        <v>0.54192949952900005</v>
      </c>
      <c r="R24" s="3">
        <f t="shared" si="2"/>
        <v>0.29571743926600003</v>
      </c>
      <c r="S24" s="3">
        <f t="shared" si="3"/>
        <v>9.6588390022000009E-2</v>
      </c>
      <c r="T24" s="3">
        <f t="shared" si="4"/>
        <v>3.0838101335E-2</v>
      </c>
      <c r="U24" s="3">
        <f t="shared" si="5"/>
        <v>2.3838294922E-2</v>
      </c>
      <c r="V24" s="3">
        <f t="shared" si="6"/>
        <v>6.424359840999999E-3</v>
      </c>
      <c r="W24" s="3">
        <f t="shared" si="8"/>
        <v>4.6639150850000003E-3</v>
      </c>
      <c r="X24" s="3">
        <v>0</v>
      </c>
      <c r="Y24" s="3">
        <v>5.0000000000000001E-3</v>
      </c>
      <c r="Z24" s="3">
        <v>1.4999999999999999E-2</v>
      </c>
      <c r="AA24" s="3">
        <v>3.5000000000000003E-2</v>
      </c>
      <c r="AB24" s="3">
        <v>7.4999999999999997E-2</v>
      </c>
      <c r="AC24" s="3">
        <v>0.155</v>
      </c>
      <c r="AD24" s="3">
        <v>0.35499999999999998</v>
      </c>
    </row>
    <row r="25" spans="1:30" x14ac:dyDescent="0.2">
      <c r="A25" s="3">
        <v>24</v>
      </c>
      <c r="B25" s="3" t="s">
        <v>107</v>
      </c>
      <c r="C25" s="3">
        <v>83.99</v>
      </c>
      <c r="D25" s="3">
        <v>8</v>
      </c>
      <c r="E25" s="3">
        <v>36</v>
      </c>
      <c r="F25" s="3">
        <v>1</v>
      </c>
      <c r="G25" s="3">
        <v>0.57930244699</v>
      </c>
      <c r="H25" s="3">
        <v>0.18424413760899999</v>
      </c>
      <c r="I25" s="3">
        <v>8.7865981989000003E-2</v>
      </c>
      <c r="J25" s="3">
        <v>3.2677246020000002E-2</v>
      </c>
      <c r="K25" s="3">
        <v>9.5307990729999997E-3</v>
      </c>
      <c r="L25" s="3">
        <v>3.7445940840000001E-3</v>
      </c>
      <c r="M25" s="3">
        <v>1</v>
      </c>
      <c r="N25" s="3">
        <v>1</v>
      </c>
      <c r="O25" s="3">
        <v>153</v>
      </c>
      <c r="P25" s="3">
        <f t="shared" si="1"/>
        <v>9.3147458342600006E-3</v>
      </c>
      <c r="Q25" s="3">
        <f t="shared" si="7"/>
        <v>0.42069755301</v>
      </c>
      <c r="R25" s="3">
        <f t="shared" si="2"/>
        <v>0.39505830938100001</v>
      </c>
      <c r="S25" s="3">
        <f t="shared" si="3"/>
        <v>9.6378155619999989E-2</v>
      </c>
      <c r="T25" s="3">
        <f t="shared" si="4"/>
        <v>5.5188735969000001E-2</v>
      </c>
      <c r="U25" s="3">
        <f t="shared" si="5"/>
        <v>2.3146446947E-2</v>
      </c>
      <c r="V25" s="3">
        <f t="shared" si="6"/>
        <v>5.7862049889999996E-3</v>
      </c>
      <c r="W25" s="3">
        <f t="shared" si="8"/>
        <v>3.7445940840000001E-3</v>
      </c>
      <c r="X25" s="3">
        <v>0</v>
      </c>
      <c r="Y25" s="3">
        <v>5.0000000000000001E-3</v>
      </c>
      <c r="Z25" s="3">
        <v>1.4999999999999999E-2</v>
      </c>
      <c r="AA25" s="3">
        <v>3.5000000000000003E-2</v>
      </c>
      <c r="AB25" s="3">
        <v>7.4999999999999997E-2</v>
      </c>
      <c r="AC25" s="3">
        <v>0.155</v>
      </c>
      <c r="AD25" s="3">
        <v>0.35499999999999998</v>
      </c>
    </row>
    <row r="26" spans="1:30" x14ac:dyDescent="0.2">
      <c r="A26" s="3">
        <v>25</v>
      </c>
      <c r="B26" s="3" t="s">
        <v>119</v>
      </c>
      <c r="C26" s="3">
        <v>84.15</v>
      </c>
      <c r="D26" s="3">
        <v>7</v>
      </c>
      <c r="E26" s="3">
        <v>120</v>
      </c>
      <c r="F26" s="3">
        <v>1</v>
      </c>
      <c r="G26" s="3">
        <v>0.55115810894200001</v>
      </c>
      <c r="H26" s="3">
        <v>0.18084035999500001</v>
      </c>
      <c r="I26" s="3">
        <v>7.6045406041999997E-2</v>
      </c>
      <c r="J26" s="3">
        <v>2.6476926184999999E-2</v>
      </c>
      <c r="K26" s="3">
        <v>1.0611044906000001E-2</v>
      </c>
      <c r="L26" s="3">
        <v>3.5906758539999998E-3</v>
      </c>
      <c r="M26" s="3">
        <v>1</v>
      </c>
      <c r="N26" s="3">
        <v>1</v>
      </c>
      <c r="O26" s="3">
        <v>194</v>
      </c>
      <c r="P26" s="3">
        <f t="shared" si="1"/>
        <v>8.7111980761799997E-3</v>
      </c>
      <c r="Q26" s="3">
        <f t="shared" si="7"/>
        <v>0.44884189105799999</v>
      </c>
      <c r="R26" s="3">
        <f t="shared" si="2"/>
        <v>0.37031774894699998</v>
      </c>
      <c r="S26" s="3">
        <f t="shared" si="3"/>
        <v>0.10479495395300001</v>
      </c>
      <c r="T26" s="3">
        <f t="shared" si="4"/>
        <v>4.9568479856999997E-2</v>
      </c>
      <c r="U26" s="3">
        <f t="shared" si="5"/>
        <v>1.5865881278999999E-2</v>
      </c>
      <c r="V26" s="3">
        <f t="shared" si="6"/>
        <v>7.0203690520000009E-3</v>
      </c>
      <c r="W26" s="3">
        <f t="shared" si="8"/>
        <v>3.5906758539999998E-3</v>
      </c>
      <c r="X26" s="3">
        <v>0</v>
      </c>
      <c r="Y26" s="3">
        <v>5.0000000000000001E-3</v>
      </c>
      <c r="Z26" s="3">
        <v>1.4999999999999999E-2</v>
      </c>
      <c r="AA26" s="3">
        <v>3.5000000000000003E-2</v>
      </c>
      <c r="AB26" s="3">
        <v>7.4999999999999997E-2</v>
      </c>
      <c r="AC26" s="3">
        <v>0.155</v>
      </c>
      <c r="AD26" s="3">
        <v>0.35499999999999998</v>
      </c>
    </row>
    <row r="27" spans="1:30" x14ac:dyDescent="0.2">
      <c r="A27" s="3">
        <v>26</v>
      </c>
      <c r="B27" s="3" t="s">
        <v>148</v>
      </c>
      <c r="C27" s="3">
        <v>84.91</v>
      </c>
      <c r="D27" s="3">
        <v>9</v>
      </c>
      <c r="E27" s="3">
        <v>6</v>
      </c>
      <c r="F27" s="3">
        <v>1</v>
      </c>
      <c r="G27" s="3">
        <v>0.51723639184100001</v>
      </c>
      <c r="H27" s="3">
        <v>5.5737085771999997E-2</v>
      </c>
      <c r="I27" s="3">
        <v>2.9833986675999999E-2</v>
      </c>
      <c r="J27" s="3">
        <v>1.369327396E-2</v>
      </c>
      <c r="K27" s="3">
        <v>6.223369407E-3</v>
      </c>
      <c r="L27" s="3">
        <v>2.7994137860000001E-3</v>
      </c>
      <c r="M27" s="3">
        <v>1</v>
      </c>
      <c r="N27" s="3">
        <v>1</v>
      </c>
      <c r="O27" s="3">
        <v>235</v>
      </c>
      <c r="P27" s="3">
        <f t="shared" si="1"/>
        <v>5.3457158186050006E-3</v>
      </c>
      <c r="Q27" s="3">
        <f t="shared" si="7"/>
        <v>0.48276360815899999</v>
      </c>
      <c r="R27" s="3">
        <f t="shared" si="2"/>
        <v>0.46149930606900003</v>
      </c>
      <c r="S27" s="3">
        <f t="shared" si="3"/>
        <v>2.5903099095999998E-2</v>
      </c>
      <c r="T27" s="3">
        <f t="shared" si="4"/>
        <v>1.6140712715999997E-2</v>
      </c>
      <c r="U27" s="3">
        <f t="shared" si="5"/>
        <v>7.4699045530000003E-3</v>
      </c>
      <c r="V27" s="3">
        <f t="shared" si="6"/>
        <v>3.4239556209999999E-3</v>
      </c>
      <c r="W27" s="3">
        <f t="shared" si="8"/>
        <v>2.7994137860000001E-3</v>
      </c>
      <c r="X27" s="3">
        <v>0</v>
      </c>
      <c r="Y27" s="3">
        <v>5.0000000000000001E-3</v>
      </c>
      <c r="Z27" s="3">
        <v>1.4999999999999999E-2</v>
      </c>
      <c r="AA27" s="3">
        <v>3.5000000000000003E-2</v>
      </c>
      <c r="AB27" s="3">
        <v>7.4999999999999997E-2</v>
      </c>
      <c r="AC27" s="3">
        <v>0.155</v>
      </c>
      <c r="AD27" s="3">
        <v>0.35499999999999998</v>
      </c>
    </row>
    <row r="28" spans="1:30" x14ac:dyDescent="0.2">
      <c r="A28" s="3">
        <v>27</v>
      </c>
      <c r="B28" s="3" t="s">
        <v>149</v>
      </c>
      <c r="C28" s="3">
        <v>84.34</v>
      </c>
      <c r="D28" s="3">
        <v>5</v>
      </c>
      <c r="E28" s="3">
        <v>40</v>
      </c>
      <c r="F28" s="3">
        <v>1</v>
      </c>
      <c r="G28" s="3">
        <v>0.60642771316999999</v>
      </c>
      <c r="H28" s="3">
        <v>0.21656217637700001</v>
      </c>
      <c r="I28" s="3">
        <v>8.8358842649E-2</v>
      </c>
      <c r="J28" s="3">
        <v>2.6043341569000001E-2</v>
      </c>
      <c r="K28" s="3">
        <v>7.0306936549999997E-3</v>
      </c>
      <c r="L28" s="3">
        <v>2.5938233099999999E-3</v>
      </c>
      <c r="M28" s="3">
        <v>1</v>
      </c>
      <c r="N28" s="3">
        <v>1</v>
      </c>
      <c r="O28" s="3">
        <v>2608</v>
      </c>
      <c r="P28" s="3">
        <f t="shared" si="1"/>
        <v>9.08789099976E-3</v>
      </c>
      <c r="Q28" s="3">
        <f t="shared" si="7"/>
        <v>0.39357228683000001</v>
      </c>
      <c r="R28" s="3">
        <f t="shared" si="2"/>
        <v>0.38986553679299996</v>
      </c>
      <c r="S28" s="3">
        <f t="shared" si="3"/>
        <v>0.12820333372800002</v>
      </c>
      <c r="T28" s="3">
        <f t="shared" si="4"/>
        <v>6.2315501080000002E-2</v>
      </c>
      <c r="U28" s="3">
        <f t="shared" si="5"/>
        <v>1.9012647914000001E-2</v>
      </c>
      <c r="V28" s="3">
        <f t="shared" si="6"/>
        <v>4.4368703449999998E-3</v>
      </c>
      <c r="W28" s="3">
        <f t="shared" si="8"/>
        <v>2.5938233099999999E-3</v>
      </c>
      <c r="X28" s="3">
        <v>0</v>
      </c>
      <c r="Y28" s="3">
        <v>5.0000000000000001E-3</v>
      </c>
      <c r="Z28" s="3">
        <v>1.4999999999999999E-2</v>
      </c>
      <c r="AA28" s="3">
        <v>3.5000000000000003E-2</v>
      </c>
      <c r="AB28" s="3">
        <v>7.4999999999999997E-2</v>
      </c>
      <c r="AC28" s="3">
        <v>0.155</v>
      </c>
      <c r="AD28" s="3">
        <v>0.35499999999999998</v>
      </c>
    </row>
    <row r="29" spans="1:30" x14ac:dyDescent="0.2">
      <c r="A29" s="3">
        <v>28</v>
      </c>
      <c r="B29" s="3" t="s">
        <v>91</v>
      </c>
      <c r="C29" s="3">
        <v>83.7</v>
      </c>
      <c r="D29" s="3">
        <v>10</v>
      </c>
      <c r="E29" s="3">
        <v>122</v>
      </c>
      <c r="F29" s="3">
        <v>1</v>
      </c>
      <c r="G29" s="3">
        <v>0.44884189105799999</v>
      </c>
      <c r="H29" s="3">
        <v>0.132664707725</v>
      </c>
      <c r="I29" s="3">
        <v>5.5630248186999999E-2</v>
      </c>
      <c r="J29" s="3">
        <v>1.9313763651000002E-2</v>
      </c>
      <c r="K29" s="3">
        <v>7.6047282779999996E-3</v>
      </c>
      <c r="L29" s="3">
        <v>2.5282542019999998E-3</v>
      </c>
      <c r="M29" s="3">
        <v>1</v>
      </c>
      <c r="N29" s="3">
        <v>1</v>
      </c>
      <c r="O29" s="3">
        <v>2350</v>
      </c>
      <c r="P29" s="3">
        <f t="shared" si="1"/>
        <v>6.5700411449600002E-3</v>
      </c>
      <c r="Q29" s="3">
        <f t="shared" si="7"/>
        <v>0.55115810894200001</v>
      </c>
      <c r="R29" s="3">
        <f t="shared" si="2"/>
        <v>0.31617718333299999</v>
      </c>
      <c r="S29" s="3">
        <f t="shared" si="3"/>
        <v>7.7034459538000005E-2</v>
      </c>
      <c r="T29" s="3">
        <f t="shared" si="4"/>
        <v>3.6316484535999997E-2</v>
      </c>
      <c r="U29" s="3">
        <f t="shared" si="5"/>
        <v>1.1709035373000002E-2</v>
      </c>
      <c r="V29" s="3">
        <f t="shared" si="6"/>
        <v>5.0764740759999998E-3</v>
      </c>
      <c r="W29" s="3">
        <f t="shared" si="8"/>
        <v>2.5282542019999998E-3</v>
      </c>
      <c r="X29" s="3">
        <v>0</v>
      </c>
      <c r="Y29" s="3">
        <v>5.0000000000000001E-3</v>
      </c>
      <c r="Z29" s="3">
        <v>1.4999999999999999E-2</v>
      </c>
      <c r="AA29" s="3">
        <v>3.5000000000000003E-2</v>
      </c>
      <c r="AB29" s="3">
        <v>7.4999999999999997E-2</v>
      </c>
      <c r="AC29" s="3">
        <v>0.155</v>
      </c>
      <c r="AD29" s="3">
        <v>0.35499999999999998</v>
      </c>
    </row>
    <row r="30" spans="1:30" x14ac:dyDescent="0.2">
      <c r="A30" s="3">
        <v>29</v>
      </c>
      <c r="B30" s="3" t="s">
        <v>150</v>
      </c>
      <c r="C30" s="3">
        <v>83.43</v>
      </c>
      <c r="D30" s="3">
        <v>12</v>
      </c>
      <c r="E30" s="3">
        <v>43</v>
      </c>
      <c r="F30" s="3">
        <v>1</v>
      </c>
      <c r="G30" s="3">
        <v>0.39357228683000001</v>
      </c>
      <c r="H30" s="3">
        <v>0.113289502583</v>
      </c>
      <c r="I30" s="3">
        <v>5.4128890563E-2</v>
      </c>
      <c r="J30" s="3">
        <v>1.8900519819000001E-2</v>
      </c>
      <c r="K30" s="3">
        <v>5.623703933E-3</v>
      </c>
      <c r="L30" s="3">
        <v>2.2454299359999999E-3</v>
      </c>
      <c r="M30" s="3">
        <v>1</v>
      </c>
      <c r="N30" s="3">
        <v>1</v>
      </c>
      <c r="O30" s="3">
        <v>84</v>
      </c>
      <c r="P30" s="3">
        <f t="shared" si="1"/>
        <v>5.8383373658399997E-3</v>
      </c>
      <c r="Q30" s="3">
        <f t="shared" si="7"/>
        <v>0.60642771316999999</v>
      </c>
      <c r="R30" s="3">
        <f t="shared" si="2"/>
        <v>0.28028278424700004</v>
      </c>
      <c r="S30" s="3">
        <f t="shared" si="3"/>
        <v>5.9160612019999996E-2</v>
      </c>
      <c r="T30" s="3">
        <f t="shared" si="4"/>
        <v>3.5228370743999995E-2</v>
      </c>
      <c r="U30" s="3">
        <f t="shared" si="5"/>
        <v>1.3276815886E-2</v>
      </c>
      <c r="V30" s="3">
        <f t="shared" si="6"/>
        <v>3.3782739970000001E-3</v>
      </c>
      <c r="W30" s="3">
        <f t="shared" si="8"/>
        <v>2.2454299359999999E-3</v>
      </c>
      <c r="X30" s="3">
        <v>0</v>
      </c>
      <c r="Y30" s="3">
        <v>5.0000000000000001E-3</v>
      </c>
      <c r="Z30" s="3">
        <v>1.4999999999999999E-2</v>
      </c>
      <c r="AA30" s="3">
        <v>3.5000000000000003E-2</v>
      </c>
      <c r="AB30" s="3">
        <v>7.4999999999999997E-2</v>
      </c>
      <c r="AC30" s="3">
        <v>0.155</v>
      </c>
      <c r="AD30" s="3">
        <v>0.35499999999999998</v>
      </c>
    </row>
    <row r="31" spans="1:30" x14ac:dyDescent="0.2">
      <c r="A31" s="3">
        <v>30</v>
      </c>
      <c r="B31" s="3" t="s">
        <v>151</v>
      </c>
      <c r="C31" s="3">
        <v>82.72</v>
      </c>
      <c r="D31" s="3">
        <v>4</v>
      </c>
      <c r="E31" s="3">
        <v>76</v>
      </c>
      <c r="F31" s="3">
        <v>1</v>
      </c>
      <c r="G31" s="3">
        <v>0.66554423436499999</v>
      </c>
      <c r="H31" s="3">
        <v>0.222246342613</v>
      </c>
      <c r="I31" s="3">
        <v>6.1315051070000001E-2</v>
      </c>
      <c r="J31" s="3">
        <v>2.3447980024E-2</v>
      </c>
      <c r="K31" s="3">
        <v>7.301792574E-3</v>
      </c>
      <c r="L31" s="3">
        <v>1.9817657619999999E-3</v>
      </c>
      <c r="M31" s="3">
        <v>1</v>
      </c>
      <c r="N31" s="3">
        <v>1</v>
      </c>
      <c r="O31" s="3">
        <v>2507</v>
      </c>
      <c r="P31" s="3">
        <f t="shared" si="1"/>
        <v>8.6949013786349998E-3</v>
      </c>
      <c r="Q31" s="3">
        <f t="shared" si="7"/>
        <v>0.33445576563500001</v>
      </c>
      <c r="R31" s="3">
        <f t="shared" si="2"/>
        <v>0.44329789175199996</v>
      </c>
      <c r="S31" s="3">
        <f t="shared" si="3"/>
        <v>0.16093129154300001</v>
      </c>
      <c r="T31" s="3">
        <f t="shared" si="4"/>
        <v>3.7867071045999998E-2</v>
      </c>
      <c r="U31" s="3">
        <f t="shared" si="5"/>
        <v>1.6146187450000002E-2</v>
      </c>
      <c r="V31" s="3">
        <f t="shared" si="6"/>
        <v>5.3200268120000005E-3</v>
      </c>
      <c r="W31" s="3">
        <f t="shared" si="8"/>
        <v>1.9817657619999999E-3</v>
      </c>
      <c r="X31" s="3">
        <v>0</v>
      </c>
      <c r="Y31" s="3">
        <v>5.0000000000000001E-3</v>
      </c>
      <c r="Z31" s="3">
        <v>1.4999999999999999E-2</v>
      </c>
      <c r="AA31" s="3">
        <v>3.5000000000000003E-2</v>
      </c>
      <c r="AB31" s="3">
        <v>7.4999999999999997E-2</v>
      </c>
      <c r="AC31" s="3">
        <v>0.155</v>
      </c>
      <c r="AD31" s="3">
        <v>0.35499999999999998</v>
      </c>
    </row>
    <row r="32" spans="1:30" x14ac:dyDescent="0.2">
      <c r="A32" s="3">
        <v>31</v>
      </c>
      <c r="B32" s="3" t="s">
        <v>97</v>
      </c>
      <c r="C32" s="3">
        <v>83.49</v>
      </c>
      <c r="D32" s="3">
        <v>8</v>
      </c>
      <c r="E32" s="3">
        <v>68</v>
      </c>
      <c r="F32" s="3">
        <v>1</v>
      </c>
      <c r="G32" s="3">
        <v>0.55441182004800005</v>
      </c>
      <c r="H32" s="3">
        <v>0.122817636358</v>
      </c>
      <c r="I32" s="3">
        <v>4.5706621697000002E-2</v>
      </c>
      <c r="J32" s="3">
        <v>1.7693747706999999E-2</v>
      </c>
      <c r="K32" s="3">
        <v>6.0416457119999998E-3</v>
      </c>
      <c r="L32" s="3">
        <v>1.790533534E-3</v>
      </c>
      <c r="M32" s="3">
        <v>1</v>
      </c>
      <c r="N32" s="3">
        <v>1</v>
      </c>
      <c r="O32" s="3">
        <v>21</v>
      </c>
      <c r="P32" s="3">
        <f t="shared" si="1"/>
        <v>6.463556169800001E-3</v>
      </c>
      <c r="Q32" s="3">
        <f t="shared" si="7"/>
        <v>0.44558817995199995</v>
      </c>
      <c r="R32" s="3">
        <f t="shared" si="2"/>
        <v>0.43159418369000002</v>
      </c>
      <c r="S32" s="3">
        <f t="shared" si="3"/>
        <v>7.7111014660999996E-2</v>
      </c>
      <c r="T32" s="3">
        <f t="shared" si="4"/>
        <v>2.8012873990000003E-2</v>
      </c>
      <c r="U32" s="3">
        <f t="shared" si="5"/>
        <v>1.1652101995000001E-2</v>
      </c>
      <c r="V32" s="3">
        <f t="shared" si="6"/>
        <v>4.2511121779999998E-3</v>
      </c>
      <c r="W32" s="3">
        <f t="shared" si="8"/>
        <v>1.790533534E-3</v>
      </c>
      <c r="X32" s="3">
        <v>0</v>
      </c>
      <c r="Y32" s="3">
        <v>5.0000000000000001E-3</v>
      </c>
      <c r="Z32" s="3">
        <v>1.4999999999999999E-2</v>
      </c>
      <c r="AA32" s="3">
        <v>3.5000000000000003E-2</v>
      </c>
      <c r="AB32" s="3">
        <v>7.4999999999999997E-2</v>
      </c>
      <c r="AC32" s="3">
        <v>0.155</v>
      </c>
      <c r="AD32" s="3">
        <v>0.35499999999999998</v>
      </c>
    </row>
    <row r="33" spans="1:30" x14ac:dyDescent="0.2">
      <c r="A33" s="3">
        <v>32</v>
      </c>
      <c r="B33" s="3" t="s">
        <v>81</v>
      </c>
      <c r="C33" s="3">
        <v>83.46</v>
      </c>
      <c r="D33" s="3">
        <v>7</v>
      </c>
      <c r="E33" s="3">
        <v>24</v>
      </c>
      <c r="F33" s="3">
        <v>1</v>
      </c>
      <c r="G33" s="3">
        <v>0.51415762107200003</v>
      </c>
      <c r="H33" s="3">
        <v>0.15021284050600001</v>
      </c>
      <c r="I33" s="3">
        <v>5.8051047049E-2</v>
      </c>
      <c r="J33" s="3">
        <v>1.1688740335E-2</v>
      </c>
      <c r="K33" s="3">
        <v>4.5271051500000003E-3</v>
      </c>
      <c r="L33" s="3">
        <v>1.7615112720000001E-3</v>
      </c>
      <c r="M33" s="3">
        <v>1</v>
      </c>
      <c r="N33" s="3">
        <v>1</v>
      </c>
      <c r="O33" s="3">
        <v>127</v>
      </c>
      <c r="P33" s="3">
        <f t="shared" si="1"/>
        <v>6.4159577312000006E-3</v>
      </c>
      <c r="Q33" s="3">
        <f t="shared" si="7"/>
        <v>0.48584237892799997</v>
      </c>
      <c r="R33" s="3">
        <f t="shared" si="2"/>
        <v>0.36394478056599999</v>
      </c>
      <c r="S33" s="3">
        <f t="shared" si="3"/>
        <v>9.2161793457000013E-2</v>
      </c>
      <c r="T33" s="3">
        <f t="shared" si="4"/>
        <v>4.6362306714000004E-2</v>
      </c>
      <c r="U33" s="3">
        <f t="shared" si="5"/>
        <v>7.1616351849999992E-3</v>
      </c>
      <c r="V33" s="3">
        <f t="shared" si="6"/>
        <v>2.7655938780000002E-3</v>
      </c>
      <c r="W33" s="3">
        <f t="shared" si="8"/>
        <v>1.7615112720000001E-3</v>
      </c>
      <c r="X33" s="3">
        <v>0</v>
      </c>
      <c r="Y33" s="3">
        <v>5.0000000000000001E-3</v>
      </c>
      <c r="Z33" s="3">
        <v>1.4999999999999999E-2</v>
      </c>
      <c r="AA33" s="3">
        <v>3.5000000000000003E-2</v>
      </c>
      <c r="AB33" s="3">
        <v>7.4999999999999997E-2</v>
      </c>
      <c r="AC33" s="3">
        <v>0.155</v>
      </c>
      <c r="AD33" s="3">
        <v>0.35499999999999998</v>
      </c>
    </row>
    <row r="34" spans="1:30" x14ac:dyDescent="0.2">
      <c r="A34" s="3">
        <v>33</v>
      </c>
      <c r="B34" s="3" t="s">
        <v>152</v>
      </c>
      <c r="C34" s="3">
        <v>81.93</v>
      </c>
      <c r="D34" s="3">
        <v>9</v>
      </c>
      <c r="E34" s="3">
        <v>102</v>
      </c>
      <c r="F34" s="3">
        <v>1</v>
      </c>
      <c r="G34" s="3">
        <v>0.51747699637400002</v>
      </c>
      <c r="H34" s="3">
        <v>9.7580060573999997E-2</v>
      </c>
      <c r="I34" s="3">
        <v>3.6748578764999998E-2</v>
      </c>
      <c r="J34" s="3">
        <v>1.4520519406E-2</v>
      </c>
      <c r="K34" s="3">
        <v>5.0914565290000003E-3</v>
      </c>
      <c r="L34" s="3">
        <v>1.5082751680000001E-3</v>
      </c>
      <c r="M34" s="3">
        <v>1</v>
      </c>
      <c r="N34" s="3">
        <v>1</v>
      </c>
      <c r="O34" s="3">
        <v>2628</v>
      </c>
      <c r="P34" s="3">
        <f t="shared" si="1"/>
        <v>5.5879494950699998E-3</v>
      </c>
      <c r="Q34" s="3">
        <f t="shared" si="7"/>
        <v>0.48252300362599998</v>
      </c>
      <c r="R34" s="3">
        <f t="shared" si="2"/>
        <v>0.41989693580000004</v>
      </c>
      <c r="S34" s="3">
        <f t="shared" si="3"/>
        <v>6.0831481808999999E-2</v>
      </c>
      <c r="T34" s="3">
        <f t="shared" si="4"/>
        <v>2.2228059358999998E-2</v>
      </c>
      <c r="U34" s="3">
        <f t="shared" si="5"/>
        <v>9.4290628769999989E-3</v>
      </c>
      <c r="V34" s="3">
        <f t="shared" si="6"/>
        <v>3.5831813610000002E-3</v>
      </c>
      <c r="W34" s="3">
        <f t="shared" si="8"/>
        <v>1.5082751680000001E-3</v>
      </c>
      <c r="X34" s="3">
        <v>0</v>
      </c>
      <c r="Y34" s="3">
        <v>5.0000000000000001E-3</v>
      </c>
      <c r="Z34" s="3">
        <v>1.4999999999999999E-2</v>
      </c>
      <c r="AA34" s="3">
        <v>3.5000000000000003E-2</v>
      </c>
      <c r="AB34" s="3">
        <v>7.4999999999999997E-2</v>
      </c>
      <c r="AC34" s="3">
        <v>0.155</v>
      </c>
      <c r="AD34" s="3">
        <v>0.35499999999999998</v>
      </c>
    </row>
    <row r="35" spans="1:30" x14ac:dyDescent="0.2">
      <c r="A35" s="3">
        <v>34</v>
      </c>
      <c r="B35" s="3" t="s">
        <v>62</v>
      </c>
      <c r="C35" s="3">
        <v>83.02</v>
      </c>
      <c r="D35" s="3">
        <v>7</v>
      </c>
      <c r="E35" s="3">
        <v>88</v>
      </c>
      <c r="F35" s="3">
        <v>1</v>
      </c>
      <c r="G35" s="3">
        <v>0.51795856609000002</v>
      </c>
      <c r="H35" s="3">
        <v>0.120156696398</v>
      </c>
      <c r="I35" s="3">
        <v>4.9792743807000002E-2</v>
      </c>
      <c r="J35" s="3">
        <v>1.4219710387E-2</v>
      </c>
      <c r="K35" s="3">
        <v>4.6739139759999996E-3</v>
      </c>
      <c r="L35" s="3">
        <v>1.3356418999999999E-3</v>
      </c>
      <c r="M35" s="3">
        <v>1</v>
      </c>
      <c r="N35" s="3">
        <v>1</v>
      </c>
      <c r="O35" s="3">
        <v>30</v>
      </c>
      <c r="P35" s="3">
        <f t="shared" si="1"/>
        <v>5.9970445841299996E-3</v>
      </c>
      <c r="Q35" s="3">
        <f t="shared" si="7"/>
        <v>0.48204143390999998</v>
      </c>
      <c r="R35" s="3">
        <f t="shared" si="2"/>
        <v>0.39780186969200004</v>
      </c>
      <c r="S35" s="3">
        <f t="shared" si="3"/>
        <v>7.0363952591000006E-2</v>
      </c>
      <c r="T35" s="3">
        <f t="shared" si="4"/>
        <v>3.5573033420000004E-2</v>
      </c>
      <c r="U35" s="3">
        <f t="shared" si="5"/>
        <v>9.5457964110000001E-3</v>
      </c>
      <c r="V35" s="3">
        <f t="shared" si="6"/>
        <v>3.3382720759999995E-3</v>
      </c>
      <c r="W35" s="3">
        <f t="shared" si="8"/>
        <v>1.3356418999999999E-3</v>
      </c>
      <c r="X35" s="3">
        <v>0</v>
      </c>
      <c r="Y35" s="3">
        <v>5.0000000000000001E-3</v>
      </c>
      <c r="Z35" s="3">
        <v>1.4999999999999999E-2</v>
      </c>
      <c r="AA35" s="3">
        <v>3.5000000000000003E-2</v>
      </c>
      <c r="AB35" s="3">
        <v>7.4999999999999997E-2</v>
      </c>
      <c r="AC35" s="3">
        <v>0.155</v>
      </c>
      <c r="AD35" s="3">
        <v>0.35499999999999998</v>
      </c>
    </row>
    <row r="36" spans="1:30" x14ac:dyDescent="0.2">
      <c r="A36" s="3">
        <v>35</v>
      </c>
      <c r="B36" s="3" t="s">
        <v>153</v>
      </c>
      <c r="C36" s="3">
        <v>81.900000000000006</v>
      </c>
      <c r="D36" s="3">
        <v>9</v>
      </c>
      <c r="E36" s="3">
        <v>38</v>
      </c>
      <c r="F36" s="3">
        <v>1</v>
      </c>
      <c r="G36" s="3">
        <v>0.42069755301</v>
      </c>
      <c r="H36" s="3">
        <v>0.113026145738</v>
      </c>
      <c r="I36" s="3">
        <v>4.3222889904999999E-2</v>
      </c>
      <c r="J36" s="3">
        <v>1.2740842309E-2</v>
      </c>
      <c r="K36" s="3">
        <v>3.1359765900000002E-3</v>
      </c>
      <c r="L36" s="3">
        <v>1.072133397E-3</v>
      </c>
      <c r="M36" s="3">
        <v>1</v>
      </c>
      <c r="N36" s="3">
        <v>1</v>
      </c>
      <c r="O36" s="3">
        <v>269</v>
      </c>
      <c r="P36" s="3">
        <f t="shared" si="1"/>
        <v>5.0731455194900008E-3</v>
      </c>
      <c r="Q36" s="3">
        <f t="shared" si="7"/>
        <v>0.57930244699</v>
      </c>
      <c r="R36" s="3">
        <f t="shared" si="2"/>
        <v>0.30767140727199999</v>
      </c>
      <c r="S36" s="3">
        <f t="shared" si="3"/>
        <v>6.9803255833000011E-2</v>
      </c>
      <c r="T36" s="3">
        <f t="shared" si="4"/>
        <v>3.0482047595999998E-2</v>
      </c>
      <c r="U36" s="3">
        <f t="shared" si="5"/>
        <v>9.6048657189999991E-3</v>
      </c>
      <c r="V36" s="3">
        <f t="shared" si="6"/>
        <v>2.0638431930000002E-3</v>
      </c>
      <c r="W36" s="3">
        <f t="shared" si="8"/>
        <v>1.072133397E-3</v>
      </c>
      <c r="X36" s="3">
        <v>0</v>
      </c>
      <c r="Y36" s="3">
        <v>5.0000000000000001E-3</v>
      </c>
      <c r="Z36" s="3">
        <v>1.4999999999999999E-2</v>
      </c>
      <c r="AA36" s="3">
        <v>3.5000000000000003E-2</v>
      </c>
      <c r="AB36" s="3">
        <v>7.4999999999999997E-2</v>
      </c>
      <c r="AC36" s="3">
        <v>0.155</v>
      </c>
      <c r="AD36" s="3">
        <v>0.35499999999999998</v>
      </c>
    </row>
    <row r="37" spans="1:30" x14ac:dyDescent="0.2">
      <c r="A37" s="3">
        <v>36</v>
      </c>
      <c r="B37" s="3" t="s">
        <v>154</v>
      </c>
      <c r="C37" s="3">
        <v>82.61</v>
      </c>
      <c r="D37" s="3">
        <v>8</v>
      </c>
      <c r="E37" s="3">
        <v>100</v>
      </c>
      <c r="F37" s="3">
        <v>1</v>
      </c>
      <c r="G37" s="3">
        <v>0.48252300362599998</v>
      </c>
      <c r="H37" s="3">
        <v>8.7303082901000001E-2</v>
      </c>
      <c r="I37" s="3">
        <v>2.8848616816999999E-2</v>
      </c>
      <c r="J37" s="3">
        <v>1.0117173569E-2</v>
      </c>
      <c r="K37" s="3">
        <v>3.5453354149999998E-3</v>
      </c>
      <c r="L37" s="3">
        <v>1.049630964E-3</v>
      </c>
      <c r="M37" s="3">
        <v>1</v>
      </c>
      <c r="N37" s="3">
        <v>1</v>
      </c>
      <c r="O37" s="3">
        <v>2550</v>
      </c>
      <c r="P37" s="3">
        <f t="shared" si="1"/>
        <v>4.7608581522399999E-3</v>
      </c>
      <c r="Q37" s="3">
        <f t="shared" si="7"/>
        <v>0.51747699637400002</v>
      </c>
      <c r="R37" s="3">
        <f t="shared" si="2"/>
        <v>0.39521992072500001</v>
      </c>
      <c r="S37" s="3">
        <f t="shared" si="3"/>
        <v>5.8454466083999998E-2</v>
      </c>
      <c r="T37" s="3">
        <f t="shared" si="4"/>
        <v>1.8731443247999999E-2</v>
      </c>
      <c r="U37" s="3">
        <f t="shared" si="5"/>
        <v>6.5718381540000002E-3</v>
      </c>
      <c r="V37" s="3">
        <f t="shared" si="6"/>
        <v>2.495704451E-3</v>
      </c>
      <c r="W37" s="3">
        <f t="shared" si="8"/>
        <v>1.049630964E-3</v>
      </c>
      <c r="X37" s="3">
        <v>0</v>
      </c>
      <c r="Y37" s="3">
        <v>5.0000000000000001E-3</v>
      </c>
      <c r="Z37" s="3">
        <v>1.4999999999999999E-2</v>
      </c>
      <c r="AA37" s="3">
        <v>3.5000000000000003E-2</v>
      </c>
      <c r="AB37" s="3">
        <v>7.4999999999999997E-2</v>
      </c>
      <c r="AC37" s="3">
        <v>0.155</v>
      </c>
      <c r="AD37" s="3">
        <v>0.35499999999999998</v>
      </c>
    </row>
    <row r="38" spans="1:30" x14ac:dyDescent="0.2">
      <c r="A38" s="3">
        <v>37</v>
      </c>
      <c r="B38" s="3" t="s">
        <v>155</v>
      </c>
      <c r="C38" s="3">
        <v>82.49</v>
      </c>
      <c r="D38" s="3">
        <v>8</v>
      </c>
      <c r="E38" s="3">
        <v>4</v>
      </c>
      <c r="F38" s="3">
        <v>1</v>
      </c>
      <c r="G38" s="3">
        <v>0.48276360815899999</v>
      </c>
      <c r="H38" s="3">
        <v>4.9709728470999998E-2</v>
      </c>
      <c r="I38" s="3">
        <v>2.5169858906000001E-2</v>
      </c>
      <c r="J38" s="3">
        <v>1.0901021489999999E-2</v>
      </c>
      <c r="K38" s="3">
        <v>3.3194514179999998E-3</v>
      </c>
      <c r="L38" s="3">
        <v>1.0392177419999999E-3</v>
      </c>
      <c r="M38" s="3">
        <v>1</v>
      </c>
      <c r="N38" s="3">
        <v>1</v>
      </c>
      <c r="O38" s="3">
        <v>68</v>
      </c>
      <c r="P38" s="3">
        <f t="shared" si="1"/>
        <v>4.323753025065E-3</v>
      </c>
      <c r="Q38" s="3">
        <f t="shared" si="7"/>
        <v>0.51723639184100001</v>
      </c>
      <c r="R38" s="3">
        <f t="shared" si="2"/>
        <v>0.43305387968800002</v>
      </c>
      <c r="S38" s="3">
        <f t="shared" si="3"/>
        <v>2.4539869564999997E-2</v>
      </c>
      <c r="T38" s="3">
        <f t="shared" si="4"/>
        <v>1.4268837416000001E-2</v>
      </c>
      <c r="U38" s="3">
        <f t="shared" si="5"/>
        <v>7.581570071999999E-3</v>
      </c>
      <c r="V38" s="3">
        <f t="shared" si="6"/>
        <v>2.2802336759999999E-3</v>
      </c>
      <c r="W38" s="3">
        <f t="shared" si="8"/>
        <v>1.0392177419999999E-3</v>
      </c>
      <c r="X38" s="3">
        <v>0</v>
      </c>
      <c r="Y38" s="3">
        <v>5.0000000000000001E-3</v>
      </c>
      <c r="Z38" s="3">
        <v>1.4999999999999999E-2</v>
      </c>
      <c r="AA38" s="3">
        <v>3.5000000000000003E-2</v>
      </c>
      <c r="AB38" s="3">
        <v>7.4999999999999997E-2</v>
      </c>
      <c r="AC38" s="3">
        <v>0.155</v>
      </c>
      <c r="AD38" s="3">
        <v>0.35499999999999998</v>
      </c>
    </row>
    <row r="39" spans="1:30" x14ac:dyDescent="0.2">
      <c r="A39" s="3">
        <v>38</v>
      </c>
      <c r="B39" s="3" t="s">
        <v>58</v>
      </c>
      <c r="C39" s="3">
        <v>81.489999999999995</v>
      </c>
      <c r="D39" s="3">
        <v>9</v>
      </c>
      <c r="E39" s="3">
        <v>70</v>
      </c>
      <c r="F39" s="3">
        <v>1</v>
      </c>
      <c r="G39" s="3">
        <v>0.44558817995200001</v>
      </c>
      <c r="H39" s="3">
        <v>8.6936441000999995E-2</v>
      </c>
      <c r="I39" s="3">
        <v>3.2167760805999999E-2</v>
      </c>
      <c r="J39" s="3">
        <v>1.2385349933000001E-2</v>
      </c>
      <c r="K39" s="3">
        <v>3.8275689859999999E-3</v>
      </c>
      <c r="L39" s="3">
        <v>1.031317803E-3</v>
      </c>
      <c r="M39" s="3">
        <v>1</v>
      </c>
      <c r="N39" s="3">
        <v>1</v>
      </c>
      <c r="O39" s="3">
        <v>156</v>
      </c>
      <c r="P39" s="3">
        <f t="shared" si="1"/>
        <v>4.7485436026900012E-3</v>
      </c>
      <c r="Q39" s="3">
        <f t="shared" si="7"/>
        <v>0.55441182004799994</v>
      </c>
      <c r="R39" s="3">
        <f t="shared" si="2"/>
        <v>0.358651738951</v>
      </c>
      <c r="S39" s="3">
        <f t="shared" si="3"/>
        <v>5.4768680194999995E-2</v>
      </c>
      <c r="T39" s="3">
        <f t="shared" si="4"/>
        <v>1.9782410872999999E-2</v>
      </c>
      <c r="U39" s="3">
        <f t="shared" si="5"/>
        <v>8.5577809470000002E-3</v>
      </c>
      <c r="V39" s="3">
        <f t="shared" si="6"/>
        <v>2.7962511830000002E-3</v>
      </c>
      <c r="W39" s="3">
        <f t="shared" si="8"/>
        <v>1.031317803E-3</v>
      </c>
      <c r="X39" s="3">
        <v>0</v>
      </c>
      <c r="Y39" s="3">
        <v>5.0000000000000001E-3</v>
      </c>
      <c r="Z39" s="3">
        <v>1.4999999999999999E-2</v>
      </c>
      <c r="AA39" s="3">
        <v>3.5000000000000003E-2</v>
      </c>
      <c r="AB39" s="3">
        <v>7.4999999999999997E-2</v>
      </c>
      <c r="AC39" s="3">
        <v>0.155</v>
      </c>
      <c r="AD39" s="3">
        <v>0.35499999999999998</v>
      </c>
    </row>
    <row r="40" spans="1:30" x14ac:dyDescent="0.2">
      <c r="A40" s="3">
        <v>39</v>
      </c>
      <c r="B40" s="3" t="s">
        <v>156</v>
      </c>
      <c r="C40" s="3">
        <v>81.349999999999994</v>
      </c>
      <c r="D40" s="3">
        <v>7</v>
      </c>
      <c r="E40" s="3">
        <v>56</v>
      </c>
      <c r="F40" s="3">
        <v>1</v>
      </c>
      <c r="G40" s="3">
        <v>0.58012682431700002</v>
      </c>
      <c r="H40" s="3">
        <v>0.10951741226599999</v>
      </c>
      <c r="I40" s="3">
        <v>3.1927608202000003E-2</v>
      </c>
      <c r="J40" s="3">
        <v>1.1894554700999999E-2</v>
      </c>
      <c r="K40" s="3">
        <v>2.9263699549999999E-3</v>
      </c>
      <c r="L40" s="3">
        <v>1.0001027519999999E-3</v>
      </c>
      <c r="M40" s="3">
        <v>1</v>
      </c>
      <c r="N40" s="3">
        <v>1</v>
      </c>
      <c r="O40" s="3">
        <v>93</v>
      </c>
      <c r="P40" s="3">
        <f t="shared" si="1"/>
        <v>5.5442727431250002E-3</v>
      </c>
      <c r="Q40" s="3">
        <f t="shared" si="7"/>
        <v>0.41987317568299998</v>
      </c>
      <c r="R40" s="3">
        <f t="shared" si="2"/>
        <v>0.47060941205100004</v>
      </c>
      <c r="S40" s="3">
        <f t="shared" si="3"/>
        <v>7.7589804063999984E-2</v>
      </c>
      <c r="T40" s="3">
        <f t="shared" si="4"/>
        <v>2.0033053501000004E-2</v>
      </c>
      <c r="U40" s="3">
        <f t="shared" si="5"/>
        <v>8.9681847459999985E-3</v>
      </c>
      <c r="V40" s="3">
        <f t="shared" si="6"/>
        <v>1.926267203E-3</v>
      </c>
      <c r="W40" s="3">
        <f t="shared" si="8"/>
        <v>1.0001027519999999E-3</v>
      </c>
      <c r="X40" s="3">
        <v>0</v>
      </c>
      <c r="Y40" s="3">
        <v>5.0000000000000001E-3</v>
      </c>
      <c r="Z40" s="3">
        <v>1.4999999999999999E-2</v>
      </c>
      <c r="AA40" s="3">
        <v>3.5000000000000003E-2</v>
      </c>
      <c r="AB40" s="3">
        <v>7.4999999999999997E-2</v>
      </c>
      <c r="AC40" s="3">
        <v>0.155</v>
      </c>
      <c r="AD40" s="3">
        <v>0.35499999999999998</v>
      </c>
    </row>
    <row r="41" spans="1:30" x14ac:dyDescent="0.2">
      <c r="A41" s="3">
        <v>40</v>
      </c>
      <c r="B41" s="3" t="s">
        <v>157</v>
      </c>
      <c r="C41" s="3">
        <v>81.83</v>
      </c>
      <c r="D41" s="3">
        <v>10</v>
      </c>
      <c r="E41" s="3">
        <v>26</v>
      </c>
      <c r="F41" s="3">
        <v>1</v>
      </c>
      <c r="G41" s="3">
        <v>0.48584237892799997</v>
      </c>
      <c r="H41" s="3">
        <v>0.13770777393399999</v>
      </c>
      <c r="I41" s="3">
        <v>4.3739831340999999E-2</v>
      </c>
      <c r="J41" s="3">
        <v>7.1343074729999997E-3</v>
      </c>
      <c r="K41" s="3">
        <v>2.494209172E-3</v>
      </c>
      <c r="L41" s="3">
        <v>8.8473055799999996E-4</v>
      </c>
      <c r="M41" s="3">
        <v>1</v>
      </c>
      <c r="N41" s="3">
        <v>1</v>
      </c>
      <c r="O41" s="3">
        <v>2166</v>
      </c>
      <c r="P41" s="3">
        <f t="shared" si="1"/>
        <v>5.3429414050799994E-3</v>
      </c>
      <c r="Q41" s="3">
        <f t="shared" si="7"/>
        <v>0.51415762107200003</v>
      </c>
      <c r="R41" s="3">
        <f t="shared" si="2"/>
        <v>0.34813460499399995</v>
      </c>
      <c r="S41" s="3">
        <f t="shared" si="3"/>
        <v>9.3967942592999995E-2</v>
      </c>
      <c r="T41" s="3">
        <f t="shared" si="4"/>
        <v>3.6605523867999999E-2</v>
      </c>
      <c r="U41" s="3">
        <f t="shared" si="5"/>
        <v>4.6400983009999997E-3</v>
      </c>
      <c r="V41" s="3">
        <f t="shared" si="6"/>
        <v>1.6094786140000001E-3</v>
      </c>
      <c r="W41" s="3">
        <f t="shared" si="8"/>
        <v>8.8473055799999996E-4</v>
      </c>
      <c r="X41" s="3">
        <v>0</v>
      </c>
      <c r="Y41" s="3">
        <v>5.0000000000000001E-3</v>
      </c>
      <c r="Z41" s="3">
        <v>1.4999999999999999E-2</v>
      </c>
      <c r="AA41" s="3">
        <v>3.5000000000000003E-2</v>
      </c>
      <c r="AB41" s="3">
        <v>7.4999999999999997E-2</v>
      </c>
      <c r="AC41" s="3">
        <v>0.155</v>
      </c>
      <c r="AD41" s="3">
        <v>0.35499999999999998</v>
      </c>
    </row>
    <row r="42" spans="1:30" x14ac:dyDescent="0.2">
      <c r="A42" s="3">
        <v>41</v>
      </c>
      <c r="B42" s="3" t="s">
        <v>158</v>
      </c>
      <c r="C42" s="3">
        <v>81.17</v>
      </c>
      <c r="D42" s="3">
        <v>12</v>
      </c>
      <c r="E42" s="3">
        <v>106</v>
      </c>
      <c r="F42" s="3">
        <v>1</v>
      </c>
      <c r="G42" s="3">
        <v>0.231951702737</v>
      </c>
      <c r="H42" s="3">
        <v>8.4512017972000003E-2</v>
      </c>
      <c r="I42" s="3">
        <v>2.3338296939000001E-2</v>
      </c>
      <c r="J42" s="3">
        <v>7.9855264130000003E-3</v>
      </c>
      <c r="K42" s="3">
        <v>2.8693267129999999E-3</v>
      </c>
      <c r="L42" s="3">
        <v>8.70847056E-4</v>
      </c>
      <c r="M42" s="3">
        <v>1</v>
      </c>
      <c r="N42" s="3">
        <v>1</v>
      </c>
      <c r="O42" s="3">
        <v>5</v>
      </c>
      <c r="P42" s="3">
        <f t="shared" si="1"/>
        <v>3.1947812369450003E-3</v>
      </c>
      <c r="Q42" s="3">
        <f t="shared" si="7"/>
        <v>0.76804829726300006</v>
      </c>
      <c r="R42" s="3">
        <f t="shared" si="2"/>
        <v>0.147439684765</v>
      </c>
      <c r="S42" s="3">
        <f t="shared" si="3"/>
        <v>6.1173721033000006E-2</v>
      </c>
      <c r="T42" s="3">
        <f t="shared" si="4"/>
        <v>1.5352770526E-2</v>
      </c>
      <c r="U42" s="3">
        <f t="shared" si="5"/>
        <v>5.1161997000000008E-3</v>
      </c>
      <c r="V42" s="3">
        <f t="shared" si="6"/>
        <v>1.998479657E-3</v>
      </c>
      <c r="W42" s="3">
        <f t="shared" si="8"/>
        <v>8.70847056E-4</v>
      </c>
      <c r="X42" s="3">
        <v>0</v>
      </c>
      <c r="Y42" s="3">
        <v>5.0000000000000001E-3</v>
      </c>
      <c r="Z42" s="3">
        <v>1.4999999999999999E-2</v>
      </c>
      <c r="AA42" s="3">
        <v>3.5000000000000003E-2</v>
      </c>
      <c r="AB42" s="3">
        <v>7.4999999999999997E-2</v>
      </c>
      <c r="AC42" s="3">
        <v>0.155</v>
      </c>
      <c r="AD42" s="3">
        <v>0.35499999999999998</v>
      </c>
    </row>
    <row r="43" spans="1:30" x14ac:dyDescent="0.2">
      <c r="A43" s="3">
        <v>42</v>
      </c>
      <c r="B43" s="3" t="s">
        <v>159</v>
      </c>
      <c r="C43" s="3">
        <v>81.13</v>
      </c>
      <c r="D43" s="3">
        <v>10</v>
      </c>
      <c r="E43" s="3">
        <v>90</v>
      </c>
      <c r="F43" s="3">
        <v>1</v>
      </c>
      <c r="G43" s="3">
        <v>0.48204143390999998</v>
      </c>
      <c r="H43" s="3">
        <v>0.107425721751</v>
      </c>
      <c r="I43" s="3">
        <v>3.9004840575999997E-2</v>
      </c>
      <c r="J43" s="3">
        <v>9.6902277079999998E-3</v>
      </c>
      <c r="K43" s="3">
        <v>3.0293454340000001E-3</v>
      </c>
      <c r="L43" s="3">
        <v>8.2524523499999999E-4</v>
      </c>
      <c r="M43" s="3">
        <v>1</v>
      </c>
      <c r="N43" s="3">
        <v>1</v>
      </c>
      <c r="O43" s="3">
        <v>2390</v>
      </c>
      <c r="P43" s="3">
        <f t="shared" si="1"/>
        <v>5.0595669886199998E-3</v>
      </c>
      <c r="Q43" s="3">
        <f t="shared" si="7"/>
        <v>0.51795856609000002</v>
      </c>
      <c r="R43" s="3">
        <f t="shared" si="2"/>
        <v>0.37461571215899997</v>
      </c>
      <c r="S43" s="3">
        <f t="shared" si="3"/>
        <v>6.8420881175000003E-2</v>
      </c>
      <c r="T43" s="3">
        <f t="shared" si="4"/>
        <v>2.9314612867999995E-2</v>
      </c>
      <c r="U43" s="3">
        <f t="shared" si="5"/>
        <v>6.6608822739999997E-3</v>
      </c>
      <c r="V43" s="3">
        <f t="shared" si="6"/>
        <v>2.2041001990000001E-3</v>
      </c>
      <c r="W43" s="3">
        <f t="shared" si="8"/>
        <v>8.2524523499999999E-4</v>
      </c>
      <c r="X43" s="3">
        <v>0</v>
      </c>
      <c r="Y43" s="3">
        <v>5.0000000000000001E-3</v>
      </c>
      <c r="Z43" s="3">
        <v>1.4999999999999999E-2</v>
      </c>
      <c r="AA43" s="3">
        <v>3.5000000000000003E-2</v>
      </c>
      <c r="AB43" s="3">
        <v>7.4999999999999997E-2</v>
      </c>
      <c r="AC43" s="3">
        <v>0.155</v>
      </c>
      <c r="AD43" s="3">
        <v>0.35499999999999998</v>
      </c>
    </row>
    <row r="44" spans="1:30" x14ac:dyDescent="0.2">
      <c r="A44" s="3">
        <v>43</v>
      </c>
      <c r="B44" s="3" t="s">
        <v>160</v>
      </c>
      <c r="C44" s="3">
        <v>80.569999999999993</v>
      </c>
      <c r="D44" s="3">
        <v>11</v>
      </c>
      <c r="E44" s="3">
        <v>82</v>
      </c>
      <c r="F44" s="3">
        <v>1</v>
      </c>
      <c r="G44" s="3">
        <v>0.32899148632399999</v>
      </c>
      <c r="H44" s="3">
        <v>0.12920183702499999</v>
      </c>
      <c r="I44" s="3">
        <v>4.2328604727999999E-2</v>
      </c>
      <c r="J44" s="3">
        <v>1.1741995680999999E-2</v>
      </c>
      <c r="K44" s="3">
        <v>3.3046403839999999E-3</v>
      </c>
      <c r="L44" s="3">
        <v>8.14575596E-4</v>
      </c>
      <c r="M44" s="3">
        <v>1</v>
      </c>
      <c r="N44" s="3">
        <v>1</v>
      </c>
      <c r="O44" s="3">
        <v>66</v>
      </c>
      <c r="P44" s="3">
        <f t="shared" si="1"/>
        <v>4.6805140735899997E-3</v>
      </c>
      <c r="Q44" s="3">
        <f t="shared" si="7"/>
        <v>0.67100851367600001</v>
      </c>
      <c r="R44" s="3">
        <f t="shared" si="2"/>
        <v>0.19978964929900001</v>
      </c>
      <c r="S44" s="3">
        <f t="shared" si="3"/>
        <v>8.6873232296999989E-2</v>
      </c>
      <c r="T44" s="3">
        <f t="shared" si="4"/>
        <v>3.0586609047000002E-2</v>
      </c>
      <c r="U44" s="3">
        <f t="shared" si="5"/>
        <v>8.4373552969999998E-3</v>
      </c>
      <c r="V44" s="3">
        <f t="shared" si="6"/>
        <v>2.4900647880000001E-3</v>
      </c>
      <c r="W44" s="3">
        <f t="shared" si="8"/>
        <v>8.14575596E-4</v>
      </c>
      <c r="X44" s="3">
        <v>0</v>
      </c>
      <c r="Y44" s="3">
        <v>5.0000000000000001E-3</v>
      </c>
      <c r="Z44" s="3">
        <v>1.4999999999999999E-2</v>
      </c>
      <c r="AA44" s="3">
        <v>3.5000000000000003E-2</v>
      </c>
      <c r="AB44" s="3">
        <v>7.4999999999999997E-2</v>
      </c>
      <c r="AC44" s="3">
        <v>0.155</v>
      </c>
      <c r="AD44" s="3">
        <v>0.35499999999999998</v>
      </c>
    </row>
    <row r="45" spans="1:30" x14ac:dyDescent="0.2">
      <c r="A45" s="3">
        <v>44</v>
      </c>
      <c r="B45" s="3" t="s">
        <v>161</v>
      </c>
      <c r="C45" s="3">
        <v>81.650000000000006</v>
      </c>
      <c r="D45" s="3">
        <v>6</v>
      </c>
      <c r="E45" s="3">
        <v>112</v>
      </c>
      <c r="F45" s="3">
        <v>1</v>
      </c>
      <c r="G45" s="3">
        <v>0.31008860152899997</v>
      </c>
      <c r="H45" s="3">
        <v>8.0358054046999999E-2</v>
      </c>
      <c r="I45" s="3">
        <v>2.7073332689000001E-2</v>
      </c>
      <c r="J45" s="3">
        <v>8.1937660709999992E-3</v>
      </c>
      <c r="K45" s="3">
        <v>2.684509944E-3</v>
      </c>
      <c r="L45" s="3">
        <v>7.4365324800000003E-4</v>
      </c>
      <c r="M45" s="3">
        <v>1</v>
      </c>
      <c r="N45" s="3">
        <v>1</v>
      </c>
      <c r="O45" s="3">
        <v>36</v>
      </c>
      <c r="P45" s="3">
        <f t="shared" si="1"/>
        <v>3.5867322898549994E-3</v>
      </c>
      <c r="Q45" s="3">
        <f t="shared" si="7"/>
        <v>0.68991139847100003</v>
      </c>
      <c r="R45" s="3">
        <f t="shared" si="2"/>
        <v>0.22973054748199997</v>
      </c>
      <c r="S45" s="3">
        <f t="shared" si="3"/>
        <v>5.3284721357999998E-2</v>
      </c>
      <c r="T45" s="3">
        <f t="shared" si="4"/>
        <v>1.8879566618000002E-2</v>
      </c>
      <c r="U45" s="3">
        <f t="shared" si="5"/>
        <v>5.5092561269999996E-3</v>
      </c>
      <c r="V45" s="3">
        <f t="shared" si="6"/>
        <v>1.940856696E-3</v>
      </c>
      <c r="W45" s="3">
        <f t="shared" si="8"/>
        <v>7.4365324800000003E-4</v>
      </c>
      <c r="X45" s="3">
        <v>0</v>
      </c>
      <c r="Y45" s="3">
        <v>5.0000000000000001E-3</v>
      </c>
      <c r="Z45" s="3">
        <v>1.4999999999999999E-2</v>
      </c>
      <c r="AA45" s="3">
        <v>3.5000000000000003E-2</v>
      </c>
      <c r="AB45" s="3">
        <v>7.4999999999999997E-2</v>
      </c>
      <c r="AC45" s="3">
        <v>0.155</v>
      </c>
      <c r="AD45" s="3">
        <v>0.35499999999999998</v>
      </c>
    </row>
    <row r="46" spans="1:30" x14ac:dyDescent="0.2">
      <c r="A46" s="3">
        <v>45</v>
      </c>
      <c r="B46" s="3" t="s">
        <v>162</v>
      </c>
      <c r="C46" s="3">
        <v>81.61</v>
      </c>
      <c r="D46" s="3">
        <v>11</v>
      </c>
      <c r="E46" s="3">
        <v>19</v>
      </c>
      <c r="F46" s="3">
        <v>0.56010404419100002</v>
      </c>
      <c r="G46" s="3">
        <v>0.21850914213100001</v>
      </c>
      <c r="H46" s="3">
        <v>6.6482038051000003E-2</v>
      </c>
      <c r="I46" s="3">
        <v>2.5781230416000001E-2</v>
      </c>
      <c r="J46" s="3">
        <v>4.8551846489999998E-3</v>
      </c>
      <c r="K46" s="3">
        <v>1.792779257E-3</v>
      </c>
      <c r="L46" s="3">
        <v>6.6811922799999996E-4</v>
      </c>
      <c r="M46" s="3">
        <v>0</v>
      </c>
      <c r="N46" s="3">
        <v>1</v>
      </c>
      <c r="O46" s="3">
        <v>87</v>
      </c>
      <c r="P46" s="3">
        <f t="shared" si="1"/>
        <v>2.7442442716050005E-3</v>
      </c>
      <c r="Q46" s="3">
        <f t="shared" si="7"/>
        <v>0.34159490205999998</v>
      </c>
      <c r="R46" s="3">
        <f t="shared" si="2"/>
        <v>0.15202710408</v>
      </c>
      <c r="S46" s="3">
        <f t="shared" si="3"/>
        <v>4.0700807635000003E-2</v>
      </c>
      <c r="T46" s="3">
        <f t="shared" si="4"/>
        <v>2.0926045767000002E-2</v>
      </c>
      <c r="U46" s="3">
        <f t="shared" si="5"/>
        <v>3.062405392E-3</v>
      </c>
      <c r="V46" s="3">
        <f t="shared" si="6"/>
        <v>1.1246600290000001E-3</v>
      </c>
      <c r="W46" s="3">
        <f t="shared" si="8"/>
        <v>6.6811922799999996E-4</v>
      </c>
      <c r="X46" s="3">
        <v>0</v>
      </c>
      <c r="Y46" s="3">
        <v>5.0000000000000001E-3</v>
      </c>
      <c r="Z46" s="3">
        <v>1.4999999999999999E-2</v>
      </c>
      <c r="AA46" s="3">
        <v>3.5000000000000003E-2</v>
      </c>
      <c r="AB46" s="3">
        <v>7.4999999999999997E-2</v>
      </c>
      <c r="AC46" s="3">
        <v>0.155</v>
      </c>
      <c r="AD46" s="3">
        <v>0.35499999999999998</v>
      </c>
    </row>
    <row r="47" spans="1:30" x14ac:dyDescent="0.2">
      <c r="A47" s="3">
        <v>46</v>
      </c>
      <c r="B47" s="3" t="s">
        <v>163</v>
      </c>
      <c r="C47" s="3">
        <v>81.78</v>
      </c>
      <c r="D47" s="3">
        <v>10</v>
      </c>
      <c r="E47" s="3">
        <v>58</v>
      </c>
      <c r="F47" s="3">
        <v>1</v>
      </c>
      <c r="G47" s="3">
        <v>0.41987317568299998</v>
      </c>
      <c r="H47" s="3">
        <v>6.5411014392000005E-2</v>
      </c>
      <c r="I47" s="3">
        <v>1.7317999197999999E-2</v>
      </c>
      <c r="J47" s="3">
        <v>5.963341328E-3</v>
      </c>
      <c r="K47" s="3">
        <v>1.3419912469999999E-3</v>
      </c>
      <c r="L47" s="3">
        <v>4.2573966899999999E-4</v>
      </c>
      <c r="M47" s="3">
        <v>1</v>
      </c>
      <c r="N47" s="3">
        <v>1</v>
      </c>
      <c r="O47" s="3">
        <v>2539</v>
      </c>
      <c r="P47" s="3">
        <f t="shared" si="1"/>
        <v>3.530876892975E-3</v>
      </c>
      <c r="Q47" s="3">
        <f t="shared" si="7"/>
        <v>0.58012682431700002</v>
      </c>
      <c r="R47" s="3">
        <f t="shared" si="2"/>
        <v>0.35446216129099994</v>
      </c>
      <c r="S47" s="3">
        <f t="shared" si="3"/>
        <v>4.8093015194000006E-2</v>
      </c>
      <c r="T47" s="3">
        <f t="shared" si="4"/>
        <v>1.135465787E-2</v>
      </c>
      <c r="U47" s="3">
        <f t="shared" si="5"/>
        <v>4.6213500809999999E-3</v>
      </c>
      <c r="V47" s="3">
        <f t="shared" si="6"/>
        <v>9.1625157799999995E-4</v>
      </c>
      <c r="W47" s="3">
        <f t="shared" si="8"/>
        <v>4.2573966899999999E-4</v>
      </c>
      <c r="X47" s="3">
        <v>0</v>
      </c>
      <c r="Y47" s="3">
        <v>5.0000000000000001E-3</v>
      </c>
      <c r="Z47" s="3">
        <v>1.4999999999999999E-2</v>
      </c>
      <c r="AA47" s="3">
        <v>3.5000000000000003E-2</v>
      </c>
      <c r="AB47" s="3">
        <v>7.4999999999999997E-2</v>
      </c>
      <c r="AC47" s="3">
        <v>0.155</v>
      </c>
      <c r="AD47" s="3">
        <v>0.35499999999999998</v>
      </c>
    </row>
    <row r="48" spans="1:30" x14ac:dyDescent="0.2">
      <c r="A48" s="3">
        <v>47</v>
      </c>
      <c r="B48" s="3" t="s">
        <v>164</v>
      </c>
      <c r="C48" s="3">
        <v>79.91</v>
      </c>
      <c r="D48" s="3">
        <v>12</v>
      </c>
      <c r="E48" s="3">
        <v>74</v>
      </c>
      <c r="F48" s="3">
        <v>1</v>
      </c>
      <c r="G48" s="3">
        <v>0.18365574131199999</v>
      </c>
      <c r="H48" s="3">
        <v>8.7109055591999995E-2</v>
      </c>
      <c r="I48" s="3">
        <v>1.9585996620999999E-2</v>
      </c>
      <c r="J48" s="3">
        <v>6.3123050150000002E-3</v>
      </c>
      <c r="K48" s="3">
        <v>1.6865060790000001E-3</v>
      </c>
      <c r="L48" s="3">
        <v>3.9567443599999999E-4</v>
      </c>
      <c r="M48" s="3">
        <v>1</v>
      </c>
      <c r="N48" s="3">
        <v>1</v>
      </c>
      <c r="O48" s="3">
        <v>257</v>
      </c>
      <c r="P48" s="3">
        <f t="shared" si="1"/>
        <v>2.6476367690200001E-3</v>
      </c>
      <c r="Q48" s="3">
        <f t="shared" si="7"/>
        <v>0.81634425868799998</v>
      </c>
      <c r="R48" s="3">
        <f t="shared" si="2"/>
        <v>9.6546685719999997E-2</v>
      </c>
      <c r="S48" s="3">
        <f t="shared" si="3"/>
        <v>6.7523058971E-2</v>
      </c>
      <c r="T48" s="3">
        <f t="shared" si="4"/>
        <v>1.3273691605999999E-2</v>
      </c>
      <c r="U48" s="3">
        <f t="shared" si="5"/>
        <v>4.6257989360000001E-3</v>
      </c>
      <c r="V48" s="3">
        <f t="shared" si="6"/>
        <v>1.2908316430000001E-3</v>
      </c>
      <c r="W48" s="3">
        <f t="shared" si="8"/>
        <v>3.9567443599999999E-4</v>
      </c>
      <c r="X48" s="3">
        <v>0</v>
      </c>
      <c r="Y48" s="3">
        <v>5.0000000000000001E-3</v>
      </c>
      <c r="Z48" s="3">
        <v>1.4999999999999999E-2</v>
      </c>
      <c r="AA48" s="3">
        <v>3.5000000000000003E-2</v>
      </c>
      <c r="AB48" s="3">
        <v>7.4999999999999997E-2</v>
      </c>
      <c r="AC48" s="3">
        <v>0.155</v>
      </c>
      <c r="AD48" s="3">
        <v>0.35499999999999998</v>
      </c>
    </row>
    <row r="49" spans="1:30" x14ac:dyDescent="0.2">
      <c r="A49" s="3">
        <v>48</v>
      </c>
      <c r="B49" s="3" t="s">
        <v>102</v>
      </c>
      <c r="C49" s="3">
        <v>81.13</v>
      </c>
      <c r="D49" s="3">
        <v>11</v>
      </c>
      <c r="E49" s="3">
        <v>18</v>
      </c>
      <c r="F49" s="3">
        <v>0.43989595580899998</v>
      </c>
      <c r="G49" s="3">
        <v>0.159975308151</v>
      </c>
      <c r="H49" s="3">
        <v>4.5565255470000003E-2</v>
      </c>
      <c r="I49" s="3">
        <v>1.6714522185E-2</v>
      </c>
      <c r="J49" s="3">
        <v>2.9587921529999998E-3</v>
      </c>
      <c r="K49" s="3">
        <v>1.0479921219999999E-3</v>
      </c>
      <c r="L49" s="3">
        <v>3.76142297E-4</v>
      </c>
      <c r="M49" s="3">
        <v>0</v>
      </c>
      <c r="N49" s="3">
        <v>1</v>
      </c>
      <c r="O49" s="3">
        <v>164</v>
      </c>
      <c r="P49" s="3">
        <f t="shared" si="1"/>
        <v>1.8672390544350003E-3</v>
      </c>
      <c r="Q49" s="3">
        <f t="shared" si="7"/>
        <v>0.27992064765799995</v>
      </c>
      <c r="R49" s="3">
        <f t="shared" si="2"/>
        <v>0.11441005268099999</v>
      </c>
      <c r="S49" s="3">
        <f t="shared" si="3"/>
        <v>2.8850733285000003E-2</v>
      </c>
      <c r="T49" s="3">
        <f t="shared" si="4"/>
        <v>1.3755730032000001E-2</v>
      </c>
      <c r="U49" s="3">
        <f t="shared" si="5"/>
        <v>1.9108000309999999E-3</v>
      </c>
      <c r="V49" s="3">
        <f t="shared" si="6"/>
        <v>6.7184982499999993E-4</v>
      </c>
      <c r="W49" s="3">
        <f t="shared" si="8"/>
        <v>3.76142297E-4</v>
      </c>
      <c r="X49" s="3">
        <v>0</v>
      </c>
      <c r="Y49" s="3">
        <v>5.0000000000000001E-3</v>
      </c>
      <c r="Z49" s="3">
        <v>1.4999999999999999E-2</v>
      </c>
      <c r="AA49" s="3">
        <v>3.5000000000000003E-2</v>
      </c>
      <c r="AB49" s="3">
        <v>7.4999999999999997E-2</v>
      </c>
      <c r="AC49" s="3">
        <v>0.155</v>
      </c>
      <c r="AD49" s="3">
        <v>0.35499999999999998</v>
      </c>
    </row>
    <row r="50" spans="1:30" x14ac:dyDescent="0.2">
      <c r="A50" s="3">
        <v>49</v>
      </c>
      <c r="B50" s="3" t="s">
        <v>165</v>
      </c>
      <c r="C50" s="3">
        <v>79.67</v>
      </c>
      <c r="D50" s="3">
        <v>13</v>
      </c>
      <c r="E50" s="3">
        <v>78</v>
      </c>
      <c r="F50" s="3">
        <v>1</v>
      </c>
      <c r="G50" s="3">
        <v>0.33445576563500001</v>
      </c>
      <c r="H50" s="3">
        <v>7.6783067947000003E-2</v>
      </c>
      <c r="I50" s="3">
        <v>1.7698631996000001E-2</v>
      </c>
      <c r="J50" s="3">
        <v>5.8255257079999996E-3</v>
      </c>
      <c r="K50" s="3">
        <v>1.505209533E-3</v>
      </c>
      <c r="L50" s="3">
        <v>3.4208929600000002E-4</v>
      </c>
      <c r="M50" s="3">
        <v>1</v>
      </c>
      <c r="N50" s="3">
        <v>1</v>
      </c>
      <c r="O50" s="3">
        <v>2571</v>
      </c>
      <c r="P50" s="3">
        <f t="shared" si="1"/>
        <v>3.2159377977250001E-3</v>
      </c>
      <c r="Q50" s="3">
        <f t="shared" si="7"/>
        <v>0.66554423436499999</v>
      </c>
      <c r="R50" s="3">
        <f t="shared" si="2"/>
        <v>0.257672697688</v>
      </c>
      <c r="S50" s="3">
        <f t="shared" si="3"/>
        <v>5.9084435951000006E-2</v>
      </c>
      <c r="T50" s="3">
        <f t="shared" si="4"/>
        <v>1.1873106288E-2</v>
      </c>
      <c r="U50" s="3">
        <f t="shared" si="5"/>
        <v>4.320316175E-3</v>
      </c>
      <c r="V50" s="3">
        <f t="shared" si="6"/>
        <v>1.163120237E-3</v>
      </c>
      <c r="W50" s="3">
        <f t="shared" si="8"/>
        <v>3.4208929600000002E-4</v>
      </c>
      <c r="X50" s="3">
        <v>0</v>
      </c>
      <c r="Y50" s="3">
        <v>5.0000000000000001E-3</v>
      </c>
      <c r="Z50" s="3">
        <v>1.4999999999999999E-2</v>
      </c>
      <c r="AA50" s="3">
        <v>3.5000000000000003E-2</v>
      </c>
      <c r="AB50" s="3">
        <v>7.4999999999999997E-2</v>
      </c>
      <c r="AC50" s="3">
        <v>0.155</v>
      </c>
      <c r="AD50" s="3">
        <v>0.35499999999999998</v>
      </c>
    </row>
    <row r="51" spans="1:30" x14ac:dyDescent="0.2">
      <c r="A51" s="3">
        <v>50</v>
      </c>
      <c r="B51" s="3" t="s">
        <v>166</v>
      </c>
      <c r="C51" s="3">
        <v>80.319999999999993</v>
      </c>
      <c r="D51" s="3">
        <v>13</v>
      </c>
      <c r="E51" s="3">
        <v>14</v>
      </c>
      <c r="F51" s="3">
        <v>1</v>
      </c>
      <c r="G51" s="3">
        <v>0.28214387520700002</v>
      </c>
      <c r="H51" s="3">
        <v>0.101500727843</v>
      </c>
      <c r="I51" s="3">
        <v>9.5515579499999993E-3</v>
      </c>
      <c r="J51" s="3">
        <v>2.84867863E-3</v>
      </c>
      <c r="K51" s="3">
        <v>7.9718071199999995E-4</v>
      </c>
      <c r="L51" s="3">
        <v>2.31175507E-4</v>
      </c>
      <c r="M51" s="3">
        <v>1</v>
      </c>
      <c r="N51" s="3">
        <v>1</v>
      </c>
      <c r="O51" s="3">
        <v>261</v>
      </c>
      <c r="P51" s="3">
        <f t="shared" si="1"/>
        <v>2.8407145170249995E-3</v>
      </c>
      <c r="Q51" s="3">
        <f t="shared" si="7"/>
        <v>0.71785612479299998</v>
      </c>
      <c r="R51" s="3">
        <f t="shared" si="2"/>
        <v>0.180643147364</v>
      </c>
      <c r="S51" s="3">
        <f t="shared" si="3"/>
        <v>9.1949169893000005E-2</v>
      </c>
      <c r="T51" s="3">
        <f t="shared" si="4"/>
        <v>6.7028793199999989E-3</v>
      </c>
      <c r="U51" s="3">
        <f t="shared" si="5"/>
        <v>2.051497918E-3</v>
      </c>
      <c r="V51" s="3">
        <f t="shared" si="6"/>
        <v>5.660052049999999E-4</v>
      </c>
      <c r="W51" s="3">
        <f t="shared" si="8"/>
        <v>2.31175507E-4</v>
      </c>
      <c r="X51" s="3">
        <v>0</v>
      </c>
      <c r="Y51" s="3">
        <v>5.0000000000000001E-3</v>
      </c>
      <c r="Z51" s="3">
        <v>1.4999999999999999E-2</v>
      </c>
      <c r="AA51" s="3">
        <v>3.5000000000000003E-2</v>
      </c>
      <c r="AB51" s="3">
        <v>7.4999999999999997E-2</v>
      </c>
      <c r="AC51" s="3">
        <v>0.155</v>
      </c>
      <c r="AD51" s="3">
        <v>0.35499999999999998</v>
      </c>
    </row>
    <row r="52" spans="1:30" x14ac:dyDescent="0.2">
      <c r="A52" s="3">
        <v>51</v>
      </c>
      <c r="B52" s="3" t="s">
        <v>167</v>
      </c>
      <c r="C52" s="3">
        <v>78.7</v>
      </c>
      <c r="D52" s="3">
        <v>13</v>
      </c>
      <c r="E52" s="3">
        <v>110</v>
      </c>
      <c r="F52" s="3">
        <v>1</v>
      </c>
      <c r="G52" s="3">
        <v>0.193360592985</v>
      </c>
      <c r="H52" s="3">
        <v>4.8897612298999998E-2</v>
      </c>
      <c r="I52" s="3">
        <v>1.0102534672999999E-2</v>
      </c>
      <c r="J52" s="3">
        <v>2.6791803230000002E-3</v>
      </c>
      <c r="K52" s="3">
        <v>7.5585829999999998E-4</v>
      </c>
      <c r="L52" s="3">
        <v>1.8075671899999999E-4</v>
      </c>
      <c r="M52" s="3">
        <v>1</v>
      </c>
      <c r="N52" s="3">
        <v>1</v>
      </c>
      <c r="O52" s="3">
        <v>236</v>
      </c>
      <c r="P52" s="3">
        <f t="shared" si="1"/>
        <v>1.861617002095E-3</v>
      </c>
      <c r="Q52" s="3">
        <f t="shared" si="7"/>
        <v>0.80663940701500003</v>
      </c>
      <c r="R52" s="3">
        <f t="shared" si="2"/>
        <v>0.144462980686</v>
      </c>
      <c r="S52" s="3">
        <f t="shared" si="3"/>
        <v>3.8795077625999999E-2</v>
      </c>
      <c r="T52" s="3">
        <f t="shared" si="4"/>
        <v>7.4233543499999995E-3</v>
      </c>
      <c r="U52" s="3">
        <f t="shared" si="5"/>
        <v>1.9233220230000002E-3</v>
      </c>
      <c r="V52" s="3">
        <f t="shared" si="6"/>
        <v>5.7510158100000002E-4</v>
      </c>
      <c r="W52" s="3">
        <f t="shared" si="8"/>
        <v>1.8075671899999999E-4</v>
      </c>
      <c r="X52" s="3">
        <v>0</v>
      </c>
      <c r="Y52" s="3">
        <v>5.0000000000000001E-3</v>
      </c>
      <c r="Z52" s="3">
        <v>1.4999999999999999E-2</v>
      </c>
      <c r="AA52" s="3">
        <v>3.5000000000000003E-2</v>
      </c>
      <c r="AB52" s="3">
        <v>7.4999999999999997E-2</v>
      </c>
      <c r="AC52" s="3">
        <v>0.155</v>
      </c>
      <c r="AD52" s="3">
        <v>0.35499999999999998</v>
      </c>
    </row>
    <row r="53" spans="1:30" x14ac:dyDescent="0.2">
      <c r="A53" s="3">
        <v>52</v>
      </c>
      <c r="B53" s="3" t="s">
        <v>168</v>
      </c>
      <c r="C53" s="3">
        <v>77.680000000000007</v>
      </c>
      <c r="D53" s="3">
        <v>12</v>
      </c>
      <c r="E53" s="3">
        <v>10</v>
      </c>
      <c r="F53" s="3">
        <v>1</v>
      </c>
      <c r="G53" s="3">
        <v>0.13724656848700001</v>
      </c>
      <c r="H53" s="3">
        <v>3.0684102447000001E-2</v>
      </c>
      <c r="I53" s="3">
        <v>2.6493049030000002E-3</v>
      </c>
      <c r="J53" s="3">
        <v>7.3772099400000002E-4</v>
      </c>
      <c r="K53" s="3">
        <v>1.6990819299999999E-4</v>
      </c>
      <c r="L53" s="1">
        <v>4.1259888000000002E-5</v>
      </c>
      <c r="M53" s="3">
        <v>1</v>
      </c>
      <c r="N53" s="3">
        <v>1</v>
      </c>
      <c r="O53" s="3">
        <v>166</v>
      </c>
      <c r="P53" s="3">
        <f t="shared" si="1"/>
        <v>1.097413437765E-3</v>
      </c>
      <c r="Q53" s="3">
        <f t="shared" si="7"/>
        <v>0.86275343151299999</v>
      </c>
      <c r="R53" s="3">
        <f t="shared" si="2"/>
        <v>0.10656246604000001</v>
      </c>
      <c r="S53" s="3">
        <f t="shared" si="3"/>
        <v>2.8034797544000001E-2</v>
      </c>
      <c r="T53" s="3">
        <f t="shared" si="4"/>
        <v>1.9115839090000002E-3</v>
      </c>
      <c r="U53" s="3">
        <f t="shared" si="5"/>
        <v>5.6781280100000006E-4</v>
      </c>
      <c r="V53" s="3">
        <f t="shared" si="6"/>
        <v>1.2864830499999998E-4</v>
      </c>
      <c r="W53" s="3">
        <f t="shared" si="8"/>
        <v>4.1259888000000002E-5</v>
      </c>
      <c r="X53" s="3">
        <v>0</v>
      </c>
      <c r="Y53" s="3">
        <v>5.0000000000000001E-3</v>
      </c>
      <c r="Z53" s="3">
        <v>1.4999999999999999E-2</v>
      </c>
      <c r="AA53" s="3">
        <v>3.5000000000000003E-2</v>
      </c>
      <c r="AB53" s="3">
        <v>7.4999999999999997E-2</v>
      </c>
      <c r="AC53" s="3">
        <v>0.155</v>
      </c>
      <c r="AD53" s="3">
        <v>0.35499999999999998</v>
      </c>
    </row>
    <row r="54" spans="1:30" x14ac:dyDescent="0.2">
      <c r="A54" s="3">
        <v>53</v>
      </c>
      <c r="B54" s="3" t="s">
        <v>116</v>
      </c>
      <c r="C54" s="3">
        <v>76.400000000000006</v>
      </c>
      <c r="D54" s="3">
        <v>14</v>
      </c>
      <c r="E54" s="3">
        <v>86</v>
      </c>
      <c r="F54" s="3">
        <v>1</v>
      </c>
      <c r="G54" s="3">
        <v>0.151110950493</v>
      </c>
      <c r="H54" s="3">
        <v>3.6565205578999997E-2</v>
      </c>
      <c r="I54" s="3">
        <v>7.3095728219999996E-3</v>
      </c>
      <c r="J54" s="3">
        <v>1.2438430070000001E-3</v>
      </c>
      <c r="K54" s="3">
        <v>2.2667972299999999E-4</v>
      </c>
      <c r="L54" s="1">
        <v>3.6968545E-5</v>
      </c>
      <c r="M54" s="3">
        <v>1</v>
      </c>
      <c r="N54" s="3">
        <v>1</v>
      </c>
      <c r="O54" s="3">
        <v>2142</v>
      </c>
      <c r="P54" s="3">
        <f t="shared" si="1"/>
        <v>1.3426800718150001E-3</v>
      </c>
      <c r="Q54" s="3">
        <f t="shared" si="7"/>
        <v>0.84888904950700006</v>
      </c>
      <c r="R54" s="3">
        <f t="shared" si="2"/>
        <v>0.11454574491399999</v>
      </c>
      <c r="S54" s="3">
        <f t="shared" si="3"/>
        <v>2.9255632756999998E-2</v>
      </c>
      <c r="T54" s="3">
        <f t="shared" si="4"/>
        <v>6.0657298149999995E-3</v>
      </c>
      <c r="U54" s="3">
        <f t="shared" si="5"/>
        <v>1.0171632840000001E-3</v>
      </c>
      <c r="V54" s="3">
        <f t="shared" si="6"/>
        <v>1.8971117799999998E-4</v>
      </c>
      <c r="W54" s="3">
        <f t="shared" si="8"/>
        <v>3.6968545E-5</v>
      </c>
      <c r="X54" s="3">
        <v>0</v>
      </c>
      <c r="Y54" s="3">
        <v>5.0000000000000001E-3</v>
      </c>
      <c r="Z54" s="3">
        <v>1.4999999999999999E-2</v>
      </c>
      <c r="AA54" s="3">
        <v>3.5000000000000003E-2</v>
      </c>
      <c r="AB54" s="3">
        <v>7.4999999999999997E-2</v>
      </c>
      <c r="AC54" s="3">
        <v>0.155</v>
      </c>
      <c r="AD54" s="3">
        <v>0.35499999999999998</v>
      </c>
    </row>
    <row r="55" spans="1:30" x14ac:dyDescent="0.2">
      <c r="A55" s="3">
        <v>54</v>
      </c>
      <c r="B55" s="3" t="s">
        <v>169</v>
      </c>
      <c r="C55" s="3">
        <v>76.69</v>
      </c>
      <c r="D55" s="3">
        <v>13</v>
      </c>
      <c r="E55" s="3">
        <v>46</v>
      </c>
      <c r="F55" s="3">
        <v>1</v>
      </c>
      <c r="G55" s="3">
        <v>7.4384262712999999E-2</v>
      </c>
      <c r="H55" s="3">
        <v>1.6224002089E-2</v>
      </c>
      <c r="I55" s="3">
        <v>4.3391218159999998E-3</v>
      </c>
      <c r="J55" s="3">
        <v>8.3095362400000005E-4</v>
      </c>
      <c r="K55" s="3">
        <v>1.2247297900000001E-4</v>
      </c>
      <c r="L55" s="1">
        <v>2.6971095999999999E-5</v>
      </c>
      <c r="M55" s="3">
        <v>1</v>
      </c>
      <c r="N55" s="3">
        <v>1</v>
      </c>
      <c r="O55" s="3">
        <v>2006</v>
      </c>
      <c r="P55" s="3">
        <f t="shared" si="1"/>
        <v>6.6937397325500005E-4</v>
      </c>
      <c r="Q55" s="3">
        <f t="shared" si="7"/>
        <v>0.92561573728699997</v>
      </c>
      <c r="R55" s="3">
        <f t="shared" si="2"/>
        <v>5.8160260623999996E-2</v>
      </c>
      <c r="S55" s="3">
        <f t="shared" si="3"/>
        <v>1.1884880273E-2</v>
      </c>
      <c r="T55" s="3">
        <f t="shared" si="4"/>
        <v>3.508168192E-3</v>
      </c>
      <c r="U55" s="3">
        <f t="shared" si="5"/>
        <v>7.0848064500000007E-4</v>
      </c>
      <c r="V55" s="3">
        <f t="shared" si="6"/>
        <v>9.5501883000000001E-5</v>
      </c>
      <c r="W55" s="3">
        <f t="shared" si="8"/>
        <v>2.6971095999999999E-5</v>
      </c>
      <c r="X55" s="3">
        <v>0</v>
      </c>
      <c r="Y55" s="3">
        <v>5.0000000000000001E-3</v>
      </c>
      <c r="Z55" s="3">
        <v>1.4999999999999999E-2</v>
      </c>
      <c r="AA55" s="3">
        <v>3.5000000000000003E-2</v>
      </c>
      <c r="AB55" s="3">
        <v>7.4999999999999997E-2</v>
      </c>
      <c r="AC55" s="3">
        <v>0.155</v>
      </c>
      <c r="AD55" s="3">
        <v>0.35499999999999998</v>
      </c>
    </row>
    <row r="56" spans="1:30" x14ac:dyDescent="0.2">
      <c r="A56" s="3">
        <v>55</v>
      </c>
      <c r="B56" s="3" t="s">
        <v>170</v>
      </c>
      <c r="C56" s="3">
        <v>74.739999999999995</v>
      </c>
      <c r="D56" s="3">
        <v>14</v>
      </c>
      <c r="E56" s="3">
        <v>54</v>
      </c>
      <c r="F56" s="3">
        <v>1</v>
      </c>
      <c r="G56" s="3">
        <v>6.0648741175E-2</v>
      </c>
      <c r="H56" s="3">
        <v>9.3021461869999995E-3</v>
      </c>
      <c r="I56" s="3">
        <v>1.492087597E-3</v>
      </c>
      <c r="J56" s="3">
        <v>3.5948394399999998E-4</v>
      </c>
      <c r="K56" s="1">
        <v>3.9229402E-5</v>
      </c>
      <c r="L56" s="1">
        <v>6.5976000000000002E-6</v>
      </c>
      <c r="M56" s="3">
        <v>1</v>
      </c>
      <c r="N56" s="3">
        <v>1</v>
      </c>
      <c r="O56" s="3">
        <v>43</v>
      </c>
      <c r="P56" s="3">
        <f t="shared" si="1"/>
        <v>4.4494414960500001E-4</v>
      </c>
      <c r="Q56" s="3">
        <f t="shared" si="7"/>
        <v>0.93935125882500004</v>
      </c>
      <c r="R56" s="3">
        <f t="shared" si="2"/>
        <v>5.1346594987999997E-2</v>
      </c>
      <c r="S56" s="3">
        <f t="shared" si="3"/>
        <v>7.8100585899999993E-3</v>
      </c>
      <c r="T56" s="3">
        <f t="shared" si="4"/>
        <v>1.132603653E-3</v>
      </c>
      <c r="U56" s="3">
        <f t="shared" si="5"/>
        <v>3.2025454199999996E-4</v>
      </c>
      <c r="V56" s="3">
        <f t="shared" si="6"/>
        <v>3.2631802E-5</v>
      </c>
      <c r="W56" s="3">
        <f t="shared" si="8"/>
        <v>6.5976000000000002E-6</v>
      </c>
      <c r="X56" s="3">
        <v>0</v>
      </c>
      <c r="Y56" s="3">
        <v>5.0000000000000001E-3</v>
      </c>
      <c r="Z56" s="3">
        <v>1.4999999999999999E-2</v>
      </c>
      <c r="AA56" s="3">
        <v>3.5000000000000003E-2</v>
      </c>
      <c r="AB56" s="3">
        <v>7.4999999999999997E-2</v>
      </c>
      <c r="AC56" s="3">
        <v>0.155</v>
      </c>
      <c r="AD56" s="3">
        <v>0.35499999999999998</v>
      </c>
    </row>
    <row r="57" spans="1:30" x14ac:dyDescent="0.2">
      <c r="A57" s="3">
        <v>56</v>
      </c>
      <c r="B57" s="3" t="s">
        <v>171</v>
      </c>
      <c r="C57" s="3">
        <v>74.17</v>
      </c>
      <c r="D57" s="3">
        <v>15</v>
      </c>
      <c r="E57" s="3">
        <v>62</v>
      </c>
      <c r="F57" s="3">
        <v>1</v>
      </c>
      <c r="G57" s="3">
        <v>4.5132030250000003E-2</v>
      </c>
      <c r="H57" s="3">
        <v>1.2800177205000001E-2</v>
      </c>
      <c r="I57" s="3">
        <v>1.564270912E-3</v>
      </c>
      <c r="J57" s="3">
        <v>2.7667626600000003E-4</v>
      </c>
      <c r="K57" s="1">
        <v>3.1263478999999999E-5</v>
      </c>
      <c r="L57" s="1">
        <v>5.4269060000000002E-6</v>
      </c>
      <c r="M57" s="3">
        <v>1</v>
      </c>
      <c r="N57" s="3">
        <v>1</v>
      </c>
      <c r="O57" s="3">
        <v>2612</v>
      </c>
      <c r="P57" s="3">
        <f t="shared" si="1"/>
        <v>3.9960085170000009E-4</v>
      </c>
      <c r="Q57" s="3">
        <f t="shared" si="7"/>
        <v>0.95486796974999999</v>
      </c>
      <c r="R57" s="3">
        <f t="shared" si="2"/>
        <v>3.2331853045000004E-2</v>
      </c>
      <c r="S57" s="3">
        <f t="shared" si="3"/>
        <v>1.1235906293000001E-2</v>
      </c>
      <c r="T57" s="3">
        <f t="shared" si="4"/>
        <v>1.287594646E-3</v>
      </c>
      <c r="U57" s="3">
        <f t="shared" si="5"/>
        <v>2.4541278700000003E-4</v>
      </c>
      <c r="V57" s="3">
        <f t="shared" si="6"/>
        <v>2.5836572999999999E-5</v>
      </c>
      <c r="W57" s="3">
        <f t="shared" si="8"/>
        <v>5.4269060000000002E-6</v>
      </c>
      <c r="X57" s="3">
        <v>0</v>
      </c>
      <c r="Y57" s="3">
        <v>5.0000000000000001E-3</v>
      </c>
      <c r="Z57" s="3">
        <v>1.4999999999999999E-2</v>
      </c>
      <c r="AA57" s="3">
        <v>3.5000000000000003E-2</v>
      </c>
      <c r="AB57" s="3">
        <v>7.4999999999999997E-2</v>
      </c>
      <c r="AC57" s="3">
        <v>0.155</v>
      </c>
      <c r="AD57" s="3">
        <v>0.35499999999999998</v>
      </c>
    </row>
    <row r="58" spans="1:30" x14ac:dyDescent="0.2">
      <c r="A58" s="3">
        <v>57</v>
      </c>
      <c r="B58" s="3" t="s">
        <v>172</v>
      </c>
      <c r="C58" s="3">
        <v>73.150000000000006</v>
      </c>
      <c r="D58" s="3">
        <v>15</v>
      </c>
      <c r="E58" s="3">
        <v>94</v>
      </c>
      <c r="F58" s="3">
        <v>1</v>
      </c>
      <c r="G58" s="3">
        <v>5.4901747654999999E-2</v>
      </c>
      <c r="H58" s="3">
        <v>1.3971433809999999E-2</v>
      </c>
      <c r="I58" s="3">
        <v>2.2984319279999998E-3</v>
      </c>
      <c r="J58" s="3">
        <v>2.57579101E-4</v>
      </c>
      <c r="K58" s="1">
        <v>3.7427137999999997E-5</v>
      </c>
      <c r="L58" s="1">
        <v>4.9162280000000004E-6</v>
      </c>
      <c r="M58" s="3">
        <v>1</v>
      </c>
      <c r="N58" s="3">
        <v>1</v>
      </c>
      <c r="O58" s="3">
        <v>55</v>
      </c>
      <c r="P58" s="3">
        <f t="shared" si="1"/>
        <v>4.7447229561500001E-4</v>
      </c>
      <c r="Q58" s="3">
        <f t="shared" si="7"/>
        <v>0.945098252345</v>
      </c>
      <c r="R58" s="3">
        <f t="shared" si="2"/>
        <v>4.0930313844999996E-2</v>
      </c>
      <c r="S58" s="3">
        <f t="shared" si="3"/>
        <v>1.1673001882E-2</v>
      </c>
      <c r="T58" s="3">
        <f t="shared" si="4"/>
        <v>2.0408528269999998E-3</v>
      </c>
      <c r="U58" s="3">
        <f t="shared" si="5"/>
        <v>2.20151963E-4</v>
      </c>
      <c r="V58" s="3">
        <f t="shared" si="6"/>
        <v>3.2510909999999995E-5</v>
      </c>
      <c r="W58" s="3">
        <f t="shared" si="8"/>
        <v>4.9162280000000004E-6</v>
      </c>
      <c r="X58" s="3">
        <v>0</v>
      </c>
      <c r="Y58" s="3">
        <v>5.0000000000000001E-3</v>
      </c>
      <c r="Z58" s="3">
        <v>1.4999999999999999E-2</v>
      </c>
      <c r="AA58" s="3">
        <v>3.5000000000000003E-2</v>
      </c>
      <c r="AB58" s="3">
        <v>7.4999999999999997E-2</v>
      </c>
      <c r="AC58" s="3">
        <v>0.155</v>
      </c>
      <c r="AD58" s="3">
        <v>0.35499999999999998</v>
      </c>
    </row>
    <row r="59" spans="1:30" x14ac:dyDescent="0.2">
      <c r="A59" s="3">
        <v>58</v>
      </c>
      <c r="B59" s="3" t="s">
        <v>173</v>
      </c>
      <c r="C59" s="3">
        <v>74.3</v>
      </c>
      <c r="D59" s="3">
        <v>14</v>
      </c>
      <c r="E59" s="3">
        <v>22</v>
      </c>
      <c r="F59" s="3">
        <v>1</v>
      </c>
      <c r="G59" s="3">
        <v>7.3021923848000006E-2</v>
      </c>
      <c r="H59" s="3">
        <v>1.4756784969E-2</v>
      </c>
      <c r="I59" s="3">
        <v>2.6674860939999998E-3</v>
      </c>
      <c r="J59" s="3">
        <v>2.24951598E-4</v>
      </c>
      <c r="K59" s="1">
        <v>3.1407983000000002E-5</v>
      </c>
      <c r="L59" s="1">
        <v>4.7976849999999996E-6</v>
      </c>
      <c r="M59" s="3">
        <v>1</v>
      </c>
      <c r="N59" s="3">
        <v>1</v>
      </c>
      <c r="O59" s="3">
        <v>147</v>
      </c>
      <c r="P59" s="3">
        <f t="shared" si="1"/>
        <v>5.7849743037000003E-4</v>
      </c>
      <c r="Q59" s="3">
        <f t="shared" si="7"/>
        <v>0.92697807615200001</v>
      </c>
      <c r="R59" s="3">
        <f t="shared" si="2"/>
        <v>5.8265138879000006E-2</v>
      </c>
      <c r="S59" s="3">
        <f t="shared" si="3"/>
        <v>1.2089298875000001E-2</v>
      </c>
      <c r="T59" s="3">
        <f t="shared" si="4"/>
        <v>2.4425344959999999E-3</v>
      </c>
      <c r="U59" s="3">
        <f t="shared" si="5"/>
        <v>1.93543615E-4</v>
      </c>
      <c r="V59" s="3">
        <f t="shared" si="6"/>
        <v>2.6610298000000003E-5</v>
      </c>
      <c r="W59" s="3">
        <f t="shared" si="8"/>
        <v>4.7976849999999996E-6</v>
      </c>
      <c r="X59" s="3">
        <v>0</v>
      </c>
      <c r="Y59" s="3">
        <v>5.0000000000000001E-3</v>
      </c>
      <c r="Z59" s="3">
        <v>1.4999999999999999E-2</v>
      </c>
      <c r="AA59" s="3">
        <v>3.5000000000000003E-2</v>
      </c>
      <c r="AB59" s="3">
        <v>7.4999999999999997E-2</v>
      </c>
      <c r="AC59" s="3">
        <v>0.155</v>
      </c>
      <c r="AD59" s="3">
        <v>0.35499999999999998</v>
      </c>
    </row>
    <row r="60" spans="1:30" x14ac:dyDescent="0.2">
      <c r="A60" s="3">
        <v>59</v>
      </c>
      <c r="B60" s="3" t="s">
        <v>174</v>
      </c>
      <c r="C60" s="3">
        <v>73.52</v>
      </c>
      <c r="D60" s="3">
        <v>16</v>
      </c>
      <c r="E60" s="3">
        <v>98</v>
      </c>
      <c r="F60" s="3">
        <v>0.68656332809800003</v>
      </c>
      <c r="G60" s="3">
        <v>2.5380347142999998E-2</v>
      </c>
      <c r="H60" s="3">
        <v>5.683930179E-3</v>
      </c>
      <c r="I60" s="3">
        <v>7.60738204E-4</v>
      </c>
      <c r="J60" s="3">
        <v>1.14647074E-4</v>
      </c>
      <c r="K60" s="1">
        <v>1.8729473E-5</v>
      </c>
      <c r="L60" s="1">
        <v>2.6251999999999999E-6</v>
      </c>
      <c r="M60" s="3">
        <v>0</v>
      </c>
      <c r="N60" s="3">
        <v>1</v>
      </c>
      <c r="O60" s="3">
        <v>2750</v>
      </c>
      <c r="P60" s="3">
        <f t="shared" si="1"/>
        <v>2.05565082385E-4</v>
      </c>
      <c r="Q60" s="3">
        <f t="shared" si="7"/>
        <v>0.66118298095500005</v>
      </c>
      <c r="R60" s="3">
        <f t="shared" si="2"/>
        <v>1.9696416963999999E-2</v>
      </c>
      <c r="S60" s="3">
        <f t="shared" si="3"/>
        <v>4.9231919749999995E-3</v>
      </c>
      <c r="T60" s="3">
        <f t="shared" si="4"/>
        <v>6.4609113000000003E-4</v>
      </c>
      <c r="U60" s="3">
        <f t="shared" si="5"/>
        <v>9.5917601000000007E-5</v>
      </c>
      <c r="V60" s="3">
        <f t="shared" si="6"/>
        <v>1.6104273E-5</v>
      </c>
      <c r="W60" s="3">
        <f t="shared" si="8"/>
        <v>2.6251999999999999E-6</v>
      </c>
      <c r="X60" s="3">
        <v>0</v>
      </c>
      <c r="Y60" s="3">
        <v>5.0000000000000001E-3</v>
      </c>
      <c r="Z60" s="3">
        <v>1.4999999999999999E-2</v>
      </c>
      <c r="AA60" s="3">
        <v>3.5000000000000003E-2</v>
      </c>
      <c r="AB60" s="3">
        <v>7.4999999999999997E-2</v>
      </c>
      <c r="AC60" s="3">
        <v>0.155</v>
      </c>
      <c r="AD60" s="3">
        <v>0.35499999999999998</v>
      </c>
    </row>
    <row r="61" spans="1:30" x14ac:dyDescent="0.2">
      <c r="A61" s="3">
        <v>60</v>
      </c>
      <c r="B61" s="3" t="s">
        <v>175</v>
      </c>
      <c r="C61" s="3">
        <v>73.42</v>
      </c>
      <c r="D61" s="3">
        <v>14</v>
      </c>
      <c r="E61" s="3">
        <v>118</v>
      </c>
      <c r="F61" s="3">
        <v>1</v>
      </c>
      <c r="G61" s="3">
        <v>5.8597621241999999E-2</v>
      </c>
      <c r="H61" s="3">
        <v>9.8215769130000005E-3</v>
      </c>
      <c r="I61" s="3">
        <v>1.1444810579999999E-3</v>
      </c>
      <c r="J61" s="3">
        <v>1.2488227099999999E-4</v>
      </c>
      <c r="K61" s="1">
        <v>1.8358333E-5</v>
      </c>
      <c r="L61" s="1">
        <v>2.3207250000000001E-6</v>
      </c>
      <c r="M61" s="3">
        <v>1</v>
      </c>
      <c r="N61" s="3">
        <v>1</v>
      </c>
      <c r="O61" s="3">
        <v>2344</v>
      </c>
      <c r="P61" s="3">
        <f t="shared" si="1"/>
        <v>4.2102159897999998E-4</v>
      </c>
      <c r="Q61" s="3">
        <f t="shared" si="7"/>
        <v>0.94140237875800004</v>
      </c>
      <c r="R61" s="3">
        <f t="shared" si="2"/>
        <v>4.8776044328999998E-2</v>
      </c>
      <c r="S61" s="3">
        <f t="shared" si="3"/>
        <v>8.6770958550000006E-3</v>
      </c>
      <c r="T61" s="3">
        <f t="shared" si="4"/>
        <v>1.0195987869999999E-3</v>
      </c>
      <c r="U61" s="3">
        <f t="shared" si="5"/>
        <v>1.0652393799999999E-4</v>
      </c>
      <c r="V61" s="3">
        <f t="shared" si="6"/>
        <v>1.6037607999999999E-5</v>
      </c>
      <c r="W61" s="3">
        <f t="shared" si="8"/>
        <v>2.3207250000000001E-6</v>
      </c>
      <c r="X61" s="3">
        <v>0</v>
      </c>
      <c r="Y61" s="3">
        <v>5.0000000000000001E-3</v>
      </c>
      <c r="Z61" s="3">
        <v>1.4999999999999999E-2</v>
      </c>
      <c r="AA61" s="3">
        <v>3.5000000000000003E-2</v>
      </c>
      <c r="AB61" s="3">
        <v>7.4999999999999997E-2</v>
      </c>
      <c r="AC61" s="3">
        <v>0.155</v>
      </c>
      <c r="AD61" s="3">
        <v>0.35499999999999998</v>
      </c>
    </row>
    <row r="62" spans="1:30" x14ac:dyDescent="0.2">
      <c r="A62" s="3">
        <v>61</v>
      </c>
      <c r="B62" s="3" t="s">
        <v>176</v>
      </c>
      <c r="C62" s="3">
        <v>73.569999999999993</v>
      </c>
      <c r="D62" s="3">
        <v>15</v>
      </c>
      <c r="E62" s="3">
        <v>126</v>
      </c>
      <c r="F62" s="3">
        <v>1</v>
      </c>
      <c r="G62" s="3">
        <v>5.1679428004000001E-2</v>
      </c>
      <c r="H62" s="3">
        <v>8.5678817610000003E-3</v>
      </c>
      <c r="I62" s="3">
        <v>1.100123374E-3</v>
      </c>
      <c r="J62" s="3">
        <v>1.19229808E-4</v>
      </c>
      <c r="K62" s="1">
        <v>1.7219254E-5</v>
      </c>
      <c r="L62" s="1">
        <v>2.1392560000000001E-6</v>
      </c>
      <c r="M62" s="3">
        <v>1</v>
      </c>
      <c r="N62" s="3">
        <v>1</v>
      </c>
      <c r="O62" s="3">
        <v>48</v>
      </c>
      <c r="P62" s="3">
        <f t="shared" si="1"/>
        <v>3.7265300895000005E-4</v>
      </c>
      <c r="Q62" s="3">
        <f t="shared" si="7"/>
        <v>0.94832057199599995</v>
      </c>
      <c r="R62" s="3">
        <f t="shared" si="2"/>
        <v>4.3111546243000003E-2</v>
      </c>
      <c r="S62" s="3">
        <f t="shared" si="3"/>
        <v>7.4677583870000003E-3</v>
      </c>
      <c r="T62" s="3">
        <f t="shared" si="4"/>
        <v>9.8089356599999995E-4</v>
      </c>
      <c r="U62" s="3">
        <f t="shared" si="5"/>
        <v>1.02010554E-4</v>
      </c>
      <c r="V62" s="3">
        <f t="shared" si="6"/>
        <v>1.5079998000000001E-5</v>
      </c>
      <c r="W62" s="3">
        <f t="shared" si="8"/>
        <v>2.1392560000000001E-6</v>
      </c>
      <c r="X62" s="3">
        <v>0</v>
      </c>
      <c r="Y62" s="3">
        <v>5.0000000000000001E-3</v>
      </c>
      <c r="Z62" s="3">
        <v>1.4999999999999999E-2</v>
      </c>
      <c r="AA62" s="3">
        <v>3.5000000000000003E-2</v>
      </c>
      <c r="AB62" s="3">
        <v>7.4999999999999997E-2</v>
      </c>
      <c r="AC62" s="3">
        <v>0.155</v>
      </c>
      <c r="AD62" s="3">
        <v>0.35499999999999998</v>
      </c>
    </row>
    <row r="63" spans="1:30" x14ac:dyDescent="0.2">
      <c r="A63" s="3">
        <v>62</v>
      </c>
      <c r="B63" s="3" t="s">
        <v>177</v>
      </c>
      <c r="C63" s="3">
        <v>73.459999999999994</v>
      </c>
      <c r="D63" s="3">
        <v>16</v>
      </c>
      <c r="E63" s="3">
        <v>2</v>
      </c>
      <c r="F63" s="3">
        <v>1</v>
      </c>
      <c r="G63" s="3">
        <v>1.1660362862E-2</v>
      </c>
      <c r="H63" s="3">
        <v>1.655317511E-3</v>
      </c>
      <c r="I63" s="3">
        <v>2.6650119800000001E-4</v>
      </c>
      <c r="J63" s="1">
        <v>3.7271248999999997E-5</v>
      </c>
      <c r="K63" s="1">
        <v>5.9121450000000003E-6</v>
      </c>
      <c r="L63" s="1">
        <v>1.017516E-6</v>
      </c>
      <c r="M63" s="3">
        <v>1</v>
      </c>
      <c r="N63" s="3">
        <v>1</v>
      </c>
      <c r="O63" s="3">
        <v>2247</v>
      </c>
      <c r="P63" s="3">
        <f t="shared" si="1"/>
        <v>8.2352338140000009E-5</v>
      </c>
      <c r="Q63" s="3">
        <f t="shared" si="7"/>
        <v>0.98833963713799999</v>
      </c>
      <c r="R63" s="3">
        <f t="shared" si="2"/>
        <v>1.0005045351000001E-2</v>
      </c>
      <c r="S63" s="3">
        <f t="shared" si="3"/>
        <v>1.388816313E-3</v>
      </c>
      <c r="T63" s="3">
        <f t="shared" si="4"/>
        <v>2.2922994900000001E-4</v>
      </c>
      <c r="U63" s="3">
        <f t="shared" si="5"/>
        <v>3.1359104E-5</v>
      </c>
      <c r="V63" s="3">
        <f t="shared" si="6"/>
        <v>4.8946289999999999E-6</v>
      </c>
      <c r="W63" s="3">
        <f t="shared" si="8"/>
        <v>1.017516E-6</v>
      </c>
      <c r="X63" s="3">
        <v>0</v>
      </c>
      <c r="Y63" s="3">
        <v>5.0000000000000001E-3</v>
      </c>
      <c r="Z63" s="3">
        <v>1.4999999999999999E-2</v>
      </c>
      <c r="AA63" s="3">
        <v>3.5000000000000003E-2</v>
      </c>
      <c r="AB63" s="3">
        <v>7.4999999999999997E-2</v>
      </c>
      <c r="AC63" s="3">
        <v>0.155</v>
      </c>
      <c r="AD63" s="3">
        <v>0.35499999999999998</v>
      </c>
    </row>
    <row r="64" spans="1:30" x14ac:dyDescent="0.2">
      <c r="A64" s="3">
        <v>63</v>
      </c>
      <c r="B64" s="3" t="s">
        <v>73</v>
      </c>
      <c r="C64" s="3">
        <v>71.14</v>
      </c>
      <c r="D64" s="3">
        <v>16</v>
      </c>
      <c r="E64" s="3">
        <v>66</v>
      </c>
      <c r="F64" s="3">
        <v>1</v>
      </c>
      <c r="G64" s="3">
        <v>3.1071182805E-2</v>
      </c>
      <c r="H64" s="3">
        <v>5.2376260269999999E-3</v>
      </c>
      <c r="I64" s="3">
        <v>5.2121808800000002E-4</v>
      </c>
      <c r="J64" s="1">
        <v>5.7140438000000003E-5</v>
      </c>
      <c r="K64" s="1">
        <v>6.6447750000000003E-6</v>
      </c>
      <c r="L64" s="1">
        <v>7.0468699999999996E-7</v>
      </c>
      <c r="M64" s="3">
        <v>1</v>
      </c>
      <c r="N64" s="3">
        <v>1</v>
      </c>
      <c r="O64" s="3">
        <v>2640</v>
      </c>
      <c r="P64" s="3">
        <f t="shared" si="1"/>
        <v>2.2111467297499998E-4</v>
      </c>
      <c r="Q64" s="3">
        <f t="shared" si="7"/>
        <v>0.96892881719500001</v>
      </c>
      <c r="R64" s="3">
        <f t="shared" si="2"/>
        <v>2.5833556777999998E-2</v>
      </c>
      <c r="S64" s="3">
        <f t="shared" si="3"/>
        <v>4.7164079389999999E-3</v>
      </c>
      <c r="T64" s="3">
        <f t="shared" si="4"/>
        <v>4.6407765000000003E-4</v>
      </c>
      <c r="U64" s="3">
        <f t="shared" si="5"/>
        <v>5.0495663000000004E-5</v>
      </c>
      <c r="V64" s="3">
        <f t="shared" si="6"/>
        <v>5.9400880000000006E-6</v>
      </c>
      <c r="W64" s="3">
        <f t="shared" si="8"/>
        <v>7.0468699999999996E-7</v>
      </c>
      <c r="X64" s="3">
        <v>0</v>
      </c>
      <c r="Y64" s="3">
        <v>5.0000000000000001E-3</v>
      </c>
      <c r="Z64" s="3">
        <v>1.4999999999999999E-2</v>
      </c>
      <c r="AA64" s="3">
        <v>3.5000000000000003E-2</v>
      </c>
      <c r="AB64" s="3">
        <v>7.4999999999999997E-2</v>
      </c>
      <c r="AC64" s="3">
        <v>0.155</v>
      </c>
      <c r="AD64" s="3">
        <v>0.35499999999999998</v>
      </c>
    </row>
    <row r="65" spans="1:30" x14ac:dyDescent="0.2">
      <c r="A65" s="3">
        <v>64</v>
      </c>
      <c r="B65" s="3" t="s">
        <v>54</v>
      </c>
      <c r="C65" s="3">
        <v>71.39</v>
      </c>
      <c r="D65" s="3">
        <v>16</v>
      </c>
      <c r="E65" s="3">
        <v>34</v>
      </c>
      <c r="F65" s="3">
        <v>1</v>
      </c>
      <c r="G65" s="3">
        <v>3.6985979671000001E-2</v>
      </c>
      <c r="H65" s="3">
        <v>4.8168730939999998E-3</v>
      </c>
      <c r="I65" s="3">
        <v>6.2910234400000002E-4</v>
      </c>
      <c r="J65" s="1">
        <v>6.3619332999999999E-5</v>
      </c>
      <c r="K65" s="1">
        <v>4.7155650000000003E-6</v>
      </c>
      <c r="L65" s="1">
        <v>5.5496899999999997E-7</v>
      </c>
      <c r="M65" s="3">
        <v>1</v>
      </c>
      <c r="N65" s="3">
        <v>1</v>
      </c>
      <c r="O65" s="3">
        <v>2450</v>
      </c>
      <c r="P65" s="3">
        <f t="shared" si="1"/>
        <v>2.4871368849499996E-4</v>
      </c>
      <c r="Q65" s="3">
        <f t="shared" si="7"/>
        <v>0.96301402032899996</v>
      </c>
      <c r="R65" s="3">
        <f t="shared" si="2"/>
        <v>3.2169106576999999E-2</v>
      </c>
      <c r="S65" s="3">
        <f t="shared" si="3"/>
        <v>4.18777075E-3</v>
      </c>
      <c r="T65" s="3">
        <f t="shared" si="4"/>
        <v>5.6548301100000004E-4</v>
      </c>
      <c r="U65" s="3">
        <f t="shared" si="5"/>
        <v>5.8903767999999996E-5</v>
      </c>
      <c r="V65" s="3">
        <f t="shared" si="6"/>
        <v>4.1605960000000003E-6</v>
      </c>
      <c r="W65" s="3">
        <f t="shared" si="8"/>
        <v>5.5496899999999997E-7</v>
      </c>
      <c r="X65" s="3">
        <v>0</v>
      </c>
      <c r="Y65" s="3">
        <v>5.0000000000000001E-3</v>
      </c>
      <c r="Z65" s="3">
        <v>1.4999999999999999E-2</v>
      </c>
      <c r="AA65" s="3">
        <v>3.5000000000000003E-2</v>
      </c>
      <c r="AB65" s="3">
        <v>7.4999999999999997E-2</v>
      </c>
      <c r="AC65" s="3">
        <v>0.155</v>
      </c>
      <c r="AD65" s="3">
        <v>0.35499999999999998</v>
      </c>
    </row>
    <row r="66" spans="1:30" x14ac:dyDescent="0.2">
      <c r="A66" s="3">
        <v>65</v>
      </c>
      <c r="B66" s="3" t="s">
        <v>178</v>
      </c>
      <c r="C66" s="3">
        <v>71.78</v>
      </c>
      <c r="D66" s="3">
        <v>15</v>
      </c>
      <c r="E66" s="3">
        <v>30</v>
      </c>
      <c r="F66" s="3">
        <v>1</v>
      </c>
      <c r="G66" s="3">
        <v>2.9355235598000001E-2</v>
      </c>
      <c r="H66" s="3">
        <v>3.1678975259999999E-3</v>
      </c>
      <c r="I66" s="3">
        <v>4.3117162599999999E-4</v>
      </c>
      <c r="J66" s="1">
        <v>2.9711682E-5</v>
      </c>
      <c r="K66" s="1">
        <v>2.9982930000000002E-6</v>
      </c>
      <c r="L66" s="1">
        <v>3.3702399999999999E-7</v>
      </c>
      <c r="M66" s="3">
        <v>1</v>
      </c>
      <c r="N66" s="3">
        <v>1</v>
      </c>
      <c r="O66" s="3">
        <v>2239</v>
      </c>
      <c r="P66" s="3">
        <f t="shared" si="1"/>
        <v>1.8857432128999998E-4</v>
      </c>
      <c r="Q66" s="3">
        <f t="shared" si="7"/>
        <v>0.97064476440199998</v>
      </c>
      <c r="R66" s="3">
        <f t="shared" si="2"/>
        <v>2.6187338072000001E-2</v>
      </c>
      <c r="S66" s="3">
        <f t="shared" si="3"/>
        <v>2.7367259000000001E-3</v>
      </c>
      <c r="T66" s="3">
        <f t="shared" si="4"/>
        <v>4.0145994399999997E-4</v>
      </c>
      <c r="U66" s="3">
        <f t="shared" si="5"/>
        <v>2.6713389000000001E-5</v>
      </c>
      <c r="V66" s="3">
        <f t="shared" si="6"/>
        <v>2.661269E-6</v>
      </c>
      <c r="W66" s="3">
        <f t="shared" si="8"/>
        <v>3.3702399999999999E-7</v>
      </c>
      <c r="X66" s="3">
        <v>0</v>
      </c>
      <c r="Y66" s="3">
        <v>5.0000000000000001E-3</v>
      </c>
      <c r="Z66" s="3">
        <v>1.4999999999999999E-2</v>
      </c>
      <c r="AA66" s="3">
        <v>3.5000000000000003E-2</v>
      </c>
      <c r="AB66" s="3">
        <v>7.4999999999999997E-2</v>
      </c>
      <c r="AC66" s="3">
        <v>0.155</v>
      </c>
      <c r="AD66" s="3">
        <v>0.35499999999999998</v>
      </c>
    </row>
    <row r="67" spans="1:30" x14ac:dyDescent="0.2">
      <c r="A67" s="3">
        <v>66</v>
      </c>
      <c r="B67" s="3" t="s">
        <v>179</v>
      </c>
      <c r="C67" s="3">
        <v>71.55</v>
      </c>
      <c r="D67" s="3">
        <v>16</v>
      </c>
      <c r="E67" s="3">
        <v>99</v>
      </c>
      <c r="F67" s="3">
        <v>0.31343667190199997</v>
      </c>
      <c r="G67" s="3">
        <v>8.8996052459999996E-3</v>
      </c>
      <c r="H67" s="3">
        <v>1.60772324E-3</v>
      </c>
      <c r="I67" s="3">
        <v>1.6951431000000001E-4</v>
      </c>
      <c r="J67" s="1">
        <v>2.0326729999999998E-5</v>
      </c>
      <c r="K67" s="1">
        <v>2.6671919999999998E-6</v>
      </c>
      <c r="L67" s="1">
        <v>3.0165099999999998E-7</v>
      </c>
      <c r="M67" s="3">
        <v>0</v>
      </c>
      <c r="N67" s="3">
        <v>1</v>
      </c>
      <c r="O67" s="3">
        <v>2803</v>
      </c>
      <c r="P67" s="3">
        <f t="shared" ref="P67:P69" si="9">Q67*X67+R67*Y67+S67*Z67+T67*AA67+U67*AB67+V67*AC67+W67*AD67</f>
        <v>6.5052319590000013E-5</v>
      </c>
      <c r="Q67" s="3">
        <f t="shared" si="7"/>
        <v>0.304537066656</v>
      </c>
      <c r="R67" s="3">
        <f t="shared" ref="R67:R69" si="10">G67-H67</f>
        <v>7.2918820059999995E-3</v>
      </c>
      <c r="S67" s="3">
        <f t="shared" ref="S67:S69" si="11">H67-I67</f>
        <v>1.43820893E-3</v>
      </c>
      <c r="T67" s="3">
        <f t="shared" ref="T67:T69" si="12">I67-J67</f>
        <v>1.4918758000000002E-4</v>
      </c>
      <c r="U67" s="3">
        <f t="shared" ref="U67:U69" si="13">J67-K67</f>
        <v>1.7659538E-5</v>
      </c>
      <c r="V67" s="3">
        <f t="shared" ref="V67:V69" si="14">K67-L67</f>
        <v>2.3655409999999997E-6</v>
      </c>
      <c r="W67" s="3">
        <f t="shared" si="8"/>
        <v>3.0165099999999998E-7</v>
      </c>
      <c r="X67" s="3">
        <v>0</v>
      </c>
      <c r="Y67" s="3">
        <v>5.0000000000000001E-3</v>
      </c>
      <c r="Z67" s="3">
        <v>1.4999999999999999E-2</v>
      </c>
      <c r="AA67" s="3">
        <v>3.5000000000000003E-2</v>
      </c>
      <c r="AB67" s="3">
        <v>7.4999999999999997E-2</v>
      </c>
      <c r="AC67" s="3">
        <v>0.155</v>
      </c>
      <c r="AD67" s="3">
        <v>0.35499999999999998</v>
      </c>
    </row>
    <row r="68" spans="1:30" x14ac:dyDescent="0.2">
      <c r="A68" s="3">
        <v>67</v>
      </c>
      <c r="B68" s="3" t="s">
        <v>180</v>
      </c>
      <c r="C68" s="3">
        <v>78.52</v>
      </c>
      <c r="D68" s="3">
        <v>12</v>
      </c>
      <c r="E68" s="3">
        <v>42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7</v>
      </c>
      <c r="N68" s="3">
        <v>0</v>
      </c>
      <c r="O68" s="3">
        <v>2751</v>
      </c>
      <c r="P68" s="3">
        <f t="shared" si="9"/>
        <v>0</v>
      </c>
      <c r="Q68" s="3">
        <f t="shared" ref="Q68:Q69" si="15">F68-G68</f>
        <v>0</v>
      </c>
      <c r="R68" s="3">
        <f t="shared" si="10"/>
        <v>0</v>
      </c>
      <c r="S68" s="3">
        <f t="shared" si="11"/>
        <v>0</v>
      </c>
      <c r="T68" s="3">
        <f t="shared" si="12"/>
        <v>0</v>
      </c>
      <c r="U68" s="3">
        <f t="shared" si="13"/>
        <v>0</v>
      </c>
      <c r="V68" s="3">
        <f t="shared" si="14"/>
        <v>0</v>
      </c>
      <c r="W68" s="3">
        <f t="shared" ref="W68:W69" si="16">L68</f>
        <v>0</v>
      </c>
      <c r="X68" s="3">
        <v>0</v>
      </c>
      <c r="Y68" s="3">
        <v>5.0000000000000001E-3</v>
      </c>
      <c r="Z68" s="3">
        <v>1.4999999999999999E-2</v>
      </c>
      <c r="AA68" s="3">
        <v>3.5000000000000003E-2</v>
      </c>
      <c r="AB68" s="3">
        <v>7.4999999999999997E-2</v>
      </c>
      <c r="AC68" s="3">
        <v>0.155</v>
      </c>
      <c r="AD68" s="3">
        <v>0.35499999999999998</v>
      </c>
    </row>
    <row r="69" spans="1:30" x14ac:dyDescent="0.2">
      <c r="A69" s="3">
        <v>68</v>
      </c>
      <c r="B69" s="3" t="s">
        <v>181</v>
      </c>
      <c r="C69" s="3">
        <v>67.3</v>
      </c>
      <c r="D69" s="3">
        <v>16</v>
      </c>
      <c r="E69" s="3">
        <v>67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7</v>
      </c>
      <c r="N69" s="3">
        <v>0</v>
      </c>
      <c r="O69" s="3">
        <v>357</v>
      </c>
      <c r="P69" s="3">
        <f t="shared" si="9"/>
        <v>0</v>
      </c>
      <c r="Q69" s="3">
        <f t="shared" si="15"/>
        <v>0</v>
      </c>
      <c r="R69" s="3">
        <f t="shared" si="10"/>
        <v>0</v>
      </c>
      <c r="S69" s="3">
        <f t="shared" si="11"/>
        <v>0</v>
      </c>
      <c r="T69" s="3">
        <f t="shared" si="12"/>
        <v>0</v>
      </c>
      <c r="U69" s="3">
        <f t="shared" si="13"/>
        <v>0</v>
      </c>
      <c r="V69" s="3">
        <f t="shared" si="14"/>
        <v>0</v>
      </c>
      <c r="W69" s="3">
        <f t="shared" si="16"/>
        <v>0</v>
      </c>
      <c r="X69" s="3">
        <v>0</v>
      </c>
      <c r="Y69" s="3">
        <v>5.0000000000000001E-3</v>
      </c>
      <c r="Z69" s="3">
        <v>1.4999999999999999E-2</v>
      </c>
      <c r="AA69" s="3">
        <v>3.5000000000000003E-2</v>
      </c>
      <c r="AB69" s="3">
        <v>7.4999999999999997E-2</v>
      </c>
      <c r="AC69" s="3">
        <v>0.155</v>
      </c>
      <c r="AD69" s="3">
        <v>0.35499999999999998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DBDB-213A-4442-8730-09780C8C766B}">
  <dimension ref="A1:D21"/>
  <sheetViews>
    <sheetView workbookViewId="0">
      <selection activeCell="B2" sqref="B2:B21"/>
    </sheetView>
  </sheetViews>
  <sheetFormatPr baseColWidth="10" defaultRowHeight="16" x14ac:dyDescent="0.2"/>
  <sheetData>
    <row r="1" spans="1:4" x14ac:dyDescent="0.2">
      <c r="A1" t="s">
        <v>0</v>
      </c>
      <c r="B1" t="s">
        <v>121</v>
      </c>
      <c r="C1" t="s">
        <v>122</v>
      </c>
      <c r="D1" t="s">
        <v>123</v>
      </c>
    </row>
    <row r="2" spans="1:4" x14ac:dyDescent="0.2">
      <c r="A2">
        <v>1</v>
      </c>
      <c r="B2" t="s">
        <v>124</v>
      </c>
    </row>
    <row r="3" spans="1:4" x14ac:dyDescent="0.2">
      <c r="A3">
        <v>2</v>
      </c>
      <c r="B3" t="s">
        <v>125</v>
      </c>
    </row>
    <row r="4" spans="1:4" x14ac:dyDescent="0.2">
      <c r="A4">
        <v>3</v>
      </c>
      <c r="B4" t="s">
        <v>126</v>
      </c>
    </row>
    <row r="5" spans="1:4" x14ac:dyDescent="0.2">
      <c r="A5">
        <v>4</v>
      </c>
      <c r="B5" t="s">
        <v>127</v>
      </c>
    </row>
    <row r="6" spans="1:4" x14ac:dyDescent="0.2">
      <c r="A6">
        <v>5</v>
      </c>
      <c r="B6" t="s">
        <v>128</v>
      </c>
    </row>
    <row r="7" spans="1:4" x14ac:dyDescent="0.2">
      <c r="A7">
        <v>6</v>
      </c>
      <c r="B7" t="s">
        <v>129</v>
      </c>
    </row>
    <row r="8" spans="1:4" x14ac:dyDescent="0.2">
      <c r="A8">
        <v>7</v>
      </c>
      <c r="B8" t="s">
        <v>130</v>
      </c>
    </row>
    <row r="9" spans="1:4" x14ac:dyDescent="0.2">
      <c r="A9">
        <v>8</v>
      </c>
      <c r="B9" t="s">
        <v>131</v>
      </c>
    </row>
    <row r="10" spans="1:4" x14ac:dyDescent="0.2">
      <c r="A10">
        <v>9</v>
      </c>
      <c r="B10" t="s">
        <v>132</v>
      </c>
    </row>
    <row r="11" spans="1:4" x14ac:dyDescent="0.2">
      <c r="A11">
        <v>10</v>
      </c>
      <c r="B11" t="s">
        <v>133</v>
      </c>
    </row>
    <row r="12" spans="1:4" x14ac:dyDescent="0.2">
      <c r="A12">
        <v>11</v>
      </c>
      <c r="B12" t="s">
        <v>134</v>
      </c>
    </row>
    <row r="13" spans="1:4" x14ac:dyDescent="0.2">
      <c r="A13">
        <v>12</v>
      </c>
      <c r="B13" t="s">
        <v>135</v>
      </c>
    </row>
    <row r="14" spans="1:4" x14ac:dyDescent="0.2">
      <c r="A14">
        <v>13</v>
      </c>
      <c r="B14" t="s">
        <v>136</v>
      </c>
    </row>
    <row r="15" spans="1:4" x14ac:dyDescent="0.2">
      <c r="A15">
        <v>14</v>
      </c>
      <c r="B15" t="s">
        <v>137</v>
      </c>
    </row>
    <row r="16" spans="1:4" x14ac:dyDescent="0.2">
      <c r="A16">
        <v>15</v>
      </c>
      <c r="B16" t="s">
        <v>138</v>
      </c>
    </row>
    <row r="17" spans="1:2" x14ac:dyDescent="0.2">
      <c r="A17">
        <v>16</v>
      </c>
      <c r="B17" t="s">
        <v>139</v>
      </c>
    </row>
    <row r="18" spans="1:2" x14ac:dyDescent="0.2">
      <c r="A18">
        <v>17</v>
      </c>
      <c r="B18" t="s">
        <v>140</v>
      </c>
    </row>
    <row r="19" spans="1:2" x14ac:dyDescent="0.2">
      <c r="A19">
        <v>18</v>
      </c>
      <c r="B19" t="s">
        <v>141</v>
      </c>
    </row>
    <row r="20" spans="1:2" x14ac:dyDescent="0.2">
      <c r="A20">
        <v>19</v>
      </c>
      <c r="B20" t="s">
        <v>142</v>
      </c>
    </row>
    <row r="21" spans="1:2" x14ac:dyDescent="0.2">
      <c r="A21">
        <v>20</v>
      </c>
      <c r="B21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L7" sqref="L7"/>
    </sheetView>
  </sheetViews>
  <sheetFormatPr baseColWidth="10" defaultRowHeight="16" x14ac:dyDescent="0.2"/>
  <sheetData>
    <row r="1" spans="1:2" ht="18" customHeight="1" x14ac:dyDescent="0.2">
      <c r="A1" s="4" t="s">
        <v>0</v>
      </c>
      <c r="B1" s="4" t="s">
        <v>121</v>
      </c>
    </row>
    <row r="2" spans="1:2" ht="18" customHeight="1" x14ac:dyDescent="0.2">
      <c r="A2" s="4">
        <v>1</v>
      </c>
      <c r="B2" s="4" t="s">
        <v>8</v>
      </c>
    </row>
    <row r="3" spans="1:2" ht="18" customHeight="1" x14ac:dyDescent="0.2">
      <c r="A3" s="4">
        <v>2</v>
      </c>
      <c r="B3" s="4" t="s">
        <v>10</v>
      </c>
    </row>
    <row r="4" spans="1:2" ht="18" customHeight="1" x14ac:dyDescent="0.2">
      <c r="A4" s="4">
        <v>3</v>
      </c>
      <c r="B4" s="4" t="s">
        <v>12</v>
      </c>
    </row>
    <row r="5" spans="1:2" ht="18" customHeight="1" x14ac:dyDescent="0.2">
      <c r="A5" s="4">
        <v>4</v>
      </c>
      <c r="B5" s="4" t="s">
        <v>14</v>
      </c>
    </row>
    <row r="6" spans="1:2" ht="18" customHeight="1" x14ac:dyDescent="0.2">
      <c r="A6" s="4">
        <v>5</v>
      </c>
      <c r="B6" s="4" t="s">
        <v>16</v>
      </c>
    </row>
    <row r="7" spans="1:2" ht="18" customHeight="1" x14ac:dyDescent="0.2">
      <c r="A7" s="4">
        <v>6</v>
      </c>
      <c r="B7" s="4" t="s">
        <v>18</v>
      </c>
    </row>
    <row r="8" spans="1:2" ht="18" customHeight="1" x14ac:dyDescent="0.2">
      <c r="A8" s="4">
        <v>7</v>
      </c>
      <c r="B8" s="4" t="s">
        <v>20</v>
      </c>
    </row>
    <row r="9" spans="1:2" ht="18" customHeight="1" x14ac:dyDescent="0.2">
      <c r="A9" s="4">
        <v>8</v>
      </c>
      <c r="B9" s="4" t="s">
        <v>22</v>
      </c>
    </row>
    <row r="10" spans="1:2" ht="18" customHeight="1" x14ac:dyDescent="0.2">
      <c r="A10" s="4">
        <v>9</v>
      </c>
      <c r="B10" s="4" t="s">
        <v>24</v>
      </c>
    </row>
    <row r="11" spans="1:2" ht="18" customHeight="1" x14ac:dyDescent="0.2">
      <c r="A11" s="4">
        <v>10</v>
      </c>
      <c r="B11" s="4" t="s">
        <v>26</v>
      </c>
    </row>
    <row r="12" spans="1:2" ht="18" customHeight="1" x14ac:dyDescent="0.2">
      <c r="A12" s="4">
        <v>11</v>
      </c>
      <c r="B12" s="4" t="s">
        <v>28</v>
      </c>
    </row>
    <row r="13" spans="1:2" ht="18" customHeight="1" x14ac:dyDescent="0.2">
      <c r="A13" s="4">
        <v>12</v>
      </c>
      <c r="B13" s="4" t="s">
        <v>29</v>
      </c>
    </row>
    <row r="14" spans="1:2" ht="18" customHeight="1" x14ac:dyDescent="0.2">
      <c r="A14" s="4">
        <v>13</v>
      </c>
      <c r="B14" s="4" t="s">
        <v>30</v>
      </c>
    </row>
    <row r="15" spans="1:2" ht="18" customHeight="1" x14ac:dyDescent="0.2">
      <c r="A15" s="4">
        <v>14</v>
      </c>
      <c r="B15" s="4" t="s">
        <v>31</v>
      </c>
    </row>
    <row r="16" spans="1:2" ht="18" customHeight="1" x14ac:dyDescent="0.2">
      <c r="A16" s="4">
        <v>15</v>
      </c>
      <c r="B16" s="4" t="s">
        <v>32</v>
      </c>
    </row>
    <row r="17" spans="1:2" ht="18" customHeight="1" x14ac:dyDescent="0.2">
      <c r="A17" s="4">
        <v>16</v>
      </c>
      <c r="B17" s="4" t="s">
        <v>33</v>
      </c>
    </row>
    <row r="18" spans="1:2" ht="18" customHeight="1" x14ac:dyDescent="0.2">
      <c r="A18" s="4">
        <v>17</v>
      </c>
      <c r="B18" s="4" t="s">
        <v>34</v>
      </c>
    </row>
    <row r="19" spans="1:2" ht="18" customHeight="1" x14ac:dyDescent="0.2">
      <c r="A19" s="4">
        <v>18</v>
      </c>
      <c r="B19" s="4" t="s">
        <v>35</v>
      </c>
    </row>
    <row r="20" spans="1:2" ht="18" customHeight="1" x14ac:dyDescent="0.2">
      <c r="A20" s="4">
        <v>19</v>
      </c>
      <c r="B20" s="4" t="s">
        <v>36</v>
      </c>
    </row>
    <row r="21" spans="1:2" ht="18" customHeight="1" x14ac:dyDescent="0.2">
      <c r="A21" s="4">
        <v>20</v>
      </c>
      <c r="B21" s="4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9"/>
  <sheetViews>
    <sheetView zoomScale="99" workbookViewId="0">
      <selection activeCell="C11" sqref="C11"/>
    </sheetView>
  </sheetViews>
  <sheetFormatPr baseColWidth="10" defaultRowHeight="16" x14ac:dyDescent="0.2"/>
  <cols>
    <col min="1" max="1" width="14.1640625" style="3" customWidth="1"/>
    <col min="2" max="3" width="19" style="3" customWidth="1"/>
  </cols>
  <sheetData>
    <row r="1" spans="1:16" x14ac:dyDescent="0.2"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43</v>
      </c>
      <c r="H1" s="10" t="s">
        <v>44</v>
      </c>
      <c r="I1" s="10" t="s">
        <v>45</v>
      </c>
      <c r="J1" s="10" t="s">
        <v>46</v>
      </c>
      <c r="K1" s="10" t="s">
        <v>47</v>
      </c>
      <c r="L1" s="10" t="s">
        <v>48</v>
      </c>
      <c r="M1" s="10" t="s">
        <v>49</v>
      </c>
      <c r="N1" s="10" t="s">
        <v>50</v>
      </c>
      <c r="O1" s="10" t="s">
        <v>51</v>
      </c>
      <c r="P1" s="10" t="s">
        <v>52</v>
      </c>
    </row>
    <row r="2" spans="1:16" x14ac:dyDescent="0.2">
      <c r="A2" s="10">
        <v>1</v>
      </c>
      <c r="B2" t="s">
        <v>53</v>
      </c>
      <c r="C2">
        <v>0.18810254161352</v>
      </c>
      <c r="D2">
        <v>97.32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0.75320134953999995</v>
      </c>
      <c r="L2">
        <v>0.57845048365899998</v>
      </c>
      <c r="M2">
        <v>0.38349224469600002</v>
      </c>
      <c r="N2">
        <v>4</v>
      </c>
      <c r="O2">
        <v>1</v>
      </c>
      <c r="P2">
        <v>2250</v>
      </c>
    </row>
    <row r="3" spans="1:16" x14ac:dyDescent="0.2">
      <c r="A3" s="10">
        <v>33</v>
      </c>
      <c r="B3" t="s">
        <v>54</v>
      </c>
      <c r="C3">
        <v>0</v>
      </c>
      <c r="D3">
        <v>68.88</v>
      </c>
      <c r="E3">
        <v>16</v>
      </c>
      <c r="F3">
        <v>2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7</v>
      </c>
      <c r="O3">
        <v>0</v>
      </c>
      <c r="P3">
        <v>2450</v>
      </c>
    </row>
    <row r="4" spans="1:16" x14ac:dyDescent="0.2">
      <c r="A4" s="10">
        <v>65</v>
      </c>
      <c r="B4" t="s">
        <v>55</v>
      </c>
      <c r="C4">
        <v>0</v>
      </c>
      <c r="D4">
        <v>70.28</v>
      </c>
      <c r="E4">
        <v>16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</v>
      </c>
      <c r="O4">
        <v>0</v>
      </c>
      <c r="P4">
        <v>2026</v>
      </c>
    </row>
    <row r="5" spans="1:16" x14ac:dyDescent="0.2">
      <c r="A5" s="10">
        <v>17</v>
      </c>
      <c r="B5" t="s">
        <v>56</v>
      </c>
      <c r="C5">
        <v>5.0000000000000001E-3</v>
      </c>
      <c r="D5">
        <v>81.98</v>
      </c>
      <c r="E5">
        <v>8</v>
      </c>
      <c r="F5">
        <v>4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7</v>
      </c>
      <c r="O5">
        <v>0</v>
      </c>
      <c r="P5">
        <v>201</v>
      </c>
    </row>
    <row r="6" spans="1:16" x14ac:dyDescent="0.2">
      <c r="A6" s="10">
        <v>34</v>
      </c>
      <c r="B6" t="s">
        <v>57</v>
      </c>
      <c r="C6">
        <v>0</v>
      </c>
      <c r="D6">
        <v>81.849999999999994</v>
      </c>
      <c r="E6">
        <v>9</v>
      </c>
      <c r="F6">
        <v>6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142</v>
      </c>
    </row>
    <row r="7" spans="1:16" x14ac:dyDescent="0.2">
      <c r="A7" s="10">
        <v>9</v>
      </c>
      <c r="B7" t="s">
        <v>58</v>
      </c>
      <c r="C7">
        <v>1.4999999999999999E-2</v>
      </c>
      <c r="D7">
        <v>88.85</v>
      </c>
      <c r="E7">
        <v>5</v>
      </c>
      <c r="F7">
        <v>8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7</v>
      </c>
      <c r="O7">
        <v>0</v>
      </c>
      <c r="P7">
        <v>156</v>
      </c>
    </row>
    <row r="8" spans="1:16" x14ac:dyDescent="0.2">
      <c r="A8" s="10">
        <v>35</v>
      </c>
      <c r="B8" t="s">
        <v>59</v>
      </c>
      <c r="C8">
        <v>0</v>
      </c>
      <c r="D8">
        <v>78.41</v>
      </c>
      <c r="E8">
        <v>12</v>
      </c>
      <c r="F8">
        <v>10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0</v>
      </c>
      <c r="P8">
        <v>2540</v>
      </c>
    </row>
    <row r="9" spans="1:16" x14ac:dyDescent="0.2">
      <c r="A9" s="10">
        <v>36</v>
      </c>
      <c r="B9" t="s">
        <v>60</v>
      </c>
      <c r="C9">
        <v>0</v>
      </c>
      <c r="D9">
        <v>88.07</v>
      </c>
      <c r="E9">
        <v>4</v>
      </c>
      <c r="F9">
        <v>12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0</v>
      </c>
      <c r="P9">
        <v>258</v>
      </c>
    </row>
    <row r="10" spans="1:16" x14ac:dyDescent="0.2">
      <c r="A10" s="10">
        <v>18</v>
      </c>
      <c r="B10" t="s">
        <v>61</v>
      </c>
      <c r="C10">
        <v>5.0000000000000001E-3</v>
      </c>
      <c r="D10">
        <v>79.180000000000007</v>
      </c>
      <c r="E10">
        <v>13</v>
      </c>
      <c r="F10">
        <v>14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7</v>
      </c>
      <c r="O10">
        <v>0</v>
      </c>
      <c r="P10">
        <v>195</v>
      </c>
    </row>
    <row r="11" spans="1:16" x14ac:dyDescent="0.2">
      <c r="A11" s="10">
        <v>5</v>
      </c>
      <c r="B11" t="s">
        <v>62</v>
      </c>
      <c r="C11">
        <v>6.9468883941119997E-2</v>
      </c>
      <c r="D11">
        <v>90.96</v>
      </c>
      <c r="E11">
        <v>6</v>
      </c>
      <c r="F11">
        <v>16</v>
      </c>
      <c r="G11">
        <v>1</v>
      </c>
      <c r="H11">
        <v>1</v>
      </c>
      <c r="I11">
        <v>1</v>
      </c>
      <c r="J11">
        <v>1</v>
      </c>
      <c r="K11">
        <v>0.24679865045999999</v>
      </c>
      <c r="L11">
        <v>0.14161291828399999</v>
      </c>
      <c r="M11">
        <v>6.6339522299999995E-2</v>
      </c>
      <c r="N11">
        <v>4</v>
      </c>
      <c r="O11">
        <v>1</v>
      </c>
      <c r="P11">
        <v>30</v>
      </c>
    </row>
    <row r="12" spans="1:16" x14ac:dyDescent="0.2">
      <c r="A12" s="10">
        <v>37</v>
      </c>
      <c r="B12" t="s">
        <v>63</v>
      </c>
      <c r="C12">
        <v>0</v>
      </c>
      <c r="D12">
        <v>78.180000000000007</v>
      </c>
      <c r="E12">
        <v>11</v>
      </c>
      <c r="F12">
        <v>18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0</v>
      </c>
      <c r="P12">
        <v>2181</v>
      </c>
    </row>
    <row r="13" spans="1:16" x14ac:dyDescent="0.2">
      <c r="A13" s="10">
        <v>66</v>
      </c>
      <c r="B13" t="s">
        <v>64</v>
      </c>
      <c r="C13">
        <v>0</v>
      </c>
      <c r="D13">
        <v>79.900000000000006</v>
      </c>
      <c r="E13">
        <v>11</v>
      </c>
      <c r="F13">
        <v>19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</v>
      </c>
      <c r="O13">
        <v>0</v>
      </c>
      <c r="P13">
        <v>2724</v>
      </c>
    </row>
    <row r="14" spans="1:16" x14ac:dyDescent="0.2">
      <c r="A14" s="10">
        <v>19</v>
      </c>
      <c r="B14" t="s">
        <v>65</v>
      </c>
      <c r="C14">
        <v>5.0000000000000001E-3</v>
      </c>
      <c r="D14">
        <v>88.23</v>
      </c>
      <c r="E14">
        <v>3</v>
      </c>
      <c r="F14">
        <v>20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0</v>
      </c>
      <c r="P14">
        <v>2305</v>
      </c>
    </row>
    <row r="15" spans="1:16" x14ac:dyDescent="0.2">
      <c r="A15" s="10">
        <v>38</v>
      </c>
      <c r="B15" t="s">
        <v>66</v>
      </c>
      <c r="C15">
        <v>0</v>
      </c>
      <c r="D15">
        <v>76.069999999999993</v>
      </c>
      <c r="E15">
        <v>14</v>
      </c>
      <c r="F15">
        <v>22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</v>
      </c>
      <c r="O15">
        <v>0</v>
      </c>
      <c r="P15">
        <v>331</v>
      </c>
    </row>
    <row r="16" spans="1:16" x14ac:dyDescent="0.2">
      <c r="A16" s="10">
        <v>10</v>
      </c>
      <c r="B16" t="s">
        <v>67</v>
      </c>
      <c r="C16">
        <v>1.4999999999999999E-2</v>
      </c>
      <c r="D16">
        <v>87.39</v>
      </c>
      <c r="E16">
        <v>7</v>
      </c>
      <c r="F16">
        <v>24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7</v>
      </c>
      <c r="O16">
        <v>0</v>
      </c>
      <c r="P16">
        <v>2483</v>
      </c>
    </row>
    <row r="17" spans="1:16" x14ac:dyDescent="0.2">
      <c r="A17" s="10">
        <v>39</v>
      </c>
      <c r="B17" t="s">
        <v>68</v>
      </c>
      <c r="C17">
        <v>0</v>
      </c>
      <c r="D17">
        <v>81.69</v>
      </c>
      <c r="E17">
        <v>10</v>
      </c>
      <c r="F17">
        <v>26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</v>
      </c>
      <c r="O17">
        <v>0</v>
      </c>
      <c r="P17">
        <v>2670</v>
      </c>
    </row>
    <row r="18" spans="1:16" x14ac:dyDescent="0.2">
      <c r="A18" s="10">
        <v>20</v>
      </c>
      <c r="B18" t="s">
        <v>69</v>
      </c>
      <c r="C18">
        <v>5.0000000000000001E-3</v>
      </c>
      <c r="D18">
        <v>90.92</v>
      </c>
      <c r="E18">
        <v>2</v>
      </c>
      <c r="F18">
        <v>28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0</v>
      </c>
      <c r="P18">
        <v>2294</v>
      </c>
    </row>
    <row r="19" spans="1:16" x14ac:dyDescent="0.2">
      <c r="A19" s="10">
        <v>40</v>
      </c>
      <c r="B19" t="s">
        <v>70</v>
      </c>
      <c r="C19">
        <v>0</v>
      </c>
      <c r="D19">
        <v>74.72</v>
      </c>
      <c r="E19">
        <v>15</v>
      </c>
      <c r="F19">
        <v>30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0</v>
      </c>
      <c r="P19">
        <v>2253</v>
      </c>
    </row>
    <row r="20" spans="1:16" x14ac:dyDescent="0.2">
      <c r="A20" s="10">
        <v>4</v>
      </c>
      <c r="B20" t="s">
        <v>71</v>
      </c>
      <c r="C20">
        <v>9.2395182995960001E-2</v>
      </c>
      <c r="D20">
        <v>90.96</v>
      </c>
      <c r="E20">
        <v>1</v>
      </c>
      <c r="F20">
        <v>32</v>
      </c>
      <c r="G20">
        <v>1</v>
      </c>
      <c r="H20">
        <v>1</v>
      </c>
      <c r="I20">
        <v>1</v>
      </c>
      <c r="J20">
        <v>1</v>
      </c>
      <c r="K20">
        <v>0.61834014924000003</v>
      </c>
      <c r="L20">
        <v>0.190333773727</v>
      </c>
      <c r="M20">
        <v>8.7174375641000001E-2</v>
      </c>
      <c r="N20">
        <v>4</v>
      </c>
      <c r="O20">
        <v>1</v>
      </c>
      <c r="P20">
        <v>130</v>
      </c>
    </row>
    <row r="21" spans="1:16" x14ac:dyDescent="0.2">
      <c r="A21" s="10">
        <v>67</v>
      </c>
      <c r="B21" t="s">
        <v>72</v>
      </c>
      <c r="C21">
        <v>0</v>
      </c>
      <c r="D21">
        <v>68.91</v>
      </c>
      <c r="E21">
        <v>16</v>
      </c>
      <c r="F21">
        <v>34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  <c r="O21">
        <v>0</v>
      </c>
      <c r="P21">
        <v>116</v>
      </c>
    </row>
    <row r="22" spans="1:16" x14ac:dyDescent="0.2">
      <c r="A22" s="10">
        <v>41</v>
      </c>
      <c r="B22" t="s">
        <v>73</v>
      </c>
      <c r="C22">
        <v>0</v>
      </c>
      <c r="D22">
        <v>69.88</v>
      </c>
      <c r="E22">
        <v>16</v>
      </c>
      <c r="F22">
        <v>35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0</v>
      </c>
      <c r="P22">
        <v>2640</v>
      </c>
    </row>
    <row r="23" spans="1:16" x14ac:dyDescent="0.2">
      <c r="A23" s="10">
        <v>21</v>
      </c>
      <c r="B23" t="s">
        <v>74</v>
      </c>
      <c r="C23">
        <v>5.0000000000000001E-3</v>
      </c>
      <c r="D23">
        <v>86.3</v>
      </c>
      <c r="E23">
        <v>8</v>
      </c>
      <c r="F23">
        <v>36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0</v>
      </c>
      <c r="P23">
        <v>99</v>
      </c>
    </row>
    <row r="24" spans="1:16" x14ac:dyDescent="0.2">
      <c r="A24" s="10">
        <v>42</v>
      </c>
      <c r="B24" t="s">
        <v>75</v>
      </c>
      <c r="C24">
        <v>0</v>
      </c>
      <c r="D24">
        <v>82.87</v>
      </c>
      <c r="E24">
        <v>9</v>
      </c>
      <c r="F24">
        <v>38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>
        <v>179</v>
      </c>
    </row>
    <row r="25" spans="1:16" x14ac:dyDescent="0.2">
      <c r="A25" s="10">
        <v>22</v>
      </c>
      <c r="B25" t="s">
        <v>76</v>
      </c>
      <c r="C25">
        <v>5.0000000000000001E-3</v>
      </c>
      <c r="D25">
        <v>87.2</v>
      </c>
      <c r="E25">
        <v>5</v>
      </c>
      <c r="F25">
        <v>40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7</v>
      </c>
      <c r="O25">
        <v>0</v>
      </c>
      <c r="P25">
        <v>38</v>
      </c>
    </row>
    <row r="26" spans="1:16" x14ac:dyDescent="0.2">
      <c r="A26" s="10">
        <v>43</v>
      </c>
      <c r="B26" t="s">
        <v>77</v>
      </c>
      <c r="C26">
        <v>0</v>
      </c>
      <c r="D26">
        <v>81.33</v>
      </c>
      <c r="E26">
        <v>12</v>
      </c>
      <c r="F26">
        <v>42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0</v>
      </c>
      <c r="P26">
        <v>46</v>
      </c>
    </row>
    <row r="27" spans="1:16" x14ac:dyDescent="0.2">
      <c r="A27" s="10">
        <v>11</v>
      </c>
      <c r="B27" t="s">
        <v>78</v>
      </c>
      <c r="C27">
        <v>1.4999999999999999E-2</v>
      </c>
      <c r="D27">
        <v>88.93</v>
      </c>
      <c r="E27">
        <v>4</v>
      </c>
      <c r="F27">
        <v>44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7</v>
      </c>
      <c r="O27">
        <v>0</v>
      </c>
      <c r="P27">
        <v>52</v>
      </c>
    </row>
    <row r="28" spans="1:16" x14ac:dyDescent="0.2">
      <c r="A28" s="10">
        <v>44</v>
      </c>
      <c r="B28" t="s">
        <v>79</v>
      </c>
      <c r="C28">
        <v>0</v>
      </c>
      <c r="D28">
        <v>77.75</v>
      </c>
      <c r="E28">
        <v>13</v>
      </c>
      <c r="F28">
        <v>46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</v>
      </c>
      <c r="O28">
        <v>0</v>
      </c>
      <c r="P28">
        <v>2430</v>
      </c>
    </row>
    <row r="29" spans="1:16" x14ac:dyDescent="0.2">
      <c r="A29" s="10">
        <v>45</v>
      </c>
      <c r="B29" t="s">
        <v>80</v>
      </c>
      <c r="C29">
        <v>0</v>
      </c>
      <c r="D29">
        <v>84.53</v>
      </c>
      <c r="E29">
        <v>6</v>
      </c>
      <c r="F29">
        <v>48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</v>
      </c>
      <c r="O29">
        <v>0</v>
      </c>
      <c r="P29">
        <v>252</v>
      </c>
    </row>
    <row r="30" spans="1:16" x14ac:dyDescent="0.2">
      <c r="A30" s="10">
        <v>68</v>
      </c>
      <c r="B30" t="s">
        <v>81</v>
      </c>
      <c r="C30">
        <v>0</v>
      </c>
      <c r="D30">
        <v>82.87</v>
      </c>
      <c r="E30">
        <v>11</v>
      </c>
      <c r="F30">
        <v>50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0</v>
      </c>
      <c r="P30">
        <v>127</v>
      </c>
    </row>
    <row r="31" spans="1:16" x14ac:dyDescent="0.2">
      <c r="A31" s="10">
        <v>7</v>
      </c>
      <c r="B31" t="s">
        <v>82</v>
      </c>
      <c r="C31">
        <v>6.4150722278999997E-2</v>
      </c>
      <c r="D31">
        <v>88.21</v>
      </c>
      <c r="E31">
        <v>11</v>
      </c>
      <c r="F31">
        <v>51</v>
      </c>
      <c r="G31">
        <v>1</v>
      </c>
      <c r="H31">
        <v>1</v>
      </c>
      <c r="I31">
        <v>1</v>
      </c>
      <c r="J31">
        <v>1</v>
      </c>
      <c r="K31">
        <v>0.38165985075999997</v>
      </c>
      <c r="L31">
        <v>8.9602824329999997E-2</v>
      </c>
      <c r="M31">
        <v>3.3580511511E-2</v>
      </c>
      <c r="N31">
        <v>4</v>
      </c>
      <c r="O31">
        <v>1</v>
      </c>
      <c r="P31">
        <v>26</v>
      </c>
    </row>
    <row r="32" spans="1:16" x14ac:dyDescent="0.2">
      <c r="A32" s="10">
        <v>46</v>
      </c>
      <c r="B32" t="s">
        <v>83</v>
      </c>
      <c r="C32">
        <v>0</v>
      </c>
      <c r="D32">
        <v>86.75</v>
      </c>
      <c r="E32">
        <v>3</v>
      </c>
      <c r="F32">
        <v>52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</v>
      </c>
      <c r="O32">
        <v>0</v>
      </c>
      <c r="P32">
        <v>251</v>
      </c>
    </row>
    <row r="33" spans="1:16" x14ac:dyDescent="0.2">
      <c r="A33" s="10">
        <v>23</v>
      </c>
      <c r="B33" t="s">
        <v>84</v>
      </c>
      <c r="C33">
        <v>5.0000000000000001E-3</v>
      </c>
      <c r="D33">
        <v>78.06</v>
      </c>
      <c r="E33">
        <v>14</v>
      </c>
      <c r="F33">
        <v>54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7</v>
      </c>
      <c r="O33">
        <v>0</v>
      </c>
      <c r="P33">
        <v>2000</v>
      </c>
    </row>
    <row r="34" spans="1:16" x14ac:dyDescent="0.2">
      <c r="A34" s="10">
        <v>47</v>
      </c>
      <c r="B34" t="s">
        <v>85</v>
      </c>
      <c r="C34">
        <v>0</v>
      </c>
      <c r="D34">
        <v>85.26</v>
      </c>
      <c r="E34">
        <v>7</v>
      </c>
      <c r="F34">
        <v>56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</v>
      </c>
      <c r="O34">
        <v>0</v>
      </c>
      <c r="P34">
        <v>41</v>
      </c>
    </row>
    <row r="35" spans="1:16" x14ac:dyDescent="0.2">
      <c r="A35" s="10">
        <v>24</v>
      </c>
      <c r="B35" t="s">
        <v>86</v>
      </c>
      <c r="C35">
        <v>5.0000000000000001E-3</v>
      </c>
      <c r="D35">
        <v>85.64</v>
      </c>
      <c r="E35">
        <v>10</v>
      </c>
      <c r="F35">
        <v>58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7</v>
      </c>
      <c r="O35">
        <v>0</v>
      </c>
      <c r="P35">
        <v>120</v>
      </c>
    </row>
    <row r="36" spans="1:16" x14ac:dyDescent="0.2">
      <c r="A36" s="10">
        <v>12</v>
      </c>
      <c r="B36" t="s">
        <v>87</v>
      </c>
      <c r="C36">
        <v>1.4999999999999999E-2</v>
      </c>
      <c r="D36">
        <v>90.57</v>
      </c>
      <c r="E36">
        <v>2</v>
      </c>
      <c r="F36">
        <v>60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7</v>
      </c>
      <c r="O36">
        <v>0</v>
      </c>
      <c r="P36">
        <v>333</v>
      </c>
    </row>
    <row r="37" spans="1:16" x14ac:dyDescent="0.2">
      <c r="A37" s="10">
        <v>48</v>
      </c>
      <c r="B37" t="s">
        <v>88</v>
      </c>
      <c r="C37">
        <v>0</v>
      </c>
      <c r="D37">
        <v>71.81</v>
      </c>
      <c r="E37">
        <v>15</v>
      </c>
      <c r="F37">
        <v>62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</v>
      </c>
      <c r="O37">
        <v>0</v>
      </c>
      <c r="P37">
        <v>314</v>
      </c>
    </row>
    <row r="38" spans="1:16" x14ac:dyDescent="0.2">
      <c r="A38" s="10">
        <v>25</v>
      </c>
      <c r="B38" t="s">
        <v>89</v>
      </c>
      <c r="C38">
        <v>5.0000000000000001E-3</v>
      </c>
      <c r="D38">
        <v>93.92</v>
      </c>
      <c r="E38">
        <v>1</v>
      </c>
      <c r="F38">
        <v>64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  <c r="O38">
        <v>0</v>
      </c>
      <c r="P38">
        <v>356</v>
      </c>
    </row>
    <row r="39" spans="1:16" x14ac:dyDescent="0.2">
      <c r="A39" s="10">
        <v>49</v>
      </c>
      <c r="B39" t="s">
        <v>90</v>
      </c>
      <c r="C39">
        <v>0</v>
      </c>
      <c r="D39">
        <v>72.430000000000007</v>
      </c>
      <c r="E39">
        <v>16</v>
      </c>
      <c r="F39">
        <v>66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</v>
      </c>
      <c r="O39">
        <v>0</v>
      </c>
      <c r="P39">
        <v>2182</v>
      </c>
    </row>
    <row r="40" spans="1:16" x14ac:dyDescent="0.2">
      <c r="A40" s="10">
        <v>13</v>
      </c>
      <c r="B40" t="s">
        <v>91</v>
      </c>
      <c r="C40">
        <v>1.4999999999999999E-2</v>
      </c>
      <c r="D40">
        <v>88.6</v>
      </c>
      <c r="E40">
        <v>8</v>
      </c>
      <c r="F40">
        <v>68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7</v>
      </c>
      <c r="O40">
        <v>0</v>
      </c>
      <c r="P40">
        <v>2350</v>
      </c>
    </row>
    <row r="41" spans="1:16" x14ac:dyDescent="0.2">
      <c r="A41" s="10">
        <v>50</v>
      </c>
      <c r="B41" t="s">
        <v>92</v>
      </c>
      <c r="C41">
        <v>0</v>
      </c>
      <c r="D41">
        <v>79.84</v>
      </c>
      <c r="E41">
        <v>9</v>
      </c>
      <c r="F41">
        <v>70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</v>
      </c>
      <c r="O41">
        <v>0</v>
      </c>
      <c r="P41">
        <v>59</v>
      </c>
    </row>
    <row r="42" spans="1:16" x14ac:dyDescent="0.2">
      <c r="A42" s="10">
        <v>51</v>
      </c>
      <c r="B42" t="s">
        <v>93</v>
      </c>
      <c r="C42">
        <v>0</v>
      </c>
      <c r="D42">
        <v>85.79</v>
      </c>
      <c r="E42">
        <v>5</v>
      </c>
      <c r="F42">
        <v>72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</v>
      </c>
      <c r="O42">
        <v>0</v>
      </c>
      <c r="P42">
        <v>2633</v>
      </c>
    </row>
    <row r="43" spans="1:16" x14ac:dyDescent="0.2">
      <c r="A43" s="10">
        <v>8</v>
      </c>
      <c r="B43" t="s">
        <v>94</v>
      </c>
      <c r="C43">
        <v>5.4568058734520003E-2</v>
      </c>
      <c r="D43">
        <v>86.15</v>
      </c>
      <c r="E43">
        <v>12</v>
      </c>
      <c r="F43">
        <v>74</v>
      </c>
      <c r="G43">
        <v>1</v>
      </c>
      <c r="H43">
        <v>1</v>
      </c>
      <c r="I43">
        <v>1</v>
      </c>
      <c r="J43">
        <v>1</v>
      </c>
      <c r="K43">
        <v>0.265821127243</v>
      </c>
      <c r="L43">
        <v>6.8778467699999998E-2</v>
      </c>
      <c r="M43">
        <v>1.7164681144000001E-2</v>
      </c>
      <c r="N43">
        <v>4</v>
      </c>
      <c r="O43">
        <v>1</v>
      </c>
      <c r="P43">
        <v>204</v>
      </c>
    </row>
    <row r="44" spans="1:16" x14ac:dyDescent="0.2">
      <c r="A44" s="10">
        <v>26</v>
      </c>
      <c r="B44" t="s">
        <v>95</v>
      </c>
      <c r="C44">
        <v>5.0000000000000001E-3</v>
      </c>
      <c r="D44">
        <v>85.28</v>
      </c>
      <c r="E44">
        <v>4</v>
      </c>
      <c r="F44">
        <v>76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7</v>
      </c>
      <c r="O44">
        <v>0</v>
      </c>
      <c r="P44">
        <v>197</v>
      </c>
    </row>
    <row r="45" spans="1:16" x14ac:dyDescent="0.2">
      <c r="A45" s="10">
        <v>52</v>
      </c>
      <c r="B45" t="s">
        <v>96</v>
      </c>
      <c r="C45">
        <v>0</v>
      </c>
      <c r="D45">
        <v>76.98</v>
      </c>
      <c r="E45">
        <v>13</v>
      </c>
      <c r="F45">
        <v>78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7</v>
      </c>
      <c r="O45">
        <v>0</v>
      </c>
      <c r="P45">
        <v>2335</v>
      </c>
    </row>
    <row r="46" spans="1:16" x14ac:dyDescent="0.2">
      <c r="A46" s="10">
        <v>53</v>
      </c>
      <c r="B46" t="s">
        <v>97</v>
      </c>
      <c r="C46">
        <v>0</v>
      </c>
      <c r="D46">
        <v>85.6</v>
      </c>
      <c r="E46">
        <v>6</v>
      </c>
      <c r="F46">
        <v>80</v>
      </c>
      <c r="G46">
        <v>1</v>
      </c>
      <c r="H46">
        <v>0</v>
      </c>
      <c r="I46">
        <v>0</v>
      </c>
      <c r="J46">
        <v>0</v>
      </c>
      <c r="K46">
        <v>0</v>
      </c>
      <c r="L46" s="1">
        <v>0</v>
      </c>
      <c r="M46">
        <v>0</v>
      </c>
      <c r="N46">
        <v>7</v>
      </c>
      <c r="O46">
        <v>0</v>
      </c>
      <c r="P46">
        <v>21</v>
      </c>
    </row>
    <row r="47" spans="1:16" x14ac:dyDescent="0.2">
      <c r="A47" s="10">
        <v>14</v>
      </c>
      <c r="B47" t="s">
        <v>98</v>
      </c>
      <c r="C47">
        <v>1.4999999999999999E-2</v>
      </c>
      <c r="D47">
        <v>86.02</v>
      </c>
      <c r="E47">
        <v>11</v>
      </c>
      <c r="F47">
        <v>82</v>
      </c>
      <c r="G47">
        <v>1</v>
      </c>
      <c r="H47">
        <v>1</v>
      </c>
      <c r="I47">
        <v>1</v>
      </c>
      <c r="J47">
        <v>0</v>
      </c>
      <c r="K47">
        <v>0</v>
      </c>
      <c r="L47" s="1">
        <v>0</v>
      </c>
      <c r="M47">
        <v>0</v>
      </c>
      <c r="N47">
        <v>7</v>
      </c>
      <c r="O47">
        <v>0</v>
      </c>
      <c r="P47">
        <v>183</v>
      </c>
    </row>
    <row r="48" spans="1:16" x14ac:dyDescent="0.2">
      <c r="A48" s="10">
        <v>27</v>
      </c>
      <c r="B48" t="s">
        <v>99</v>
      </c>
      <c r="C48">
        <v>5.0000000000000001E-3</v>
      </c>
      <c r="D48">
        <v>86.86</v>
      </c>
      <c r="E48">
        <v>3</v>
      </c>
      <c r="F48">
        <v>84</v>
      </c>
      <c r="G48">
        <v>1</v>
      </c>
      <c r="H48">
        <v>1</v>
      </c>
      <c r="I48">
        <v>0</v>
      </c>
      <c r="J48">
        <v>0</v>
      </c>
      <c r="K48">
        <v>0</v>
      </c>
      <c r="L48" s="1">
        <v>0</v>
      </c>
      <c r="M48">
        <v>0</v>
      </c>
      <c r="N48">
        <v>7</v>
      </c>
      <c r="O48">
        <v>0</v>
      </c>
      <c r="P48">
        <v>277</v>
      </c>
    </row>
    <row r="49" spans="1:16" x14ac:dyDescent="0.2">
      <c r="A49" s="10">
        <v>54</v>
      </c>
      <c r="B49" t="s">
        <v>100</v>
      </c>
      <c r="C49">
        <v>0</v>
      </c>
      <c r="D49">
        <v>73.72</v>
      </c>
      <c r="E49">
        <v>14</v>
      </c>
      <c r="F49">
        <v>86</v>
      </c>
      <c r="G49">
        <v>1</v>
      </c>
      <c r="H49">
        <v>0</v>
      </c>
      <c r="I49">
        <v>0</v>
      </c>
      <c r="J49">
        <v>0</v>
      </c>
      <c r="K49">
        <v>0</v>
      </c>
      <c r="L49" s="1">
        <v>0</v>
      </c>
      <c r="M49">
        <v>0</v>
      </c>
      <c r="N49">
        <v>7</v>
      </c>
      <c r="O49">
        <v>0</v>
      </c>
      <c r="P49">
        <v>2413</v>
      </c>
    </row>
    <row r="50" spans="1:16" x14ac:dyDescent="0.2">
      <c r="A50" s="10">
        <v>55</v>
      </c>
      <c r="B50" t="s">
        <v>101</v>
      </c>
      <c r="C50">
        <v>0</v>
      </c>
      <c r="D50">
        <v>82.37</v>
      </c>
      <c r="E50">
        <v>7</v>
      </c>
      <c r="F50">
        <v>88</v>
      </c>
      <c r="G50">
        <v>1</v>
      </c>
      <c r="H50">
        <v>0</v>
      </c>
      <c r="I50">
        <v>0</v>
      </c>
      <c r="J50">
        <v>0</v>
      </c>
      <c r="K50">
        <v>0</v>
      </c>
      <c r="L50" s="1">
        <v>0</v>
      </c>
      <c r="M50">
        <v>0</v>
      </c>
      <c r="N50">
        <v>7</v>
      </c>
      <c r="O50">
        <v>0</v>
      </c>
      <c r="P50">
        <v>228</v>
      </c>
    </row>
    <row r="51" spans="1:16" x14ac:dyDescent="0.2">
      <c r="A51" s="10">
        <v>28</v>
      </c>
      <c r="B51" t="s">
        <v>102</v>
      </c>
      <c r="C51">
        <v>5.0000000000000001E-3</v>
      </c>
      <c r="D51">
        <v>84.74</v>
      </c>
      <c r="E51">
        <v>10</v>
      </c>
      <c r="F51">
        <v>90</v>
      </c>
      <c r="G51">
        <v>1</v>
      </c>
      <c r="H51">
        <v>1</v>
      </c>
      <c r="I51">
        <v>0</v>
      </c>
      <c r="J51">
        <v>0</v>
      </c>
      <c r="K51" s="1">
        <v>0</v>
      </c>
      <c r="L51" s="1">
        <v>0</v>
      </c>
      <c r="M51">
        <v>0</v>
      </c>
      <c r="N51">
        <v>7</v>
      </c>
      <c r="O51">
        <v>0</v>
      </c>
      <c r="P51">
        <v>164</v>
      </c>
    </row>
    <row r="52" spans="1:16" x14ac:dyDescent="0.2">
      <c r="A52" s="10">
        <v>3</v>
      </c>
      <c r="B52" t="s">
        <v>103</v>
      </c>
      <c r="C52">
        <v>0.11574402478164</v>
      </c>
      <c r="D52">
        <v>91.94</v>
      </c>
      <c r="E52">
        <v>2</v>
      </c>
      <c r="F52">
        <v>92</v>
      </c>
      <c r="G52">
        <v>1</v>
      </c>
      <c r="H52">
        <v>1</v>
      </c>
      <c r="I52">
        <v>1</v>
      </c>
      <c r="J52">
        <v>1</v>
      </c>
      <c r="K52">
        <v>0.734178872757</v>
      </c>
      <c r="L52" s="1">
        <v>0.31945374884200001</v>
      </c>
      <c r="M52">
        <v>0.12910284982</v>
      </c>
      <c r="N52">
        <v>4</v>
      </c>
      <c r="O52">
        <v>1</v>
      </c>
      <c r="P52">
        <v>248</v>
      </c>
    </row>
    <row r="53" spans="1:16" x14ac:dyDescent="0.2">
      <c r="A53" s="10">
        <v>56</v>
      </c>
      <c r="B53" t="s">
        <v>104</v>
      </c>
      <c r="C53">
        <v>0</v>
      </c>
      <c r="D53">
        <v>71.8</v>
      </c>
      <c r="E53">
        <v>15</v>
      </c>
      <c r="F53">
        <v>94</v>
      </c>
      <c r="G53">
        <v>1</v>
      </c>
      <c r="H53">
        <v>0</v>
      </c>
      <c r="I53">
        <v>0</v>
      </c>
      <c r="J53">
        <v>0</v>
      </c>
      <c r="K53">
        <v>0</v>
      </c>
      <c r="L53" s="1">
        <v>0</v>
      </c>
      <c r="M53">
        <v>0</v>
      </c>
      <c r="N53">
        <v>7</v>
      </c>
      <c r="O53">
        <v>0</v>
      </c>
      <c r="P53">
        <v>325</v>
      </c>
    </row>
    <row r="54" spans="1:16" x14ac:dyDescent="0.2">
      <c r="A54" s="10">
        <v>2</v>
      </c>
      <c r="B54" t="s">
        <v>105</v>
      </c>
      <c r="C54">
        <v>0.15504035947544001</v>
      </c>
      <c r="D54">
        <v>94.78</v>
      </c>
      <c r="E54">
        <v>1</v>
      </c>
      <c r="F54">
        <v>96</v>
      </c>
      <c r="G54">
        <v>1</v>
      </c>
      <c r="H54">
        <v>1</v>
      </c>
      <c r="I54">
        <v>1</v>
      </c>
      <c r="J54">
        <v>1</v>
      </c>
      <c r="K54" s="1">
        <v>0.75442263348600003</v>
      </c>
      <c r="L54" s="1">
        <v>0.50131741083500003</v>
      </c>
      <c r="M54">
        <v>0.248790306346</v>
      </c>
      <c r="N54">
        <v>4</v>
      </c>
      <c r="O54">
        <v>1</v>
      </c>
      <c r="P54">
        <v>239</v>
      </c>
    </row>
    <row r="55" spans="1:16" x14ac:dyDescent="0.2">
      <c r="A55" s="10">
        <v>57</v>
      </c>
      <c r="B55" t="s">
        <v>106</v>
      </c>
      <c r="C55">
        <v>0</v>
      </c>
      <c r="D55">
        <v>70.930000000000007</v>
      </c>
      <c r="E55">
        <v>16</v>
      </c>
      <c r="F55">
        <v>98</v>
      </c>
      <c r="G55">
        <v>1</v>
      </c>
      <c r="H55">
        <v>0</v>
      </c>
      <c r="I55">
        <v>0</v>
      </c>
      <c r="J55">
        <v>0</v>
      </c>
      <c r="K55" s="1">
        <v>0</v>
      </c>
      <c r="L55" s="1">
        <v>0</v>
      </c>
      <c r="M55">
        <v>0</v>
      </c>
      <c r="N55">
        <v>7</v>
      </c>
      <c r="O55">
        <v>0</v>
      </c>
      <c r="P55">
        <v>42</v>
      </c>
    </row>
    <row r="56" spans="1:16" x14ac:dyDescent="0.2">
      <c r="A56" s="10">
        <v>58</v>
      </c>
      <c r="B56" t="s">
        <v>107</v>
      </c>
      <c r="C56">
        <v>0</v>
      </c>
      <c r="D56">
        <v>86.09</v>
      </c>
      <c r="E56">
        <v>8</v>
      </c>
      <c r="F56">
        <v>100</v>
      </c>
      <c r="G56">
        <v>1</v>
      </c>
      <c r="H56">
        <v>0</v>
      </c>
      <c r="I56">
        <v>0</v>
      </c>
      <c r="J56">
        <v>0</v>
      </c>
      <c r="K56">
        <v>0</v>
      </c>
      <c r="L56" s="1">
        <v>0</v>
      </c>
      <c r="M56">
        <v>0</v>
      </c>
      <c r="N56">
        <v>7</v>
      </c>
      <c r="O56">
        <v>0</v>
      </c>
      <c r="P56">
        <v>153</v>
      </c>
    </row>
    <row r="57" spans="1:16" x14ac:dyDescent="0.2">
      <c r="A57" s="10">
        <v>29</v>
      </c>
      <c r="B57" t="s">
        <v>108</v>
      </c>
      <c r="C57">
        <v>5.0000000000000001E-3</v>
      </c>
      <c r="D57">
        <v>89.19</v>
      </c>
      <c r="E57">
        <v>9</v>
      </c>
      <c r="F57">
        <v>102</v>
      </c>
      <c r="G57">
        <v>1</v>
      </c>
      <c r="H57">
        <v>1</v>
      </c>
      <c r="I57">
        <v>0</v>
      </c>
      <c r="J57">
        <v>0</v>
      </c>
      <c r="K57" s="1">
        <v>0</v>
      </c>
      <c r="L57" s="1">
        <v>0</v>
      </c>
      <c r="M57">
        <v>0</v>
      </c>
      <c r="N57">
        <v>7</v>
      </c>
      <c r="O57">
        <v>0</v>
      </c>
      <c r="P57">
        <v>275</v>
      </c>
    </row>
    <row r="58" spans="1:16" x14ac:dyDescent="0.2">
      <c r="A58" s="10">
        <v>15</v>
      </c>
      <c r="B58" t="s">
        <v>109</v>
      </c>
      <c r="C58">
        <v>1.4999999999999999E-2</v>
      </c>
      <c r="D58">
        <v>87.75</v>
      </c>
      <c r="E58">
        <v>5</v>
      </c>
      <c r="F58">
        <v>104</v>
      </c>
      <c r="G58">
        <v>1</v>
      </c>
      <c r="H58">
        <v>1</v>
      </c>
      <c r="I58">
        <v>1</v>
      </c>
      <c r="J58" s="1">
        <v>0</v>
      </c>
      <c r="K58" s="1">
        <v>0</v>
      </c>
      <c r="L58" s="1">
        <v>0</v>
      </c>
      <c r="M58">
        <v>0</v>
      </c>
      <c r="N58">
        <v>7</v>
      </c>
      <c r="O58">
        <v>0</v>
      </c>
      <c r="P58">
        <v>222</v>
      </c>
    </row>
    <row r="59" spans="1:16" x14ac:dyDescent="0.2">
      <c r="A59" s="10">
        <v>59</v>
      </c>
      <c r="B59" t="s">
        <v>110</v>
      </c>
      <c r="C59">
        <v>0</v>
      </c>
      <c r="D59">
        <v>78.42</v>
      </c>
      <c r="E59">
        <v>12</v>
      </c>
      <c r="F59">
        <v>106</v>
      </c>
      <c r="G59">
        <v>1</v>
      </c>
      <c r="H59">
        <v>0</v>
      </c>
      <c r="I59">
        <v>0</v>
      </c>
      <c r="J59" s="1">
        <v>0</v>
      </c>
      <c r="K59" s="1">
        <v>0</v>
      </c>
      <c r="L59" s="1">
        <v>0</v>
      </c>
      <c r="M59">
        <v>0</v>
      </c>
      <c r="N59">
        <v>7</v>
      </c>
      <c r="O59">
        <v>0</v>
      </c>
      <c r="P59">
        <v>2737</v>
      </c>
    </row>
    <row r="60" spans="1:16" x14ac:dyDescent="0.2">
      <c r="A60" s="10">
        <v>60</v>
      </c>
      <c r="B60" t="s">
        <v>111</v>
      </c>
      <c r="C60">
        <v>0</v>
      </c>
      <c r="D60">
        <v>86.47</v>
      </c>
      <c r="E60">
        <v>4</v>
      </c>
      <c r="F60">
        <v>108</v>
      </c>
      <c r="G60">
        <v>1</v>
      </c>
      <c r="H60">
        <v>0</v>
      </c>
      <c r="I60">
        <v>0</v>
      </c>
      <c r="J60">
        <v>0</v>
      </c>
      <c r="K60" s="1">
        <v>0</v>
      </c>
      <c r="L60" s="1">
        <v>0</v>
      </c>
      <c r="M60">
        <v>0</v>
      </c>
      <c r="N60">
        <v>7</v>
      </c>
      <c r="O60">
        <v>0</v>
      </c>
      <c r="P60">
        <v>2509</v>
      </c>
    </row>
    <row r="61" spans="1:16" x14ac:dyDescent="0.2">
      <c r="A61" s="10">
        <v>30</v>
      </c>
      <c r="B61" t="s">
        <v>112</v>
      </c>
      <c r="C61">
        <v>5.0000000000000001E-3</v>
      </c>
      <c r="D61">
        <v>80.45</v>
      </c>
      <c r="E61">
        <v>13</v>
      </c>
      <c r="F61">
        <v>110</v>
      </c>
      <c r="G61">
        <v>1</v>
      </c>
      <c r="H61">
        <v>1</v>
      </c>
      <c r="I61">
        <v>0</v>
      </c>
      <c r="J61" s="1">
        <v>0</v>
      </c>
      <c r="K61" s="1">
        <v>0</v>
      </c>
      <c r="L61" s="1">
        <v>0</v>
      </c>
      <c r="M61">
        <v>0</v>
      </c>
      <c r="N61">
        <v>7</v>
      </c>
      <c r="O61">
        <v>0</v>
      </c>
      <c r="P61">
        <v>249</v>
      </c>
    </row>
    <row r="62" spans="1:16" x14ac:dyDescent="0.2">
      <c r="A62" s="10">
        <v>31</v>
      </c>
      <c r="B62" t="s">
        <v>113</v>
      </c>
      <c r="C62">
        <v>5.0000000000000001E-3</v>
      </c>
      <c r="D62">
        <v>87.26</v>
      </c>
      <c r="E62">
        <v>6</v>
      </c>
      <c r="F62">
        <v>112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7</v>
      </c>
      <c r="O62">
        <v>0</v>
      </c>
      <c r="P62">
        <v>2641</v>
      </c>
    </row>
    <row r="63" spans="1:16" x14ac:dyDescent="0.2">
      <c r="A63" s="10">
        <v>61</v>
      </c>
      <c r="B63" t="s">
        <v>114</v>
      </c>
      <c r="C63">
        <v>0</v>
      </c>
      <c r="D63">
        <v>82.37</v>
      </c>
      <c r="E63">
        <v>11</v>
      </c>
      <c r="F63">
        <v>114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7</v>
      </c>
      <c r="O63">
        <v>0</v>
      </c>
      <c r="P63">
        <v>328</v>
      </c>
    </row>
    <row r="64" spans="1:16" x14ac:dyDescent="0.2">
      <c r="A64" s="10">
        <v>6</v>
      </c>
      <c r="B64" t="s">
        <v>115</v>
      </c>
      <c r="C64">
        <v>6.0530226178719997E-2</v>
      </c>
      <c r="D64">
        <v>88.38</v>
      </c>
      <c r="E64">
        <v>3</v>
      </c>
      <c r="F64">
        <v>116</v>
      </c>
      <c r="G64">
        <v>1</v>
      </c>
      <c r="H64">
        <v>1</v>
      </c>
      <c r="I64">
        <v>1</v>
      </c>
      <c r="J64">
        <v>1</v>
      </c>
      <c r="K64">
        <v>0.245577366514</v>
      </c>
      <c r="L64">
        <v>0.110450372622</v>
      </c>
      <c r="M64">
        <v>3.4355508542E-2</v>
      </c>
      <c r="N64">
        <v>4</v>
      </c>
      <c r="O64">
        <v>1</v>
      </c>
      <c r="P64">
        <v>8</v>
      </c>
    </row>
    <row r="65" spans="1:16" x14ac:dyDescent="0.2">
      <c r="A65" s="10">
        <v>62</v>
      </c>
      <c r="B65" t="s">
        <v>116</v>
      </c>
      <c r="C65">
        <v>0</v>
      </c>
      <c r="D65">
        <v>79.61</v>
      </c>
      <c r="E65">
        <v>14</v>
      </c>
      <c r="F65">
        <v>118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7</v>
      </c>
      <c r="O65">
        <v>0</v>
      </c>
      <c r="P65">
        <v>2142</v>
      </c>
    </row>
    <row r="66" spans="1:16" x14ac:dyDescent="0.2">
      <c r="A66" s="10">
        <v>32</v>
      </c>
      <c r="B66" t="s">
        <v>117</v>
      </c>
      <c r="C66">
        <v>5.0000000000000001E-3</v>
      </c>
      <c r="D66">
        <v>83.71</v>
      </c>
      <c r="E66">
        <v>7</v>
      </c>
      <c r="F66">
        <v>120</v>
      </c>
      <c r="G66">
        <v>1</v>
      </c>
      <c r="H66">
        <v>1</v>
      </c>
      <c r="I66" s="1">
        <v>0</v>
      </c>
      <c r="J66" s="1">
        <v>0</v>
      </c>
      <c r="K66" s="1">
        <v>0</v>
      </c>
      <c r="L66" s="1">
        <v>0</v>
      </c>
      <c r="M66">
        <v>0</v>
      </c>
      <c r="N66">
        <v>7</v>
      </c>
      <c r="O66">
        <v>0</v>
      </c>
      <c r="P66">
        <v>57</v>
      </c>
    </row>
    <row r="67" spans="1:16" x14ac:dyDescent="0.2">
      <c r="A67" s="10">
        <v>63</v>
      </c>
      <c r="B67" t="s">
        <v>118</v>
      </c>
      <c r="C67">
        <v>0</v>
      </c>
      <c r="D67">
        <v>81.209999999999994</v>
      </c>
      <c r="E67">
        <v>10</v>
      </c>
      <c r="F67">
        <v>122</v>
      </c>
      <c r="G67">
        <v>1</v>
      </c>
      <c r="H67">
        <v>0</v>
      </c>
      <c r="I67" s="1">
        <v>0</v>
      </c>
      <c r="J67" s="1">
        <v>0</v>
      </c>
      <c r="K67" s="1">
        <v>0</v>
      </c>
      <c r="L67" s="1">
        <v>0</v>
      </c>
      <c r="M67">
        <v>0</v>
      </c>
      <c r="N67">
        <v>7</v>
      </c>
      <c r="O67">
        <v>0</v>
      </c>
      <c r="P67">
        <v>259</v>
      </c>
    </row>
    <row r="68" spans="1:16" x14ac:dyDescent="0.2">
      <c r="A68" s="10">
        <v>64</v>
      </c>
      <c r="B68" t="s">
        <v>119</v>
      </c>
      <c r="C68">
        <v>0</v>
      </c>
      <c r="D68">
        <v>89.35</v>
      </c>
      <c r="E68">
        <v>2</v>
      </c>
      <c r="F68">
        <v>124</v>
      </c>
      <c r="G68">
        <v>1</v>
      </c>
      <c r="H68">
        <v>0</v>
      </c>
      <c r="I68">
        <v>0</v>
      </c>
      <c r="J68" s="1">
        <v>0</v>
      </c>
      <c r="K68" s="1">
        <v>0</v>
      </c>
      <c r="L68" s="1">
        <v>0</v>
      </c>
      <c r="M68">
        <v>0</v>
      </c>
      <c r="N68">
        <v>7</v>
      </c>
      <c r="O68">
        <v>0</v>
      </c>
      <c r="P68">
        <v>194</v>
      </c>
    </row>
    <row r="69" spans="1:16" x14ac:dyDescent="0.2">
      <c r="A69" s="10">
        <v>16</v>
      </c>
      <c r="B69" t="s">
        <v>120</v>
      </c>
      <c r="C69">
        <v>1.4999999999999999E-2</v>
      </c>
      <c r="D69">
        <v>76.430000000000007</v>
      </c>
      <c r="E69">
        <v>15</v>
      </c>
      <c r="F69">
        <v>126</v>
      </c>
      <c r="G69">
        <v>1</v>
      </c>
      <c r="H69">
        <v>1</v>
      </c>
      <c r="I69" s="1">
        <v>1</v>
      </c>
      <c r="J69" s="1">
        <v>0</v>
      </c>
      <c r="K69" s="1">
        <v>0</v>
      </c>
      <c r="L69" s="1">
        <v>0</v>
      </c>
      <c r="M69">
        <v>0</v>
      </c>
      <c r="N69">
        <v>7</v>
      </c>
      <c r="O69">
        <v>0</v>
      </c>
      <c r="P69">
        <v>198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New_auction</vt:lpstr>
      <vt:lpstr>538</vt:lpstr>
      <vt:lpstr>Team</vt:lpstr>
      <vt:lpstr>Teams_old</vt:lpstr>
      <vt:lpstr>538_old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Sheppard</dc:creator>
  <cp:lastModifiedBy>Kyle Sheppard</cp:lastModifiedBy>
  <dcterms:created xsi:type="dcterms:W3CDTF">2017-03-13T22:40:07Z</dcterms:created>
  <dcterms:modified xsi:type="dcterms:W3CDTF">2022-03-16T17:38:58Z</dcterms:modified>
</cp:coreProperties>
</file>