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elivie/Desktop/MBB_performance_analysis/"/>
    </mc:Choice>
  </mc:AlternateContent>
  <xr:revisionPtr revIDLastSave="0" documentId="13_ncr:1_{C2CA5C35-4C63-7F4C-B47F-68F25F315B95}" xr6:coauthVersionLast="45" xr6:coauthVersionMax="45" xr10:uidLastSave="{00000000-0000-0000-0000-000000000000}"/>
  <bookViews>
    <workbookView xWindow="300" yWindow="460" windowWidth="28040" windowHeight="17040" firstSheet="9" activeTab="12" xr2:uid="{9FD8A52A-3127-344B-A9F5-620F4B196F8F}"/>
  </bookViews>
  <sheets>
    <sheet name="TritonsVsBroncos" sheetId="3" r:id="rId1"/>
    <sheet name="SeawolvesVsTritons" sheetId="2" r:id="rId2"/>
    <sheet name="TritonsVsToros" sheetId="1" r:id="rId3"/>
    <sheet name="WildcatsVsTritons" sheetId="4" r:id="rId4"/>
    <sheet name="TritonsVsArgonauts" sheetId="5" r:id="rId5"/>
    <sheet name="TritonsVsHawks" sheetId="7" r:id="rId6"/>
    <sheet name="TritonsVsCoyotes" sheetId="9" r:id="rId7"/>
    <sheet name="CougarsVsTritons" sheetId="10" r:id="rId8"/>
    <sheet name="SealionsVsTritons" sheetId="11" r:id="rId9"/>
    <sheet name="TritonsVsSaints" sheetId="12" r:id="rId10"/>
    <sheet name="TritonsVsVikings" sheetId="13" r:id="rId11"/>
    <sheet name="TritonsVsClan" sheetId="14" r:id="rId12"/>
    <sheet name="TritonGMscores" sheetId="8" r:id="rId13"/>
    <sheet name="Datausedinfirst8gms" sheetId="16" r:id="rId14"/>
    <sheet name="Tritons_BXSCR_12_30" sheetId="18" r:id="rId15"/>
    <sheet name="GMS_WO_Chris_12_5_to_12_22" sheetId="6" r:id="rId16"/>
    <sheet name="First8gms_withChris" sheetId="17" r:id="rId17"/>
    <sheet name="Sheet18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50" i="16" l="1"/>
  <c r="U150" i="16"/>
  <c r="S150" i="16"/>
  <c r="T150" i="16"/>
  <c r="P3" i="6"/>
  <c r="P4" i="6"/>
  <c r="P5" i="6"/>
  <c r="P6" i="6"/>
  <c r="P7" i="6"/>
  <c r="P8" i="6"/>
  <c r="P9" i="6"/>
  <c r="P10" i="6"/>
  <c r="P11" i="6"/>
  <c r="P12" i="6"/>
  <c r="P2" i="6"/>
  <c r="P13" i="6"/>
  <c r="C13" i="6"/>
  <c r="Q150" i="16"/>
  <c r="P150" i="16"/>
  <c r="R150" i="16"/>
  <c r="AA150" i="16"/>
  <c r="Y150" i="16"/>
  <c r="Z150" i="16"/>
  <c r="X150" i="16"/>
  <c r="W150" i="16"/>
  <c r="O150" i="16"/>
  <c r="C150" i="16"/>
  <c r="D150" i="16"/>
  <c r="E150" i="16"/>
  <c r="F150" i="16"/>
  <c r="G150" i="16"/>
  <c r="H150" i="16"/>
  <c r="I150" i="16"/>
  <c r="J150" i="16"/>
  <c r="K150" i="16"/>
  <c r="L150" i="16"/>
  <c r="M150" i="16"/>
  <c r="N150" i="16"/>
  <c r="B150" i="16"/>
  <c r="B128" i="16"/>
  <c r="B135" i="16"/>
  <c r="B134" i="16"/>
  <c r="B133" i="16"/>
  <c r="B132" i="16"/>
  <c r="B131" i="16"/>
  <c r="B130" i="16"/>
  <c r="B129" i="16"/>
  <c r="B127" i="16"/>
  <c r="B126" i="16"/>
  <c r="B125" i="16"/>
  <c r="B124" i="16"/>
  <c r="B123" i="16"/>
  <c r="B122" i="16"/>
  <c r="B121" i="16"/>
  <c r="B116" i="16"/>
  <c r="B115" i="16"/>
  <c r="B114" i="16"/>
  <c r="B113" i="16"/>
  <c r="B112" i="16"/>
  <c r="B111" i="16"/>
  <c r="B110" i="16"/>
  <c r="B109" i="16"/>
  <c r="B108" i="16"/>
  <c r="B107" i="16"/>
  <c r="B106" i="16"/>
  <c r="B101" i="16"/>
  <c r="B100" i="16"/>
  <c r="B99" i="16"/>
  <c r="B98" i="16"/>
  <c r="B97" i="16"/>
  <c r="B96" i="16"/>
  <c r="B95" i="16"/>
  <c r="B94" i="16"/>
  <c r="B93" i="16"/>
  <c r="B92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68" i="16"/>
  <c r="B59" i="16"/>
  <c r="B60" i="16"/>
  <c r="B61" i="16"/>
  <c r="B62" i="16"/>
  <c r="B63" i="16"/>
  <c r="B64" i="16"/>
  <c r="B65" i="16"/>
  <c r="B66" i="16"/>
  <c r="B67" i="16"/>
  <c r="B58" i="16"/>
  <c r="B57" i="16"/>
  <c r="B56" i="16"/>
  <c r="B55" i="16"/>
  <c r="B54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0" i="16"/>
  <c r="B29" i="16"/>
  <c r="B28" i="16"/>
  <c r="B27" i="16"/>
  <c r="B26" i="16"/>
  <c r="B25" i="16"/>
  <c r="B24" i="16"/>
  <c r="B23" i="16"/>
  <c r="B22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T2" i="6"/>
  <c r="T3" i="6"/>
  <c r="T4" i="6"/>
  <c r="T5" i="6"/>
  <c r="T6" i="6"/>
  <c r="T7" i="6"/>
  <c r="T8" i="6"/>
  <c r="T9" i="6"/>
  <c r="T10" i="6"/>
  <c r="T11" i="6"/>
  <c r="T12" i="6"/>
  <c r="C12" i="6"/>
  <c r="C11" i="6"/>
  <c r="C10" i="6"/>
  <c r="C9" i="6"/>
  <c r="C8" i="6"/>
  <c r="C7" i="6"/>
  <c r="C6" i="6"/>
  <c r="C5" i="6"/>
  <c r="C4" i="6"/>
  <c r="C2" i="6"/>
  <c r="Z13" i="6"/>
  <c r="AA13" i="6"/>
  <c r="Y13" i="6"/>
  <c r="AB13" i="6" s="1"/>
  <c r="V13" i="6"/>
  <c r="W13" i="6"/>
  <c r="U13" i="6"/>
  <c r="R13" i="6"/>
  <c r="T13" i="6" s="1"/>
  <c r="S13" i="6"/>
  <c r="Q13" i="6"/>
  <c r="O13" i="6"/>
  <c r="N13" i="6"/>
  <c r="M13" i="6"/>
  <c r="L13" i="6"/>
  <c r="K13" i="6"/>
  <c r="J13" i="6"/>
  <c r="I13" i="6"/>
  <c r="H13" i="6"/>
  <c r="D13" i="6"/>
  <c r="E13" i="6"/>
  <c r="F13" i="6"/>
  <c r="G13" i="6" s="1"/>
  <c r="G12" i="6"/>
  <c r="AB10" i="6"/>
  <c r="G10" i="6"/>
  <c r="AB9" i="6"/>
  <c r="X9" i="6"/>
  <c r="G9" i="6"/>
  <c r="G6" i="6"/>
  <c r="G5" i="6"/>
  <c r="G4" i="6"/>
  <c r="G7" i="6"/>
  <c r="G8" i="6"/>
  <c r="G11" i="6"/>
  <c r="G3" i="6"/>
  <c r="G2" i="6"/>
  <c r="X13" i="6" l="1"/>
</calcChain>
</file>

<file path=xl/sharedStrings.xml><?xml version="1.0" encoding="utf-8"?>
<sst xmlns="http://schemas.openxmlformats.org/spreadsheetml/2006/main" count="2731" uniqueCount="251">
  <si>
    <t>Pts</t>
  </si>
  <si>
    <t>TO</t>
  </si>
  <si>
    <t>FGA</t>
  </si>
  <si>
    <t>FGM</t>
  </si>
  <si>
    <t>FTA</t>
  </si>
  <si>
    <t>FTM</t>
  </si>
  <si>
    <t>OREB</t>
  </si>
  <si>
    <t>DREB</t>
  </si>
  <si>
    <t>Cal State Dominguez Hills Toros</t>
  </si>
  <si>
    <t>Min</t>
  </si>
  <si>
    <t>SST</t>
  </si>
  <si>
    <t>ex</t>
  </si>
  <si>
    <t>PPP</t>
  </si>
  <si>
    <t>Ast</t>
  </si>
  <si>
    <t>T/O</t>
  </si>
  <si>
    <t>Ast/</t>
  </si>
  <si>
    <t>Stl</t>
  </si>
  <si>
    <t>Pos</t>
  </si>
  <si>
    <t>Blk</t>
  </si>
  <si>
    <t>Ttl</t>
  </si>
  <si>
    <t>Reb</t>
  </si>
  <si>
    <t>Off</t>
  </si>
  <si>
    <t>Def</t>
  </si>
  <si>
    <t>#1 Colten Kresl</t>
  </si>
  <si>
    <t>#2 Jordan Hilstock</t>
  </si>
  <si>
    <t>#3 Wonder Smith</t>
  </si>
  <si>
    <t>#4 Brandon Jackson</t>
  </si>
  <si>
    <t>#11 Gabriel Hicks</t>
  </si>
  <si>
    <t>#22 Kaden Bradley</t>
  </si>
  <si>
    <t>#23 Nick Kornieck</t>
  </si>
  <si>
    <t>#24 Alex Garcia</t>
  </si>
  <si>
    <t>#32 Will Crawford</t>
  </si>
  <si>
    <t>-</t>
  </si>
  <si>
    <t>#34 Andrew Whitsett</t>
  </si>
  <si>
    <t>#40 Armstrong Ojunkwu</t>
  </si>
  <si>
    <t>Team Totals</t>
  </si>
  <si>
    <t>FGm</t>
  </si>
  <si>
    <t>FG%</t>
  </si>
  <si>
    <t>aFG%</t>
  </si>
  <si>
    <t>FTm</t>
  </si>
  <si>
    <t>FT%</t>
  </si>
  <si>
    <t>PF</t>
  </si>
  <si>
    <t>Tkn</t>
  </si>
  <si>
    <t>Com</t>
  </si>
  <si>
    <t>UC San Diego Tritons</t>
  </si>
  <si>
    <t>#1 Hugh Baxter</t>
  </si>
  <si>
    <t>#2 Tyrell Roberts</t>
  </si>
  <si>
    <t>#3 Gabe Hadley</t>
  </si>
  <si>
    <t>#5 Marek Sullivan</t>
  </si>
  <si>
    <t>#10 Connor Peterson</t>
  </si>
  <si>
    <t>#11 Scott Everman</t>
  </si>
  <si>
    <t>#14 Christian Oshita</t>
  </si>
  <si>
    <t>#23 Kadeen Rasheed</t>
  </si>
  <si>
    <t>#25 Martin Tombe</t>
  </si>
  <si>
    <t>#32 Mickey Howell</t>
  </si>
  <si>
    <t>#24 John Diener</t>
  </si>
  <si>
    <t>Sonoma State Seawolves</t>
  </si>
  <si>
    <t>#1 Tej Johnson</t>
  </si>
  <si>
    <t>#3 Michael Smith</t>
  </si>
  <si>
    <t>#11 Jacob Williams</t>
  </si>
  <si>
    <t>#13 Eric Nielsen</t>
  </si>
  <si>
    <t>#15 Isaac Davidson</t>
  </si>
  <si>
    <t>#21 Kenny Olsem</t>
  </si>
  <si>
    <t>#24 Nick Klarman</t>
  </si>
  <si>
    <t>#25 Isaiah Usher</t>
  </si>
  <si>
    <t>#32 Wesley Gilbert</t>
  </si>
  <si>
    <t>#33 Jeremy Lillis</t>
  </si>
  <si>
    <t>#42 Jacob Salinero</t>
  </si>
  <si>
    <t>Cal Poly Pomona Broncos</t>
  </si>
  <si>
    <t>#0 BJ Standley</t>
  </si>
  <si>
    <t>#2 Nikhil Peters</t>
  </si>
  <si>
    <t>#3 Mason Dickerson</t>
  </si>
  <si>
    <t>#10 Phoenix Shackelford</t>
  </si>
  <si>
    <t>#11 William Christmas</t>
  </si>
  <si>
    <t>#21 Tavian Henderson</t>
  </si>
  <si>
    <t>#22 Riley Schaefer</t>
  </si>
  <si>
    <t>#23 Justin Young</t>
  </si>
  <si>
    <t>#33 Finn Eckhardt</t>
  </si>
  <si>
    <t>Game Name</t>
  </si>
  <si>
    <t>SonomaState@UCSanDiego</t>
  </si>
  <si>
    <t>UCSanDiego@CalStateDomHills</t>
  </si>
  <si>
    <t>Chico@UCSanDiego</t>
  </si>
  <si>
    <t>UCSanDiego@NotreDameCA</t>
  </si>
  <si>
    <t>UCSanDiego@HolyNames</t>
  </si>
  <si>
    <t>UCSanDiego@CSSanBernardino</t>
  </si>
  <si>
    <t>Cal State SM@UCSanDiego</t>
  </si>
  <si>
    <t>PointLoma@UCSanDiego</t>
  </si>
  <si>
    <t>UCSanDiego@SaintMartin's</t>
  </si>
  <si>
    <t>UCSanDiego@WesternWash</t>
  </si>
  <si>
    <t>UCSanDiego@SimonFraser</t>
  </si>
  <si>
    <t>AwayScore</t>
  </si>
  <si>
    <t>HomeScore</t>
  </si>
  <si>
    <t>UCSanDiegoATCalPolyPomona</t>
  </si>
  <si>
    <t>Chico State Wildcats</t>
  </si>
  <si>
    <t>#1 Amari Stroud</t>
  </si>
  <si>
    <t>#2 Calvin Geraci</t>
  </si>
  <si>
    <t>#4 Joshua Hamilton</t>
  </si>
  <si>
    <t>#5 Isaiah Brooks</t>
  </si>
  <si>
    <t>#11 Kevin Warren</t>
  </si>
  <si>
    <t>#12 Colby Orr</t>
  </si>
  <si>
    <t>#25 Justin Briggs</t>
  </si>
  <si>
    <t>#34 Spencer LaShells</t>
  </si>
  <si>
    <t>#44 Kelvin Wright Jr.</t>
  </si>
  <si>
    <t>#45 Malik Duffy</t>
  </si>
  <si>
    <t xml:space="preserve"> </t>
  </si>
  <si>
    <t>AstTO</t>
  </si>
  <si>
    <t>TtlReb</t>
  </si>
  <si>
    <t>OffReb</t>
  </si>
  <si>
    <t>DefReb</t>
  </si>
  <si>
    <t>2FGA</t>
  </si>
  <si>
    <t>2FGM</t>
  </si>
  <si>
    <t>2FGm</t>
  </si>
  <si>
    <t>2FG%</t>
  </si>
  <si>
    <t>3FGA</t>
  </si>
  <si>
    <t>3FGM</t>
  </si>
  <si>
    <t>3FGm</t>
  </si>
  <si>
    <t>3FG%</t>
  </si>
  <si>
    <t>Team</t>
  </si>
  <si>
    <t>Final</t>
  </si>
  <si>
    <t>Notre Dame De Namur (CA) Argonauts</t>
  </si>
  <si>
    <t>#1 Stephen Baity</t>
  </si>
  <si>
    <t>#3 Neil Green</t>
  </si>
  <si>
    <t>#5 Charles Jones</t>
  </si>
  <si>
    <t>#10 Tj Anderson</t>
  </si>
  <si>
    <t>#11 Cameron Fisher</t>
  </si>
  <si>
    <t>#15 Lovevelle Shackleford</t>
  </si>
  <si>
    <t>#20 Kameron Burris-Garofalo</t>
  </si>
  <si>
    <t>#21 Goose Persin</t>
  </si>
  <si>
    <t>#23 Antaveus Brown</t>
  </si>
  <si>
    <t>#25 Jake Furgerson</t>
  </si>
  <si>
    <t>#33 Carl Snyder</t>
  </si>
  <si>
    <t>#34 Trevor Thompson</t>
  </si>
  <si>
    <t>#35 Ajay Singh</t>
  </si>
  <si>
    <t>#44 Alton Lister II</t>
  </si>
  <si>
    <t>#0 Lunden Taylor</t>
  </si>
  <si>
    <t>#12 Justin Pratt</t>
  </si>
  <si>
    <t>#33 Trace Ramsey</t>
  </si>
  <si>
    <t>#44 Chris Hansen</t>
  </si>
  <si>
    <t>Holy Names Hawks</t>
  </si>
  <si>
    <t>#2 Rob Fuller</t>
  </si>
  <si>
    <t>#3 Cameron Fini</t>
  </si>
  <si>
    <t>#4 Aidan Green</t>
  </si>
  <si>
    <t>#10 Justin Chambers</t>
  </si>
  <si>
    <t>#11 Zamaria Odom</t>
  </si>
  <si>
    <t>#13 Mitch L'allier</t>
  </si>
  <si>
    <t>#14 Jewels Sanders</t>
  </si>
  <si>
    <t>#22 Justice De Corsi</t>
  </si>
  <si>
    <t>#25 Anthony Dennis</t>
  </si>
  <si>
    <t>#31 Tommy Edwards</t>
  </si>
  <si>
    <t>Cal State San Bernardino Coyotes</t>
  </si>
  <si>
    <t>#1 Tyrell Henderson</t>
  </si>
  <si>
    <t>#2 Jeremy Smith</t>
  </si>
  <si>
    <t>#3 Richard Laku</t>
  </si>
  <si>
    <t>#4 Daytone Jennings</t>
  </si>
  <si>
    <t>#11 Jordan Mitchell</t>
  </si>
  <si>
    <t>#21 Shea Rax</t>
  </si>
  <si>
    <t>#23 Andres Villa</t>
  </si>
  <si>
    <t>#24 CJ Clark</t>
  </si>
  <si>
    <t>Cal State San Marcos Cougars</t>
  </si>
  <si>
    <t>#2 Bryce Sloan</t>
  </si>
  <si>
    <t>#3 Marcus Brown</t>
  </si>
  <si>
    <t>#4 Blake Seits</t>
  </si>
  <si>
    <t>#5 Jayce McCain</t>
  </si>
  <si>
    <t>#10 Alex GilFernandez</t>
  </si>
  <si>
    <t>#12 Chase Bowsher</t>
  </si>
  <si>
    <t>#13 Darae Elliott</t>
  </si>
  <si>
    <t>#21 Khalil Fuller</t>
  </si>
  <si>
    <t>#23 Alec Frank</t>
  </si>
  <si>
    <t>#25 Kyle Scalmanini</t>
  </si>
  <si>
    <t>#31 Sean Dunn</t>
  </si>
  <si>
    <t>#32 Tre Morgan</t>
  </si>
  <si>
    <t>#33 Darius Goudeau</t>
  </si>
  <si>
    <t>Point Loma Nazarene Sea Lions</t>
  </si>
  <si>
    <t>#1 Kaden Anderson</t>
  </si>
  <si>
    <t>#2 Darnell Robateau</t>
  </si>
  <si>
    <t>#11 Brock Mackenzie</t>
  </si>
  <si>
    <t>#12 Josh Caston</t>
  </si>
  <si>
    <t>#13 Sterling Somers</t>
  </si>
  <si>
    <t>#21 Jordan May</t>
  </si>
  <si>
    <t>#23 Noah Stapes</t>
  </si>
  <si>
    <t>#24 Peter Hewitt</t>
  </si>
  <si>
    <t>#34 Ben Okhotin</t>
  </si>
  <si>
    <t>Saint Martin's Saints</t>
  </si>
  <si>
    <t>#0 Alex Schumacher</t>
  </si>
  <si>
    <t>#3 Demonte Malloy</t>
  </si>
  <si>
    <t>#4 CJ Jennings</t>
  </si>
  <si>
    <t>#11 Logan Rooney</t>
  </si>
  <si>
    <t>#13 Caden Smith</t>
  </si>
  <si>
    <t>#15 Alex Clinton</t>
  </si>
  <si>
    <t>#22 John Moore</t>
  </si>
  <si>
    <t>#25 Cole Alton</t>
  </si>
  <si>
    <t>#32 Marky Adams</t>
  </si>
  <si>
    <t>#15 Jeremy Johnson</t>
  </si>
  <si>
    <t>Western Washington Vikings</t>
  </si>
  <si>
    <t>#1 Leif Anderson</t>
  </si>
  <si>
    <t>#4 RJ Secrest</t>
  </si>
  <si>
    <t>#5 D'Angelo Minnis</t>
  </si>
  <si>
    <t>#15 Logan Schilder</t>
  </si>
  <si>
    <t>#21 Luke Lovelady</t>
  </si>
  <si>
    <t>#22 Jalen Green</t>
  </si>
  <si>
    <t>#24 Trevor Jasinsky</t>
  </si>
  <si>
    <t>#25 Cameron Retherford</t>
  </si>
  <si>
    <t>Simon Fraser Clan</t>
  </si>
  <si>
    <t>#0 Othniel Spence</t>
  </si>
  <si>
    <t>#1 Matt Kiatipis</t>
  </si>
  <si>
    <t>#3 David Penney</t>
  </si>
  <si>
    <t>#10 Wilfried Balata</t>
  </si>
  <si>
    <t>#14 Corey Nzigamasabo</t>
  </si>
  <si>
    <t>#15 Graham Miller</t>
  </si>
  <si>
    <t>#20 Michael Provenzano</t>
  </si>
  <si>
    <t>#22 Jasdeep Singh</t>
  </si>
  <si>
    <t>#24 Drew Bryson</t>
  </si>
  <si>
    <t>#35 Julian Roche</t>
  </si>
  <si>
    <t>#42 Michael Hannan</t>
  </si>
  <si>
    <t>GM1</t>
  </si>
  <si>
    <t>GM2</t>
  </si>
  <si>
    <t>GM3</t>
  </si>
  <si>
    <t>GM4</t>
  </si>
  <si>
    <t>GM5</t>
  </si>
  <si>
    <t>GM6</t>
  </si>
  <si>
    <t>GM7</t>
  </si>
  <si>
    <t>GM8</t>
  </si>
  <si>
    <t xml:space="preserve">Now That I have all the data of the first 8 games with chris I will tally up the totals below… </t>
  </si>
  <si>
    <t>GP</t>
  </si>
  <si>
    <t>UCSDTritons</t>
  </si>
  <si>
    <t>FGA2</t>
  </si>
  <si>
    <t>FGM2</t>
  </si>
  <si>
    <t>FGm2</t>
  </si>
  <si>
    <t>FG%2</t>
  </si>
  <si>
    <t>FGA3</t>
  </si>
  <si>
    <t>FGM3</t>
  </si>
  <si>
    <t>FGm3</t>
  </si>
  <si>
    <t>FG%3</t>
  </si>
  <si>
    <t>FTP</t>
  </si>
  <si>
    <t>White</t>
  </si>
  <si>
    <t>Silver</t>
  </si>
  <si>
    <t>Gray</t>
  </si>
  <si>
    <t>Black</t>
  </si>
  <si>
    <t>Red</t>
  </si>
  <si>
    <t>Maroon</t>
  </si>
  <si>
    <t>Yellow</t>
  </si>
  <si>
    <t>Olive</t>
  </si>
  <si>
    <t>Lime</t>
  </si>
  <si>
    <t>Green</t>
  </si>
  <si>
    <t>Aqua</t>
  </si>
  <si>
    <t>Teal</t>
  </si>
  <si>
    <t>Blue</t>
  </si>
  <si>
    <t>Navy</t>
  </si>
  <si>
    <t>Fuchsia</t>
  </si>
  <si>
    <t xml:space="preserve">   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</si>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</sst>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8" formatCode="_(* #,##0.000_);_(* \(#,##0.000\);_(* &quot;-&quot;??_);_(@_)"/>
    <numFmt numFmtId="172" formatCode="[h]:mm:ss;@"/>
    <numFmt numFmtId="173" formatCode="0.0"/>
    <numFmt numFmtId="177" formatCode="0.000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46" fontId="0" fillId="0" borderId="0" xfId="0" applyNumberFormat="1"/>
    <xf numFmtId="20" fontId="0" fillId="0" borderId="0" xfId="0" applyNumberFormat="1"/>
    <xf numFmtId="9" fontId="0" fillId="0" borderId="0" xfId="0" applyNumberFormat="1"/>
    <xf numFmtId="10" fontId="0" fillId="0" borderId="0" xfId="0" applyNumberFormat="1"/>
    <xf numFmtId="0" fontId="3" fillId="0" borderId="0" xfId="3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20" fontId="0" fillId="0" borderId="0" xfId="0" applyNumberFormat="1" applyFill="1" applyBorder="1"/>
    <xf numFmtId="168" fontId="0" fillId="0" borderId="0" xfId="1" applyNumberFormat="1" applyFont="1"/>
    <xf numFmtId="172" fontId="0" fillId="0" borderId="0" xfId="1" applyNumberFormat="1" applyFont="1"/>
    <xf numFmtId="172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NumberFormat="1"/>
    <xf numFmtId="173" fontId="0" fillId="0" borderId="0" xfId="0" applyNumberFormat="1"/>
    <xf numFmtId="1" fontId="0" fillId="0" borderId="0" xfId="0" applyNumberFormat="1"/>
    <xf numFmtId="9" fontId="0" fillId="0" borderId="0" xfId="2" applyFont="1"/>
    <xf numFmtId="177" fontId="0" fillId="0" borderId="0" xfId="0" applyNumberFormat="1"/>
    <xf numFmtId="0" fontId="0" fillId="0" borderId="0" xfId="2" applyNumberFormat="1" applyFont="1"/>
    <xf numFmtId="0" fontId="0" fillId="0" borderId="0" xfId="1" applyNumberFormat="1" applyFont="1"/>
    <xf numFmtId="10" fontId="0" fillId="0" borderId="0" xfId="2" applyNumberFormat="1" applyFont="1"/>
    <xf numFmtId="2" fontId="0" fillId="0" borderId="0" xfId="1" applyNumberFormat="1" applyFont="1"/>
    <xf numFmtId="2" fontId="0" fillId="0" borderId="0" xfId="2" applyNumberFormat="1" applyFont="1"/>
    <xf numFmtId="177" fontId="0" fillId="0" borderId="0" xfId="2" applyNumberFormat="1" applyFont="1"/>
    <xf numFmtId="16" fontId="0" fillId="0" borderId="0" xfId="0" applyNumberFormat="1"/>
    <xf numFmtId="17" fontId="0" fillId="0" borderId="0" xfId="0" applyNumberFormat="1"/>
    <xf numFmtId="9" fontId="0" fillId="0" borderId="0" xfId="1" applyNumberFormat="1" applyFont="1"/>
    <xf numFmtId="0" fontId="2" fillId="2" borderId="0" xfId="0" applyFont="1" applyFill="1"/>
    <xf numFmtId="168" fontId="0" fillId="2" borderId="0" xfId="1" applyNumberFormat="1" applyFont="1" applyFill="1"/>
    <xf numFmtId="0" fontId="2" fillId="0" borderId="0" xfId="0" applyFont="1" applyFill="1"/>
    <xf numFmtId="168" fontId="0" fillId="0" borderId="0" xfId="1" applyNumberFormat="1" applyFont="1" applyFill="1"/>
    <xf numFmtId="168" fontId="2" fillId="2" borderId="0" xfId="1" applyNumberFormat="1" applyFont="1" applyFill="1"/>
    <xf numFmtId="0" fontId="4" fillId="2" borderId="0" xfId="0" applyFont="1" applyFill="1"/>
    <xf numFmtId="10" fontId="0" fillId="2" borderId="0" xfId="0" applyNumberFormat="1" applyFill="1"/>
    <xf numFmtId="9" fontId="0" fillId="2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2" fontId="0" fillId="2" borderId="0" xfId="1" applyNumberFormat="1" applyFont="1" applyFill="1"/>
    <xf numFmtId="2" fontId="0" fillId="2" borderId="0" xfId="0" applyNumberFormat="1" applyFill="1"/>
    <xf numFmtId="2" fontId="0" fillId="0" borderId="0" xfId="0" applyNumberFormat="1" applyFill="1"/>
    <xf numFmtId="0" fontId="0" fillId="2" borderId="0" xfId="0" applyNumberFormat="1" applyFill="1"/>
    <xf numFmtId="0" fontId="0" fillId="0" borderId="0" xfId="0" applyNumberFormat="1" applyFill="1"/>
    <xf numFmtId="2" fontId="2" fillId="2" borderId="0" xfId="1" applyNumberFormat="1" applyFont="1" applyFill="1"/>
    <xf numFmtId="9" fontId="2" fillId="2" borderId="0" xfId="0" applyNumberFormat="1" applyFont="1" applyFill="1"/>
    <xf numFmtId="0" fontId="2" fillId="2" borderId="0" xfId="0" applyNumberFormat="1" applyFont="1" applyFill="1"/>
    <xf numFmtId="168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SonomaState@UCSanDie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8C5E-63DC-B24E-BD18-60C806C4A9B3}">
  <dimension ref="A1:U50"/>
  <sheetViews>
    <sheetView topLeftCell="A26" workbookViewId="0">
      <selection activeCell="E56" sqref="E56"/>
    </sheetView>
  </sheetViews>
  <sheetFormatPr baseColWidth="10" defaultRowHeight="16"/>
  <cols>
    <col min="1" max="1" width="23" customWidth="1"/>
  </cols>
  <sheetData>
    <row r="1" spans="1:21">
      <c r="A1" t="s">
        <v>68</v>
      </c>
      <c r="B1" t="s">
        <v>9</v>
      </c>
      <c r="C1" t="s">
        <v>10</v>
      </c>
      <c r="D1" t="s">
        <v>10</v>
      </c>
      <c r="E1" t="s">
        <v>0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16</v>
      </c>
      <c r="L1" t="s">
        <v>18</v>
      </c>
      <c r="M1" t="s">
        <v>19</v>
      </c>
      <c r="N1" t="s">
        <v>21</v>
      </c>
      <c r="O1" t="s">
        <v>22</v>
      </c>
    </row>
    <row r="2" spans="1:21">
      <c r="D2" t="s">
        <v>11</v>
      </c>
      <c r="I2" t="s">
        <v>1</v>
      </c>
      <c r="K2" t="s">
        <v>17</v>
      </c>
      <c r="M2" t="s">
        <v>20</v>
      </c>
      <c r="N2" t="s">
        <v>20</v>
      </c>
      <c r="O2" t="s">
        <v>20</v>
      </c>
    </row>
    <row r="3" spans="1:21">
      <c r="D3" t="s">
        <v>0</v>
      </c>
    </row>
    <row r="4" spans="1:21">
      <c r="A4" t="s">
        <v>69</v>
      </c>
      <c r="B4" s="1">
        <v>1.1666666666666667</v>
      </c>
      <c r="C4">
        <v>1.1399999999999999</v>
      </c>
      <c r="D4">
        <v>0.28999999999999998</v>
      </c>
      <c r="E4">
        <v>13</v>
      </c>
      <c r="F4">
        <v>1.08</v>
      </c>
      <c r="G4">
        <v>5</v>
      </c>
      <c r="H4">
        <v>2</v>
      </c>
      <c r="I4">
        <v>2.5</v>
      </c>
      <c r="J4">
        <v>0</v>
      </c>
      <c r="K4">
        <v>2</v>
      </c>
      <c r="L4">
        <v>0</v>
      </c>
      <c r="M4">
        <v>2</v>
      </c>
      <c r="N4">
        <v>0</v>
      </c>
      <c r="O4">
        <v>2</v>
      </c>
    </row>
    <row r="5" spans="1:21">
      <c r="A5" t="s">
        <v>70</v>
      </c>
      <c r="B5" s="2">
        <v>0.875</v>
      </c>
      <c r="C5">
        <v>0.03</v>
      </c>
      <c r="D5">
        <v>0.19</v>
      </c>
      <c r="E5">
        <v>0</v>
      </c>
      <c r="F5">
        <v>0</v>
      </c>
      <c r="G5">
        <v>0</v>
      </c>
      <c r="H5">
        <v>1</v>
      </c>
      <c r="I5">
        <v>0</v>
      </c>
      <c r="J5">
        <v>2</v>
      </c>
      <c r="K5">
        <v>1</v>
      </c>
      <c r="L5">
        <v>0</v>
      </c>
      <c r="M5">
        <v>2</v>
      </c>
      <c r="N5">
        <v>0</v>
      </c>
      <c r="O5">
        <v>2</v>
      </c>
    </row>
    <row r="6" spans="1:21">
      <c r="A6" t="s">
        <v>71</v>
      </c>
      <c r="B6" s="2">
        <v>0.70833333333333337</v>
      </c>
      <c r="C6">
        <v>1.1599999999999999</v>
      </c>
      <c r="D6">
        <v>0.53</v>
      </c>
      <c r="E6">
        <v>4</v>
      </c>
      <c r="F6">
        <v>0.8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3</v>
      </c>
      <c r="N6">
        <v>2</v>
      </c>
      <c r="O6">
        <v>1</v>
      </c>
    </row>
    <row r="7" spans="1:21">
      <c r="A7" t="s">
        <v>72</v>
      </c>
      <c r="B7" s="1">
        <v>1.25</v>
      </c>
      <c r="C7">
        <v>0.96</v>
      </c>
      <c r="D7">
        <v>0.3</v>
      </c>
      <c r="E7">
        <v>9</v>
      </c>
      <c r="F7">
        <v>1.1200000000000001</v>
      </c>
      <c r="G7">
        <v>2</v>
      </c>
      <c r="H7">
        <v>1</v>
      </c>
      <c r="I7">
        <v>2</v>
      </c>
      <c r="J7">
        <v>2</v>
      </c>
      <c r="K7">
        <v>1</v>
      </c>
      <c r="L7">
        <v>0</v>
      </c>
      <c r="M7">
        <v>3</v>
      </c>
      <c r="N7">
        <v>0</v>
      </c>
      <c r="O7">
        <v>3</v>
      </c>
    </row>
    <row r="8" spans="1:21">
      <c r="A8" t="s">
        <v>73</v>
      </c>
      <c r="B8" s="1">
        <v>1.25</v>
      </c>
      <c r="C8">
        <v>0.72</v>
      </c>
      <c r="D8">
        <v>0.2</v>
      </c>
      <c r="E8">
        <v>11</v>
      </c>
      <c r="F8">
        <v>0.69</v>
      </c>
      <c r="G8">
        <v>2</v>
      </c>
      <c r="H8">
        <v>3</v>
      </c>
      <c r="I8">
        <v>0.67</v>
      </c>
      <c r="J8">
        <v>2</v>
      </c>
      <c r="K8">
        <v>1</v>
      </c>
      <c r="L8">
        <v>0</v>
      </c>
      <c r="M8">
        <v>4</v>
      </c>
      <c r="N8">
        <v>0</v>
      </c>
      <c r="O8">
        <v>4</v>
      </c>
    </row>
    <row r="9" spans="1:21">
      <c r="A9" t="s">
        <v>74</v>
      </c>
      <c r="B9" s="2">
        <v>0.83333333333333337</v>
      </c>
      <c r="C9">
        <v>0.18</v>
      </c>
      <c r="D9">
        <v>0</v>
      </c>
      <c r="E9">
        <v>4</v>
      </c>
      <c r="F9">
        <v>0.67</v>
      </c>
      <c r="G9">
        <v>1</v>
      </c>
      <c r="H9">
        <v>2</v>
      </c>
      <c r="I9">
        <v>0.5</v>
      </c>
      <c r="J9">
        <v>0</v>
      </c>
      <c r="K9">
        <v>1</v>
      </c>
      <c r="L9">
        <v>0</v>
      </c>
      <c r="M9">
        <v>2</v>
      </c>
      <c r="N9">
        <v>0</v>
      </c>
      <c r="O9">
        <v>2</v>
      </c>
      <c r="P9" t="s">
        <v>104</v>
      </c>
    </row>
    <row r="10" spans="1:21">
      <c r="A10" t="s">
        <v>75</v>
      </c>
      <c r="B10" s="1">
        <v>1.375</v>
      </c>
      <c r="C10">
        <v>0.63</v>
      </c>
      <c r="D10">
        <v>0.15</v>
      </c>
      <c r="E10">
        <v>11</v>
      </c>
      <c r="F10">
        <v>0.85</v>
      </c>
      <c r="G10">
        <v>2</v>
      </c>
      <c r="H10">
        <v>4</v>
      </c>
      <c r="I10">
        <v>0.5</v>
      </c>
      <c r="J10">
        <v>1</v>
      </c>
      <c r="K10">
        <v>2</v>
      </c>
      <c r="L10">
        <v>0</v>
      </c>
      <c r="M10">
        <v>6</v>
      </c>
      <c r="N10">
        <v>1</v>
      </c>
      <c r="O10">
        <v>5</v>
      </c>
    </row>
    <row r="11" spans="1:21">
      <c r="A11" t="s">
        <v>76</v>
      </c>
      <c r="B11" s="2">
        <v>0.79166666666666663</v>
      </c>
      <c r="C11">
        <v>0.13</v>
      </c>
      <c r="D11">
        <v>-0.11</v>
      </c>
      <c r="E11">
        <v>4</v>
      </c>
      <c r="F11">
        <v>0.67</v>
      </c>
      <c r="G11">
        <v>0</v>
      </c>
      <c r="H11">
        <v>2</v>
      </c>
      <c r="I11">
        <v>0</v>
      </c>
      <c r="J11">
        <v>0</v>
      </c>
      <c r="K11">
        <v>1</v>
      </c>
      <c r="L11">
        <v>0</v>
      </c>
      <c r="M11">
        <v>2</v>
      </c>
      <c r="N11">
        <v>0</v>
      </c>
      <c r="O11">
        <v>2</v>
      </c>
    </row>
    <row r="12" spans="1:21">
      <c r="A12" t="s">
        <v>77</v>
      </c>
      <c r="B12" s="2">
        <v>8.3333333333333329E-2</v>
      </c>
      <c r="C12">
        <v>-0.45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21">
      <c r="A13" t="s">
        <v>35</v>
      </c>
      <c r="B13" s="1">
        <v>1.6666666666666667</v>
      </c>
      <c r="C13">
        <v>0.64</v>
      </c>
      <c r="D13">
        <v>0.2</v>
      </c>
      <c r="E13">
        <v>56</v>
      </c>
      <c r="F13">
        <v>0.78</v>
      </c>
      <c r="G13">
        <v>13</v>
      </c>
      <c r="H13">
        <v>16</v>
      </c>
      <c r="I13">
        <v>0.81</v>
      </c>
      <c r="J13">
        <v>8</v>
      </c>
      <c r="K13">
        <v>10</v>
      </c>
      <c r="L13">
        <v>1</v>
      </c>
      <c r="M13">
        <v>24</v>
      </c>
      <c r="N13">
        <v>3</v>
      </c>
      <c r="O13">
        <v>21</v>
      </c>
    </row>
    <row r="14" spans="1:21">
      <c r="B14" s="1"/>
    </row>
    <row r="15" spans="1:21">
      <c r="A15" t="s">
        <v>68</v>
      </c>
      <c r="B15" t="s">
        <v>2</v>
      </c>
      <c r="C15" t="s">
        <v>3</v>
      </c>
      <c r="D15" t="s">
        <v>36</v>
      </c>
      <c r="E15" t="s">
        <v>37</v>
      </c>
      <c r="F15" t="s">
        <v>38</v>
      </c>
      <c r="G15">
        <v>2</v>
      </c>
      <c r="H15">
        <v>2</v>
      </c>
      <c r="I15">
        <v>2</v>
      </c>
      <c r="J15">
        <v>2</v>
      </c>
      <c r="K15">
        <v>3</v>
      </c>
      <c r="L15">
        <v>3</v>
      </c>
      <c r="M15">
        <v>3</v>
      </c>
      <c r="N15">
        <v>3</v>
      </c>
      <c r="O15" t="s">
        <v>4</v>
      </c>
      <c r="P15" t="s">
        <v>5</v>
      </c>
      <c r="Q15" t="s">
        <v>39</v>
      </c>
      <c r="R15" t="s">
        <v>40</v>
      </c>
      <c r="S15">
        <v>1</v>
      </c>
      <c r="T15" t="s">
        <v>41</v>
      </c>
      <c r="U15" t="s">
        <v>41</v>
      </c>
    </row>
    <row r="16" spans="1:21">
      <c r="G16" t="s">
        <v>2</v>
      </c>
      <c r="H16" t="s">
        <v>3</v>
      </c>
      <c r="I16" t="s">
        <v>36</v>
      </c>
      <c r="J16" t="s">
        <v>37</v>
      </c>
      <c r="K16" t="s">
        <v>2</v>
      </c>
      <c r="L16" t="s">
        <v>3</v>
      </c>
      <c r="M16" t="s">
        <v>36</v>
      </c>
      <c r="N16" t="s">
        <v>37</v>
      </c>
      <c r="T16" t="s">
        <v>42</v>
      </c>
      <c r="U16" t="s">
        <v>43</v>
      </c>
    </row>
    <row r="17" spans="1:21">
      <c r="A17" t="s">
        <v>69</v>
      </c>
      <c r="B17">
        <v>8</v>
      </c>
      <c r="C17">
        <v>5</v>
      </c>
      <c r="D17">
        <v>3</v>
      </c>
      <c r="E17" s="4">
        <v>0.625</v>
      </c>
      <c r="F17" s="4">
        <v>0.68799999999999994</v>
      </c>
      <c r="G17">
        <v>5</v>
      </c>
      <c r="H17">
        <v>4</v>
      </c>
      <c r="I17">
        <v>1</v>
      </c>
      <c r="J17" s="3">
        <v>0.8</v>
      </c>
      <c r="K17">
        <v>3</v>
      </c>
      <c r="L17">
        <v>1</v>
      </c>
      <c r="M17">
        <v>2</v>
      </c>
      <c r="N17" s="4">
        <v>0.33300000000000002</v>
      </c>
      <c r="O17">
        <v>2</v>
      </c>
      <c r="P17">
        <v>2</v>
      </c>
      <c r="Q17">
        <v>0</v>
      </c>
      <c r="R17" s="3">
        <v>1</v>
      </c>
      <c r="S17">
        <v>0</v>
      </c>
      <c r="T17">
        <v>1</v>
      </c>
      <c r="U17">
        <v>4</v>
      </c>
    </row>
    <row r="18" spans="1:21">
      <c r="A18" t="s">
        <v>70</v>
      </c>
      <c r="B18">
        <v>4</v>
      </c>
      <c r="C18">
        <v>0</v>
      </c>
      <c r="D18">
        <v>4</v>
      </c>
      <c r="E18" s="3">
        <v>0</v>
      </c>
      <c r="F18" s="3">
        <v>0</v>
      </c>
      <c r="G18">
        <v>1</v>
      </c>
      <c r="H18">
        <v>0</v>
      </c>
      <c r="I18">
        <v>1</v>
      </c>
      <c r="J18" s="3">
        <v>0</v>
      </c>
      <c r="K18">
        <v>3</v>
      </c>
      <c r="L18">
        <v>0</v>
      </c>
      <c r="M18">
        <v>3</v>
      </c>
      <c r="N18" s="3">
        <v>0</v>
      </c>
      <c r="O18">
        <v>0</v>
      </c>
      <c r="P18">
        <v>0</v>
      </c>
      <c r="Q18">
        <v>0</v>
      </c>
      <c r="R18" t="s">
        <v>32</v>
      </c>
      <c r="S18">
        <v>0</v>
      </c>
      <c r="T18">
        <v>0</v>
      </c>
      <c r="U18">
        <v>2</v>
      </c>
    </row>
    <row r="19" spans="1:21">
      <c r="A19" t="s">
        <v>71</v>
      </c>
      <c r="B19">
        <v>3</v>
      </c>
      <c r="C19">
        <v>1</v>
      </c>
      <c r="D19">
        <v>2</v>
      </c>
      <c r="E19" s="4">
        <v>0.33300000000000002</v>
      </c>
      <c r="F19" s="4">
        <v>0.33300000000000002</v>
      </c>
      <c r="G19">
        <v>2</v>
      </c>
      <c r="H19">
        <v>1</v>
      </c>
      <c r="I19">
        <v>1</v>
      </c>
      <c r="J19" s="3">
        <v>0.5</v>
      </c>
      <c r="K19">
        <v>1</v>
      </c>
      <c r="L19">
        <v>0</v>
      </c>
      <c r="M19">
        <v>1</v>
      </c>
      <c r="N19" s="3">
        <v>0</v>
      </c>
      <c r="O19">
        <v>2</v>
      </c>
      <c r="P19">
        <v>2</v>
      </c>
      <c r="Q19">
        <v>0</v>
      </c>
      <c r="R19" s="3">
        <v>1</v>
      </c>
      <c r="S19">
        <v>0</v>
      </c>
      <c r="T19">
        <v>1</v>
      </c>
      <c r="U19">
        <v>2</v>
      </c>
    </row>
    <row r="20" spans="1:21">
      <c r="A20" t="s">
        <v>72</v>
      </c>
      <c r="B20">
        <v>5</v>
      </c>
      <c r="C20">
        <v>3</v>
      </c>
      <c r="D20">
        <v>2</v>
      </c>
      <c r="E20" s="3">
        <v>0.6</v>
      </c>
      <c r="F20" s="3">
        <v>0.6</v>
      </c>
      <c r="G20">
        <v>5</v>
      </c>
      <c r="H20">
        <v>3</v>
      </c>
      <c r="I20">
        <v>2</v>
      </c>
      <c r="J20" s="3">
        <v>0.6</v>
      </c>
      <c r="K20">
        <v>0</v>
      </c>
      <c r="L20">
        <v>0</v>
      </c>
      <c r="M20">
        <v>0</v>
      </c>
      <c r="N20" t="s">
        <v>32</v>
      </c>
      <c r="O20">
        <v>5</v>
      </c>
      <c r="P20">
        <v>3</v>
      </c>
      <c r="Q20">
        <v>2</v>
      </c>
      <c r="R20" s="3">
        <v>0.6</v>
      </c>
      <c r="S20">
        <v>1</v>
      </c>
      <c r="T20">
        <v>3</v>
      </c>
      <c r="U20">
        <v>1</v>
      </c>
    </row>
    <row r="21" spans="1:21">
      <c r="A21" t="s">
        <v>73</v>
      </c>
      <c r="B21">
        <v>10</v>
      </c>
      <c r="C21">
        <v>4</v>
      </c>
      <c r="D21">
        <v>6</v>
      </c>
      <c r="E21" s="3">
        <v>0.4</v>
      </c>
      <c r="F21" s="3">
        <v>0.45</v>
      </c>
      <c r="G21">
        <v>6</v>
      </c>
      <c r="H21">
        <v>3</v>
      </c>
      <c r="I21">
        <v>3</v>
      </c>
      <c r="J21" s="3">
        <v>0.5</v>
      </c>
      <c r="K21">
        <v>4</v>
      </c>
      <c r="L21">
        <v>1</v>
      </c>
      <c r="M21">
        <v>3</v>
      </c>
      <c r="N21" s="3">
        <v>0.25</v>
      </c>
      <c r="O21">
        <v>5</v>
      </c>
      <c r="P21">
        <v>2</v>
      </c>
      <c r="Q21">
        <v>3</v>
      </c>
      <c r="R21" s="3">
        <v>0.4</v>
      </c>
      <c r="S21">
        <v>0</v>
      </c>
      <c r="T21">
        <v>4</v>
      </c>
      <c r="U21">
        <v>4</v>
      </c>
    </row>
    <row r="22" spans="1:21">
      <c r="A22" t="s">
        <v>74</v>
      </c>
      <c r="B22">
        <v>5</v>
      </c>
      <c r="C22">
        <v>2</v>
      </c>
      <c r="D22">
        <v>3</v>
      </c>
      <c r="E22" s="3">
        <v>0.4</v>
      </c>
      <c r="F22" s="3">
        <v>0.4</v>
      </c>
      <c r="G22">
        <v>5</v>
      </c>
      <c r="H22">
        <v>2</v>
      </c>
      <c r="I22">
        <v>3</v>
      </c>
      <c r="J22" s="3">
        <v>0.4</v>
      </c>
      <c r="K22">
        <v>0</v>
      </c>
      <c r="L22">
        <v>0</v>
      </c>
      <c r="M22">
        <v>0</v>
      </c>
      <c r="N22" t="s">
        <v>32</v>
      </c>
      <c r="O22">
        <v>0</v>
      </c>
      <c r="P22">
        <v>0</v>
      </c>
      <c r="Q22">
        <v>0</v>
      </c>
      <c r="R22" t="s">
        <v>32</v>
      </c>
      <c r="S22">
        <v>0</v>
      </c>
      <c r="T22">
        <v>0</v>
      </c>
      <c r="U22">
        <v>2</v>
      </c>
    </row>
    <row r="23" spans="1:21">
      <c r="A23" t="s">
        <v>75</v>
      </c>
      <c r="B23">
        <v>9</v>
      </c>
      <c r="C23">
        <v>4</v>
      </c>
      <c r="D23">
        <v>5</v>
      </c>
      <c r="E23" s="4">
        <v>0.44400000000000001</v>
      </c>
      <c r="F23" s="4">
        <v>0.55600000000000005</v>
      </c>
      <c r="G23">
        <v>4</v>
      </c>
      <c r="H23">
        <v>2</v>
      </c>
      <c r="I23">
        <v>2</v>
      </c>
      <c r="J23" s="3">
        <v>0.5</v>
      </c>
      <c r="K23">
        <v>5</v>
      </c>
      <c r="L23">
        <v>2</v>
      </c>
      <c r="M23">
        <v>3</v>
      </c>
      <c r="N23" s="3">
        <v>0.4</v>
      </c>
      <c r="O23">
        <v>1</v>
      </c>
      <c r="P23">
        <v>1</v>
      </c>
      <c r="Q23">
        <v>0</v>
      </c>
      <c r="R23" s="3">
        <v>1</v>
      </c>
      <c r="S23">
        <v>1</v>
      </c>
      <c r="T23">
        <v>1</v>
      </c>
      <c r="U23">
        <v>4</v>
      </c>
    </row>
    <row r="24" spans="1:21">
      <c r="A24" t="s">
        <v>76</v>
      </c>
      <c r="B24">
        <v>4</v>
      </c>
      <c r="C24">
        <v>2</v>
      </c>
      <c r="D24">
        <v>2</v>
      </c>
      <c r="E24" s="3">
        <v>0.5</v>
      </c>
      <c r="F24" s="3">
        <v>0.5</v>
      </c>
      <c r="G24">
        <v>4</v>
      </c>
      <c r="H24">
        <v>2</v>
      </c>
      <c r="I24">
        <v>2</v>
      </c>
      <c r="J24" s="3">
        <v>0.5</v>
      </c>
      <c r="K24">
        <v>0</v>
      </c>
      <c r="L24">
        <v>0</v>
      </c>
      <c r="M24">
        <v>0</v>
      </c>
      <c r="N24" t="s">
        <v>32</v>
      </c>
      <c r="O24">
        <v>0</v>
      </c>
      <c r="P24">
        <v>0</v>
      </c>
      <c r="Q24">
        <v>0</v>
      </c>
      <c r="R24" t="s">
        <v>32</v>
      </c>
      <c r="S24">
        <v>0</v>
      </c>
      <c r="T24">
        <v>0</v>
      </c>
      <c r="U24">
        <v>1</v>
      </c>
    </row>
    <row r="25" spans="1:21">
      <c r="A25" t="s">
        <v>77</v>
      </c>
      <c r="B25">
        <v>1</v>
      </c>
      <c r="C25">
        <v>0</v>
      </c>
      <c r="D25">
        <v>1</v>
      </c>
      <c r="E25" s="3">
        <v>0</v>
      </c>
      <c r="F25" s="3">
        <v>0</v>
      </c>
      <c r="G25">
        <v>1</v>
      </c>
      <c r="H25">
        <v>0</v>
      </c>
      <c r="I25">
        <v>1</v>
      </c>
      <c r="J25" s="3">
        <v>0</v>
      </c>
      <c r="K25">
        <v>0</v>
      </c>
      <c r="L25">
        <v>0</v>
      </c>
      <c r="M25">
        <v>0</v>
      </c>
      <c r="N25" t="s">
        <v>32</v>
      </c>
      <c r="O25">
        <v>0</v>
      </c>
      <c r="P25">
        <v>0</v>
      </c>
      <c r="Q25">
        <v>0</v>
      </c>
      <c r="R25" t="s">
        <v>32</v>
      </c>
      <c r="S25">
        <v>0</v>
      </c>
      <c r="T25">
        <v>0</v>
      </c>
      <c r="U25">
        <v>0</v>
      </c>
    </row>
    <row r="26" spans="1:21">
      <c r="A26" t="s">
        <v>35</v>
      </c>
      <c r="B26">
        <v>49</v>
      </c>
      <c r="C26">
        <v>21</v>
      </c>
      <c r="D26">
        <v>28</v>
      </c>
      <c r="E26" s="4">
        <v>0.42899999999999999</v>
      </c>
      <c r="F26" s="4">
        <v>0.46899999999999997</v>
      </c>
      <c r="G26">
        <v>33</v>
      </c>
      <c r="H26">
        <v>17</v>
      </c>
      <c r="I26">
        <v>16</v>
      </c>
      <c r="J26" s="4">
        <v>0.51500000000000001</v>
      </c>
      <c r="K26">
        <v>16</v>
      </c>
      <c r="L26">
        <v>4</v>
      </c>
      <c r="M26">
        <v>12</v>
      </c>
      <c r="N26" s="3">
        <v>0.25</v>
      </c>
      <c r="O26">
        <v>15</v>
      </c>
      <c r="P26">
        <v>10</v>
      </c>
      <c r="Q26">
        <v>5</v>
      </c>
      <c r="R26" s="4">
        <v>0.66700000000000004</v>
      </c>
      <c r="S26">
        <v>2</v>
      </c>
      <c r="T26">
        <v>10</v>
      </c>
      <c r="U26">
        <v>20</v>
      </c>
    </row>
    <row r="29" spans="1:21">
      <c r="A29" t="s">
        <v>44</v>
      </c>
      <c r="B29" t="s">
        <v>9</v>
      </c>
      <c r="C29" t="s">
        <v>10</v>
      </c>
      <c r="D29" t="s">
        <v>10</v>
      </c>
      <c r="E29" t="s">
        <v>0</v>
      </c>
      <c r="F29" t="s">
        <v>12</v>
      </c>
      <c r="G29" t="s">
        <v>13</v>
      </c>
      <c r="H29" t="s">
        <v>14</v>
      </c>
      <c r="I29" t="s">
        <v>15</v>
      </c>
      <c r="J29" t="s">
        <v>16</v>
      </c>
      <c r="K29" t="s">
        <v>16</v>
      </c>
      <c r="L29" t="s">
        <v>18</v>
      </c>
      <c r="M29" t="s">
        <v>19</v>
      </c>
      <c r="N29" t="s">
        <v>21</v>
      </c>
      <c r="O29" t="s">
        <v>22</v>
      </c>
    </row>
    <row r="30" spans="1:21">
      <c r="D30" t="s">
        <v>11</v>
      </c>
      <c r="I30" t="s">
        <v>1</v>
      </c>
      <c r="K30" t="s">
        <v>17</v>
      </c>
      <c r="M30" t="s">
        <v>20</v>
      </c>
      <c r="N30" t="s">
        <v>20</v>
      </c>
      <c r="O30" t="s">
        <v>20</v>
      </c>
    </row>
    <row r="31" spans="1:21">
      <c r="D31" t="s">
        <v>0</v>
      </c>
    </row>
    <row r="32" spans="1:21">
      <c r="A32" t="s">
        <v>45</v>
      </c>
      <c r="B32" s="2">
        <v>8.3333333333333329E-2</v>
      </c>
      <c r="C32">
        <v>-1</v>
      </c>
      <c r="D32">
        <v>-1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21">
      <c r="A33" t="s">
        <v>46</v>
      </c>
      <c r="B33" s="1">
        <v>1.6666666666666667</v>
      </c>
      <c r="C33">
        <v>1.21</v>
      </c>
      <c r="D33">
        <v>0.2</v>
      </c>
      <c r="E33">
        <v>19</v>
      </c>
      <c r="F33">
        <v>0.9</v>
      </c>
      <c r="G33">
        <v>4</v>
      </c>
      <c r="H33">
        <v>3</v>
      </c>
      <c r="I33">
        <v>1.33</v>
      </c>
      <c r="J33">
        <v>1</v>
      </c>
      <c r="K33">
        <v>2</v>
      </c>
      <c r="L33">
        <v>0</v>
      </c>
      <c r="M33">
        <v>4</v>
      </c>
      <c r="N33">
        <v>0</v>
      </c>
      <c r="O33">
        <v>4</v>
      </c>
    </row>
    <row r="34" spans="1:21">
      <c r="A34" t="s">
        <v>47</v>
      </c>
      <c r="B34" s="2">
        <v>0.70833333333333337</v>
      </c>
      <c r="C34">
        <v>-0.17</v>
      </c>
      <c r="D34">
        <v>0.12</v>
      </c>
      <c r="E34">
        <v>0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2</v>
      </c>
      <c r="N34">
        <v>0</v>
      </c>
      <c r="O34">
        <v>2</v>
      </c>
    </row>
    <row r="35" spans="1:21">
      <c r="A35" t="s">
        <v>48</v>
      </c>
      <c r="B35" s="1">
        <v>1.5</v>
      </c>
      <c r="C35">
        <v>1.51</v>
      </c>
      <c r="D35">
        <v>0.57999999999999996</v>
      </c>
      <c r="E35">
        <v>17</v>
      </c>
      <c r="F35">
        <v>1.42</v>
      </c>
      <c r="G35">
        <v>3</v>
      </c>
      <c r="H35">
        <v>2</v>
      </c>
      <c r="I35">
        <v>1.5</v>
      </c>
      <c r="J35">
        <v>4</v>
      </c>
      <c r="K35">
        <v>2</v>
      </c>
      <c r="L35">
        <v>1</v>
      </c>
      <c r="M35">
        <v>7</v>
      </c>
      <c r="N35">
        <v>2</v>
      </c>
      <c r="O35">
        <v>5</v>
      </c>
    </row>
    <row r="36" spans="1:21">
      <c r="A36" t="s">
        <v>50</v>
      </c>
      <c r="B36" s="1">
        <v>1.4166666666666667</v>
      </c>
      <c r="C36">
        <v>0.4</v>
      </c>
      <c r="D36">
        <v>0.15</v>
      </c>
      <c r="E36">
        <v>5</v>
      </c>
      <c r="F36">
        <v>0.62</v>
      </c>
      <c r="G36">
        <v>0</v>
      </c>
      <c r="H36">
        <v>2</v>
      </c>
      <c r="I36">
        <v>0</v>
      </c>
      <c r="J36">
        <v>0</v>
      </c>
      <c r="K36">
        <v>1</v>
      </c>
      <c r="L36">
        <v>1</v>
      </c>
      <c r="M36">
        <v>6</v>
      </c>
      <c r="N36">
        <v>1</v>
      </c>
      <c r="O36">
        <v>5</v>
      </c>
    </row>
    <row r="37" spans="1:21">
      <c r="A37" t="s">
        <v>51</v>
      </c>
      <c r="B37" s="1">
        <v>1.5</v>
      </c>
      <c r="C37">
        <v>1.08</v>
      </c>
      <c r="D37">
        <v>0.22</v>
      </c>
      <c r="E37">
        <v>17</v>
      </c>
      <c r="F37">
        <v>1</v>
      </c>
      <c r="G37">
        <v>0</v>
      </c>
      <c r="H37">
        <v>4</v>
      </c>
      <c r="I37">
        <v>0</v>
      </c>
      <c r="J37">
        <v>1</v>
      </c>
      <c r="K37">
        <v>2</v>
      </c>
      <c r="L37">
        <v>0</v>
      </c>
      <c r="M37">
        <v>10</v>
      </c>
      <c r="N37">
        <v>4</v>
      </c>
      <c r="O37">
        <v>6</v>
      </c>
    </row>
    <row r="38" spans="1:21">
      <c r="A38" t="s">
        <v>54</v>
      </c>
      <c r="B38" s="1">
        <v>1.4583333333333333</v>
      </c>
      <c r="C38">
        <v>0.92</v>
      </c>
      <c r="D38">
        <v>0.4</v>
      </c>
      <c r="E38">
        <v>8</v>
      </c>
      <c r="F38">
        <v>0.73</v>
      </c>
      <c r="G38">
        <v>5</v>
      </c>
      <c r="H38">
        <v>2</v>
      </c>
      <c r="I38">
        <v>2.5</v>
      </c>
      <c r="J38">
        <v>3</v>
      </c>
      <c r="K38">
        <v>1</v>
      </c>
      <c r="L38">
        <v>0</v>
      </c>
      <c r="M38">
        <v>2</v>
      </c>
      <c r="N38">
        <v>0</v>
      </c>
      <c r="O38">
        <v>2</v>
      </c>
    </row>
    <row r="39" spans="1:21">
      <c r="A39" t="s">
        <v>35</v>
      </c>
      <c r="B39" s="1">
        <v>1.6666666666666667</v>
      </c>
      <c r="C39">
        <v>0.91</v>
      </c>
      <c r="D39">
        <v>0.28000000000000003</v>
      </c>
      <c r="E39">
        <v>66</v>
      </c>
      <c r="F39">
        <v>0.87</v>
      </c>
      <c r="G39">
        <v>12</v>
      </c>
      <c r="H39">
        <v>15</v>
      </c>
      <c r="I39">
        <v>0.8</v>
      </c>
      <c r="J39">
        <v>10</v>
      </c>
      <c r="K39">
        <v>8</v>
      </c>
      <c r="L39">
        <v>2</v>
      </c>
      <c r="M39">
        <v>31</v>
      </c>
      <c r="N39">
        <v>7</v>
      </c>
      <c r="O39">
        <v>24</v>
      </c>
    </row>
    <row r="40" spans="1:21">
      <c r="B40" s="1"/>
    </row>
    <row r="41" spans="1:21">
      <c r="A41" t="s">
        <v>44</v>
      </c>
      <c r="B41" t="s">
        <v>2</v>
      </c>
      <c r="C41" t="s">
        <v>3</v>
      </c>
      <c r="D41" t="s">
        <v>36</v>
      </c>
      <c r="E41" t="s">
        <v>37</v>
      </c>
      <c r="F41" t="s">
        <v>38</v>
      </c>
      <c r="G41">
        <v>2</v>
      </c>
      <c r="H41">
        <v>2</v>
      </c>
      <c r="I41">
        <v>2</v>
      </c>
      <c r="J41">
        <v>2</v>
      </c>
      <c r="K41">
        <v>3</v>
      </c>
      <c r="L41">
        <v>3</v>
      </c>
      <c r="M41">
        <v>3</v>
      </c>
      <c r="N41">
        <v>3</v>
      </c>
      <c r="O41" t="s">
        <v>4</v>
      </c>
      <c r="P41" t="s">
        <v>5</v>
      </c>
      <c r="Q41" t="s">
        <v>39</v>
      </c>
      <c r="R41" t="s">
        <v>40</v>
      </c>
      <c r="S41">
        <v>1</v>
      </c>
      <c r="T41" t="s">
        <v>41</v>
      </c>
      <c r="U41" t="s">
        <v>41</v>
      </c>
    </row>
    <row r="42" spans="1:21">
      <c r="G42" t="s">
        <v>2</v>
      </c>
      <c r="H42" t="s">
        <v>3</v>
      </c>
      <c r="I42" t="s">
        <v>36</v>
      </c>
      <c r="J42" t="s">
        <v>37</v>
      </c>
      <c r="K42" t="s">
        <v>2</v>
      </c>
      <c r="L42" t="s">
        <v>3</v>
      </c>
      <c r="M42" t="s">
        <v>36</v>
      </c>
      <c r="N42" t="s">
        <v>37</v>
      </c>
      <c r="T42" t="s">
        <v>42</v>
      </c>
      <c r="U42" t="s">
        <v>43</v>
      </c>
    </row>
    <row r="43" spans="1:21">
      <c r="A43" t="s">
        <v>45</v>
      </c>
      <c r="B43">
        <v>0</v>
      </c>
      <c r="C43">
        <v>0</v>
      </c>
      <c r="D43">
        <v>0</v>
      </c>
      <c r="E43" t="s">
        <v>32</v>
      </c>
      <c r="F43" t="s">
        <v>32</v>
      </c>
      <c r="G43">
        <v>0</v>
      </c>
      <c r="H43">
        <v>0</v>
      </c>
      <c r="I43">
        <v>0</v>
      </c>
      <c r="J43" t="s">
        <v>32</v>
      </c>
      <c r="K43">
        <v>0</v>
      </c>
      <c r="L43">
        <v>0</v>
      </c>
      <c r="M43">
        <v>0</v>
      </c>
      <c r="N43" t="s">
        <v>32</v>
      </c>
      <c r="O43">
        <v>0</v>
      </c>
      <c r="P43">
        <v>0</v>
      </c>
      <c r="Q43">
        <v>0</v>
      </c>
      <c r="R43" t="s">
        <v>32</v>
      </c>
      <c r="S43">
        <v>0</v>
      </c>
      <c r="T43">
        <v>0</v>
      </c>
      <c r="U43">
        <v>0</v>
      </c>
    </row>
    <row r="44" spans="1:21">
      <c r="A44" t="s">
        <v>46</v>
      </c>
      <c r="B44">
        <v>14</v>
      </c>
      <c r="C44">
        <v>5</v>
      </c>
      <c r="D44">
        <v>9</v>
      </c>
      <c r="E44" s="4">
        <v>0.35699999999999998</v>
      </c>
      <c r="F44" s="4">
        <v>0.46400000000000002</v>
      </c>
      <c r="G44">
        <v>7</v>
      </c>
      <c r="H44">
        <v>2</v>
      </c>
      <c r="I44">
        <v>5</v>
      </c>
      <c r="J44" s="4">
        <v>0.28599999999999998</v>
      </c>
      <c r="K44">
        <v>7</v>
      </c>
      <c r="L44">
        <v>3</v>
      </c>
      <c r="M44">
        <v>4</v>
      </c>
      <c r="N44" s="4">
        <v>0.42899999999999999</v>
      </c>
      <c r="O44">
        <v>6</v>
      </c>
      <c r="P44">
        <v>6</v>
      </c>
      <c r="Q44">
        <v>0</v>
      </c>
      <c r="R44" s="3">
        <v>1</v>
      </c>
      <c r="S44">
        <v>0</v>
      </c>
      <c r="T44">
        <v>3</v>
      </c>
      <c r="U44">
        <v>3</v>
      </c>
    </row>
    <row r="45" spans="1:21">
      <c r="A45" t="s">
        <v>47</v>
      </c>
      <c r="B45">
        <v>6</v>
      </c>
      <c r="C45">
        <v>0</v>
      </c>
      <c r="D45">
        <v>6</v>
      </c>
      <c r="E45" s="3">
        <v>0</v>
      </c>
      <c r="F45" s="3">
        <v>0</v>
      </c>
      <c r="G45">
        <v>1</v>
      </c>
      <c r="H45">
        <v>0</v>
      </c>
      <c r="I45">
        <v>1</v>
      </c>
      <c r="J45" s="3">
        <v>0</v>
      </c>
      <c r="K45">
        <v>5</v>
      </c>
      <c r="L45">
        <v>0</v>
      </c>
      <c r="M45">
        <v>5</v>
      </c>
      <c r="N45" s="3">
        <v>0</v>
      </c>
      <c r="O45">
        <v>0</v>
      </c>
      <c r="P45">
        <v>0</v>
      </c>
      <c r="Q45">
        <v>0</v>
      </c>
      <c r="R45" t="s">
        <v>32</v>
      </c>
      <c r="S45">
        <v>0</v>
      </c>
      <c r="T45">
        <v>1</v>
      </c>
      <c r="U45">
        <v>2</v>
      </c>
    </row>
    <row r="46" spans="1:21">
      <c r="A46" t="s">
        <v>48</v>
      </c>
      <c r="B46">
        <v>8</v>
      </c>
      <c r="C46">
        <v>6</v>
      </c>
      <c r="D46">
        <v>2</v>
      </c>
      <c r="E46" s="3">
        <v>0.75</v>
      </c>
      <c r="F46" s="4">
        <v>0.875</v>
      </c>
      <c r="G46">
        <v>4</v>
      </c>
      <c r="H46">
        <v>4</v>
      </c>
      <c r="I46">
        <v>0</v>
      </c>
      <c r="J46" s="3">
        <v>1</v>
      </c>
      <c r="K46">
        <v>4</v>
      </c>
      <c r="L46">
        <v>2</v>
      </c>
      <c r="M46">
        <v>2</v>
      </c>
      <c r="N46" s="3">
        <v>0.5</v>
      </c>
      <c r="O46">
        <v>4</v>
      </c>
      <c r="P46">
        <v>3</v>
      </c>
      <c r="Q46">
        <v>1</v>
      </c>
      <c r="R46" s="3">
        <v>0.75</v>
      </c>
      <c r="S46">
        <v>0</v>
      </c>
      <c r="T46">
        <v>2</v>
      </c>
      <c r="U46">
        <v>1</v>
      </c>
    </row>
    <row r="47" spans="1:21">
      <c r="A47" t="s">
        <v>50</v>
      </c>
      <c r="B47">
        <v>4</v>
      </c>
      <c r="C47">
        <v>2</v>
      </c>
      <c r="D47">
        <v>2</v>
      </c>
      <c r="E47" s="3">
        <v>0.5</v>
      </c>
      <c r="F47" s="3">
        <v>0.5</v>
      </c>
      <c r="G47">
        <v>2</v>
      </c>
      <c r="H47">
        <v>2</v>
      </c>
      <c r="I47">
        <v>0</v>
      </c>
      <c r="J47" s="3">
        <v>1</v>
      </c>
      <c r="K47">
        <v>2</v>
      </c>
      <c r="L47">
        <v>0</v>
      </c>
      <c r="M47">
        <v>2</v>
      </c>
      <c r="N47" s="3">
        <v>0</v>
      </c>
      <c r="O47">
        <v>2</v>
      </c>
      <c r="P47">
        <v>1</v>
      </c>
      <c r="Q47">
        <v>1</v>
      </c>
      <c r="R47" s="3">
        <v>0.5</v>
      </c>
      <c r="S47">
        <v>0</v>
      </c>
      <c r="T47">
        <v>2</v>
      </c>
      <c r="U47">
        <v>2</v>
      </c>
    </row>
    <row r="48" spans="1:21">
      <c r="A48" t="s">
        <v>51</v>
      </c>
      <c r="B48">
        <v>11</v>
      </c>
      <c r="C48">
        <v>6</v>
      </c>
      <c r="D48">
        <v>5</v>
      </c>
      <c r="E48" s="4">
        <v>0.54600000000000004</v>
      </c>
      <c r="F48" s="4">
        <v>0.63600000000000001</v>
      </c>
      <c r="G48">
        <v>5</v>
      </c>
      <c r="H48">
        <v>4</v>
      </c>
      <c r="I48">
        <v>1</v>
      </c>
      <c r="J48" s="3">
        <v>0.8</v>
      </c>
      <c r="K48">
        <v>6</v>
      </c>
      <c r="L48">
        <v>2</v>
      </c>
      <c r="M48">
        <v>4</v>
      </c>
      <c r="N48" s="4">
        <v>0.33300000000000002</v>
      </c>
      <c r="O48">
        <v>4</v>
      </c>
      <c r="P48">
        <v>3</v>
      </c>
      <c r="Q48">
        <v>1</v>
      </c>
      <c r="R48" s="3">
        <v>0.75</v>
      </c>
      <c r="S48">
        <v>0</v>
      </c>
      <c r="T48">
        <v>3</v>
      </c>
      <c r="U48">
        <v>5</v>
      </c>
    </row>
    <row r="49" spans="1:21">
      <c r="A49" t="s">
        <v>54</v>
      </c>
      <c r="B49">
        <v>5</v>
      </c>
      <c r="C49">
        <v>2</v>
      </c>
      <c r="D49">
        <v>3</v>
      </c>
      <c r="E49" s="3">
        <v>0.4</v>
      </c>
      <c r="F49" s="3">
        <v>0.5</v>
      </c>
      <c r="G49">
        <v>3</v>
      </c>
      <c r="H49">
        <v>1</v>
      </c>
      <c r="I49">
        <v>2</v>
      </c>
      <c r="J49" s="4">
        <v>0.33300000000000002</v>
      </c>
      <c r="K49">
        <v>2</v>
      </c>
      <c r="L49">
        <v>1</v>
      </c>
      <c r="M49">
        <v>1</v>
      </c>
      <c r="N49" s="3">
        <v>0.5</v>
      </c>
      <c r="O49">
        <v>4</v>
      </c>
      <c r="P49">
        <v>3</v>
      </c>
      <c r="Q49">
        <v>1</v>
      </c>
      <c r="R49" s="3">
        <v>0.75</v>
      </c>
      <c r="S49">
        <v>0</v>
      </c>
      <c r="T49">
        <v>3</v>
      </c>
      <c r="U49">
        <v>3</v>
      </c>
    </row>
    <row r="50" spans="1:21">
      <c r="A50" t="s">
        <v>35</v>
      </c>
      <c r="B50">
        <v>48</v>
      </c>
      <c r="C50">
        <v>21</v>
      </c>
      <c r="D50">
        <v>27</v>
      </c>
      <c r="E50" s="4">
        <v>0.438</v>
      </c>
      <c r="F50" s="4">
        <v>0.52100000000000002</v>
      </c>
      <c r="G50">
        <v>22</v>
      </c>
      <c r="H50">
        <v>13</v>
      </c>
      <c r="I50">
        <v>9</v>
      </c>
      <c r="J50" s="4">
        <v>0.59099999999999997</v>
      </c>
      <c r="K50">
        <v>26</v>
      </c>
      <c r="L50">
        <v>8</v>
      </c>
      <c r="M50">
        <v>18</v>
      </c>
      <c r="N50" s="4">
        <v>0.308</v>
      </c>
      <c r="O50">
        <v>20</v>
      </c>
      <c r="P50">
        <v>16</v>
      </c>
      <c r="Q50">
        <v>4</v>
      </c>
      <c r="R50" s="3">
        <v>0.8</v>
      </c>
      <c r="S50">
        <v>0</v>
      </c>
      <c r="T50">
        <v>14</v>
      </c>
      <c r="U50">
        <v>16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10D9-FF01-F242-86DA-A0DC6EC324D1}">
  <dimension ref="A1:U66"/>
  <sheetViews>
    <sheetView topLeftCell="A13" workbookViewId="0">
      <selection activeCell="A32" sqref="A32:XFD66"/>
    </sheetView>
  </sheetViews>
  <sheetFormatPr baseColWidth="10" defaultRowHeight="16"/>
  <cols>
    <col min="1" max="1" width="19" customWidth="1"/>
  </cols>
  <sheetData>
    <row r="1" spans="1:15">
      <c r="A1" t="s">
        <v>117</v>
      </c>
      <c r="B1" t="s">
        <v>118</v>
      </c>
      <c r="C1">
        <v>1</v>
      </c>
      <c r="D1">
        <v>2</v>
      </c>
    </row>
    <row r="2" spans="1:15">
      <c r="A2" t="s">
        <v>44</v>
      </c>
      <c r="B2">
        <v>88</v>
      </c>
      <c r="C2">
        <v>48</v>
      </c>
      <c r="D2">
        <v>40</v>
      </c>
      <c r="G2" s="26"/>
      <c r="H2" s="27"/>
      <c r="I2" s="26"/>
    </row>
    <row r="3" spans="1:15">
      <c r="A3" t="s">
        <v>182</v>
      </c>
      <c r="B3">
        <v>55</v>
      </c>
      <c r="C3">
        <v>21</v>
      </c>
      <c r="D3">
        <v>34</v>
      </c>
      <c r="G3" s="26"/>
      <c r="H3" s="26"/>
      <c r="I3" s="26"/>
    </row>
    <row r="5" spans="1:15">
      <c r="A5" t="s">
        <v>182</v>
      </c>
      <c r="B5" t="s">
        <v>9</v>
      </c>
      <c r="C5" t="s">
        <v>10</v>
      </c>
      <c r="D5" t="s">
        <v>10</v>
      </c>
      <c r="E5" t="s">
        <v>0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16</v>
      </c>
      <c r="L5" t="s">
        <v>18</v>
      </c>
      <c r="M5" t="s">
        <v>19</v>
      </c>
      <c r="N5" t="s">
        <v>21</v>
      </c>
      <c r="O5" t="s">
        <v>22</v>
      </c>
    </row>
    <row r="6" spans="1:15">
      <c r="D6" t="s">
        <v>11</v>
      </c>
      <c r="I6" t="s">
        <v>1</v>
      </c>
      <c r="K6" t="s">
        <v>17</v>
      </c>
      <c r="M6" t="s">
        <v>20</v>
      </c>
      <c r="N6" t="s">
        <v>20</v>
      </c>
      <c r="O6" t="s">
        <v>20</v>
      </c>
    </row>
    <row r="7" spans="1:15">
      <c r="D7" t="s">
        <v>0</v>
      </c>
    </row>
    <row r="8" spans="1:15">
      <c r="A8" t="s">
        <v>183</v>
      </c>
      <c r="B8" s="2">
        <v>0.95833333333333337</v>
      </c>
      <c r="C8">
        <v>0.3</v>
      </c>
      <c r="D8">
        <v>-0.04</v>
      </c>
      <c r="E8">
        <v>6</v>
      </c>
      <c r="F8">
        <v>0.46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</row>
    <row r="9" spans="1:15">
      <c r="A9" t="s">
        <v>184</v>
      </c>
      <c r="B9" s="1">
        <v>1.0833333333333333</v>
      </c>
      <c r="C9">
        <v>0.74</v>
      </c>
      <c r="D9">
        <v>0.12</v>
      </c>
      <c r="E9">
        <v>7</v>
      </c>
      <c r="F9">
        <v>0.47</v>
      </c>
      <c r="G9">
        <v>0</v>
      </c>
      <c r="H9">
        <v>3</v>
      </c>
      <c r="I9">
        <v>0</v>
      </c>
      <c r="J9">
        <v>0</v>
      </c>
      <c r="K9">
        <v>1</v>
      </c>
      <c r="L9">
        <v>0</v>
      </c>
      <c r="M9">
        <v>7</v>
      </c>
      <c r="N9">
        <v>2</v>
      </c>
      <c r="O9">
        <v>5</v>
      </c>
    </row>
    <row r="10" spans="1:15">
      <c r="A10" t="s">
        <v>185</v>
      </c>
      <c r="B10" s="1">
        <v>1.3333333333333333</v>
      </c>
      <c r="C10">
        <v>0.56000000000000005</v>
      </c>
      <c r="D10">
        <v>0.09</v>
      </c>
      <c r="E10">
        <v>10</v>
      </c>
      <c r="F10">
        <v>0.59</v>
      </c>
      <c r="G10">
        <v>1</v>
      </c>
      <c r="H10">
        <v>3</v>
      </c>
      <c r="I10">
        <v>0.33</v>
      </c>
      <c r="J10">
        <v>2</v>
      </c>
      <c r="K10">
        <v>1</v>
      </c>
      <c r="L10">
        <v>0</v>
      </c>
      <c r="M10">
        <v>2</v>
      </c>
      <c r="N10">
        <v>1</v>
      </c>
      <c r="O10">
        <v>1</v>
      </c>
    </row>
    <row r="11" spans="1:15">
      <c r="A11" t="s">
        <v>186</v>
      </c>
      <c r="B11" s="2">
        <v>0.79166666666666663</v>
      </c>
      <c r="C11">
        <v>0.91</v>
      </c>
      <c r="D11">
        <v>0.16</v>
      </c>
      <c r="E11">
        <v>7</v>
      </c>
      <c r="F11">
        <v>0.64</v>
      </c>
      <c r="G11">
        <v>0</v>
      </c>
      <c r="H11">
        <v>2</v>
      </c>
      <c r="I11">
        <v>0</v>
      </c>
      <c r="J11">
        <v>1</v>
      </c>
      <c r="K11">
        <v>2</v>
      </c>
      <c r="L11">
        <v>1</v>
      </c>
      <c r="M11">
        <v>3</v>
      </c>
      <c r="N11">
        <v>0</v>
      </c>
      <c r="O11">
        <v>3</v>
      </c>
    </row>
    <row r="12" spans="1:15">
      <c r="A12" t="s">
        <v>187</v>
      </c>
      <c r="B12" s="2">
        <v>0.66666666666666663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  <c r="O12">
        <v>0</v>
      </c>
    </row>
    <row r="13" spans="1:15">
      <c r="A13" t="s">
        <v>188</v>
      </c>
      <c r="B13" s="2">
        <v>0.125</v>
      </c>
      <c r="C13">
        <v>0</v>
      </c>
      <c r="D13">
        <v>0</v>
      </c>
      <c r="E13">
        <v>0</v>
      </c>
      <c r="F13" t="s">
        <v>32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t="s">
        <v>189</v>
      </c>
      <c r="B14" s="1">
        <v>1.25</v>
      </c>
      <c r="C14">
        <v>0.64</v>
      </c>
      <c r="D14">
        <v>0.23</v>
      </c>
      <c r="E14">
        <v>3</v>
      </c>
      <c r="F14">
        <v>0.75</v>
      </c>
      <c r="G14">
        <v>1</v>
      </c>
      <c r="H14">
        <v>1</v>
      </c>
      <c r="I14">
        <v>1</v>
      </c>
      <c r="J14">
        <v>0</v>
      </c>
      <c r="K14">
        <v>1</v>
      </c>
      <c r="L14">
        <v>0</v>
      </c>
      <c r="M14">
        <v>6</v>
      </c>
      <c r="N14">
        <v>1</v>
      </c>
      <c r="O14">
        <v>5</v>
      </c>
    </row>
    <row r="15" spans="1:15">
      <c r="A15" t="s">
        <v>190</v>
      </c>
      <c r="B15" s="2">
        <v>0.95833333333333337</v>
      </c>
      <c r="C15">
        <v>0.76</v>
      </c>
      <c r="D15">
        <v>0</v>
      </c>
      <c r="E15">
        <v>11</v>
      </c>
      <c r="F15">
        <v>1.22</v>
      </c>
      <c r="G15">
        <v>0</v>
      </c>
      <c r="H15">
        <v>3</v>
      </c>
      <c r="I15">
        <v>0</v>
      </c>
      <c r="J15">
        <v>1</v>
      </c>
      <c r="K15">
        <v>0</v>
      </c>
      <c r="L15">
        <v>1</v>
      </c>
      <c r="M15">
        <v>2</v>
      </c>
      <c r="N15">
        <v>0</v>
      </c>
      <c r="O15">
        <v>2</v>
      </c>
    </row>
    <row r="16" spans="1:15">
      <c r="A16" t="s">
        <v>191</v>
      </c>
      <c r="B16" s="1">
        <v>1.1666666666666667</v>
      </c>
      <c r="C16">
        <v>1.1299999999999999</v>
      </c>
      <c r="D16">
        <v>0.54</v>
      </c>
      <c r="E16">
        <v>11</v>
      </c>
      <c r="F16">
        <v>1.38</v>
      </c>
      <c r="G16">
        <v>1</v>
      </c>
      <c r="H16">
        <v>0</v>
      </c>
      <c r="I16">
        <v>0</v>
      </c>
      <c r="J16">
        <v>1</v>
      </c>
      <c r="K16">
        <v>0</v>
      </c>
      <c r="L16">
        <v>1</v>
      </c>
      <c r="M16">
        <v>7</v>
      </c>
      <c r="N16">
        <v>2</v>
      </c>
      <c r="O16">
        <v>5</v>
      </c>
    </row>
    <row r="17" spans="1:21">
      <c r="A17" t="s">
        <v>35</v>
      </c>
      <c r="B17" s="1">
        <v>1.6666666666666667</v>
      </c>
      <c r="C17">
        <v>0.65</v>
      </c>
      <c r="D17">
        <v>0.15</v>
      </c>
      <c r="E17">
        <v>55</v>
      </c>
      <c r="F17">
        <v>0.71</v>
      </c>
      <c r="G17">
        <v>3</v>
      </c>
      <c r="H17">
        <v>14</v>
      </c>
      <c r="I17">
        <v>0.21</v>
      </c>
      <c r="J17">
        <v>5</v>
      </c>
      <c r="K17">
        <v>6</v>
      </c>
      <c r="L17">
        <v>3</v>
      </c>
      <c r="M17">
        <v>29</v>
      </c>
      <c r="N17">
        <v>7</v>
      </c>
      <c r="O17">
        <v>22</v>
      </c>
    </row>
    <row r="18" spans="1:21">
      <c r="A18" t="s">
        <v>182</v>
      </c>
      <c r="B18" t="s">
        <v>2</v>
      </c>
      <c r="C18" t="s">
        <v>3</v>
      </c>
      <c r="D18" t="s">
        <v>36</v>
      </c>
      <c r="E18" t="s">
        <v>37</v>
      </c>
      <c r="F18" t="s">
        <v>38</v>
      </c>
      <c r="G18">
        <v>2</v>
      </c>
      <c r="H18">
        <v>2</v>
      </c>
      <c r="I18">
        <v>2</v>
      </c>
      <c r="J18">
        <v>2</v>
      </c>
      <c r="K18">
        <v>3</v>
      </c>
      <c r="L18">
        <v>3</v>
      </c>
      <c r="M18">
        <v>3</v>
      </c>
      <c r="N18">
        <v>3</v>
      </c>
      <c r="O18" t="s">
        <v>4</v>
      </c>
      <c r="P18" t="s">
        <v>5</v>
      </c>
      <c r="Q18" t="s">
        <v>39</v>
      </c>
      <c r="R18" t="s">
        <v>40</v>
      </c>
      <c r="S18">
        <v>1</v>
      </c>
      <c r="T18" t="s">
        <v>41</v>
      </c>
      <c r="U18" t="s">
        <v>41</v>
      </c>
    </row>
    <row r="19" spans="1:21">
      <c r="G19" t="s">
        <v>2</v>
      </c>
      <c r="H19" t="s">
        <v>3</v>
      </c>
      <c r="I19" t="s">
        <v>36</v>
      </c>
      <c r="J19" t="s">
        <v>37</v>
      </c>
      <c r="K19" t="s">
        <v>2</v>
      </c>
      <c r="L19" t="s">
        <v>3</v>
      </c>
      <c r="M19" t="s">
        <v>36</v>
      </c>
      <c r="N19" t="s">
        <v>37</v>
      </c>
      <c r="T19" t="s">
        <v>42</v>
      </c>
      <c r="U19" t="s">
        <v>43</v>
      </c>
    </row>
    <row r="20" spans="1:21">
      <c r="A20" t="s">
        <v>183</v>
      </c>
      <c r="B20">
        <v>9</v>
      </c>
      <c r="C20">
        <v>2</v>
      </c>
      <c r="D20">
        <v>7</v>
      </c>
      <c r="E20" s="4">
        <v>0.222</v>
      </c>
      <c r="F20" s="4">
        <v>0.222</v>
      </c>
      <c r="G20">
        <v>5</v>
      </c>
      <c r="H20">
        <v>2</v>
      </c>
      <c r="I20">
        <v>3</v>
      </c>
      <c r="J20" s="3">
        <v>0.4</v>
      </c>
      <c r="K20">
        <v>4</v>
      </c>
      <c r="L20">
        <v>0</v>
      </c>
      <c r="M20">
        <v>4</v>
      </c>
      <c r="N20" s="3">
        <v>0</v>
      </c>
      <c r="O20">
        <v>4</v>
      </c>
      <c r="P20">
        <v>2</v>
      </c>
      <c r="Q20">
        <v>2</v>
      </c>
      <c r="R20" s="3">
        <v>0.5</v>
      </c>
      <c r="S20">
        <v>0</v>
      </c>
      <c r="T20">
        <v>4</v>
      </c>
      <c r="U20">
        <v>3</v>
      </c>
    </row>
    <row r="21" spans="1:21">
      <c r="A21" t="s">
        <v>184</v>
      </c>
      <c r="B21">
        <v>8</v>
      </c>
      <c r="C21">
        <v>1</v>
      </c>
      <c r="D21">
        <v>7</v>
      </c>
      <c r="E21" s="4">
        <v>0.125</v>
      </c>
      <c r="F21" s="4">
        <v>0.125</v>
      </c>
      <c r="G21">
        <v>7</v>
      </c>
      <c r="H21">
        <v>1</v>
      </c>
      <c r="I21">
        <v>6</v>
      </c>
      <c r="J21" s="4">
        <v>0.14299999999999999</v>
      </c>
      <c r="K21">
        <v>1</v>
      </c>
      <c r="L21">
        <v>0</v>
      </c>
      <c r="M21">
        <v>1</v>
      </c>
      <c r="N21" s="3">
        <v>0</v>
      </c>
      <c r="O21">
        <v>10</v>
      </c>
      <c r="P21">
        <v>5</v>
      </c>
      <c r="Q21">
        <v>5</v>
      </c>
      <c r="R21" s="3">
        <v>0.5</v>
      </c>
      <c r="S21">
        <v>0</v>
      </c>
      <c r="T21">
        <v>5</v>
      </c>
      <c r="U21">
        <v>0</v>
      </c>
    </row>
    <row r="22" spans="1:21">
      <c r="A22" t="s">
        <v>185</v>
      </c>
      <c r="B22">
        <v>11</v>
      </c>
      <c r="C22">
        <v>3</v>
      </c>
      <c r="D22">
        <v>8</v>
      </c>
      <c r="E22" s="4">
        <v>0.27300000000000002</v>
      </c>
      <c r="F22" s="4">
        <v>0.36399999999999999</v>
      </c>
      <c r="G22">
        <v>6</v>
      </c>
      <c r="H22">
        <v>1</v>
      </c>
      <c r="I22">
        <v>5</v>
      </c>
      <c r="J22" s="4">
        <v>0.16700000000000001</v>
      </c>
      <c r="K22">
        <v>5</v>
      </c>
      <c r="L22">
        <v>2</v>
      </c>
      <c r="M22">
        <v>3</v>
      </c>
      <c r="N22" s="3">
        <v>0.4</v>
      </c>
      <c r="O22">
        <v>2</v>
      </c>
      <c r="P22">
        <v>2</v>
      </c>
      <c r="Q22">
        <v>0</v>
      </c>
      <c r="R22" s="3">
        <v>1</v>
      </c>
      <c r="S22">
        <v>0</v>
      </c>
      <c r="T22">
        <v>1</v>
      </c>
      <c r="U22">
        <v>2</v>
      </c>
    </row>
    <row r="23" spans="1:21">
      <c r="A23" t="s">
        <v>186</v>
      </c>
      <c r="B23">
        <v>6</v>
      </c>
      <c r="C23">
        <v>2</v>
      </c>
      <c r="D23">
        <v>4</v>
      </c>
      <c r="E23" s="4">
        <v>0.33300000000000002</v>
      </c>
      <c r="F23" s="4">
        <v>0.33300000000000002</v>
      </c>
      <c r="G23">
        <v>4</v>
      </c>
      <c r="H23">
        <v>2</v>
      </c>
      <c r="I23">
        <v>2</v>
      </c>
      <c r="J23" s="3">
        <v>0.5</v>
      </c>
      <c r="K23">
        <v>2</v>
      </c>
      <c r="L23">
        <v>0</v>
      </c>
      <c r="M23">
        <v>2</v>
      </c>
      <c r="N23" s="3">
        <v>0</v>
      </c>
      <c r="O23">
        <v>6</v>
      </c>
      <c r="P23">
        <v>3</v>
      </c>
      <c r="Q23">
        <v>3</v>
      </c>
      <c r="R23" s="3">
        <v>0.5</v>
      </c>
      <c r="S23">
        <v>0</v>
      </c>
      <c r="T23">
        <v>3</v>
      </c>
      <c r="U23">
        <v>1</v>
      </c>
    </row>
    <row r="24" spans="1:21">
      <c r="A24" t="s">
        <v>187</v>
      </c>
      <c r="B24">
        <v>0</v>
      </c>
      <c r="C24">
        <v>0</v>
      </c>
      <c r="D24">
        <v>0</v>
      </c>
      <c r="E24" t="s">
        <v>32</v>
      </c>
      <c r="F24" t="s">
        <v>32</v>
      </c>
      <c r="G24">
        <v>0</v>
      </c>
      <c r="H24">
        <v>0</v>
      </c>
      <c r="I24">
        <v>0</v>
      </c>
      <c r="J24" t="s">
        <v>32</v>
      </c>
      <c r="K24">
        <v>0</v>
      </c>
      <c r="L24">
        <v>0</v>
      </c>
      <c r="M24">
        <v>0</v>
      </c>
      <c r="N24" t="s">
        <v>32</v>
      </c>
      <c r="O24">
        <v>0</v>
      </c>
      <c r="P24">
        <v>0</v>
      </c>
      <c r="Q24">
        <v>0</v>
      </c>
      <c r="R24" t="s">
        <v>32</v>
      </c>
      <c r="S24">
        <v>0</v>
      </c>
      <c r="T24">
        <v>0</v>
      </c>
      <c r="U24">
        <v>0</v>
      </c>
    </row>
    <row r="25" spans="1:21">
      <c r="A25" t="s">
        <v>188</v>
      </c>
      <c r="B25">
        <v>0</v>
      </c>
      <c r="C25">
        <v>0</v>
      </c>
      <c r="D25">
        <v>0</v>
      </c>
      <c r="E25" t="s">
        <v>32</v>
      </c>
      <c r="F25" t="s">
        <v>32</v>
      </c>
      <c r="G25">
        <v>0</v>
      </c>
      <c r="H25">
        <v>0</v>
      </c>
      <c r="I25">
        <v>0</v>
      </c>
      <c r="J25" t="s">
        <v>32</v>
      </c>
      <c r="K25">
        <v>0</v>
      </c>
      <c r="L25">
        <v>0</v>
      </c>
      <c r="M25">
        <v>0</v>
      </c>
      <c r="N25" t="s">
        <v>32</v>
      </c>
      <c r="O25">
        <v>0</v>
      </c>
      <c r="P25">
        <v>0</v>
      </c>
      <c r="Q25">
        <v>0</v>
      </c>
      <c r="R25" t="s">
        <v>32</v>
      </c>
      <c r="S25">
        <v>0</v>
      </c>
      <c r="T25">
        <v>0</v>
      </c>
      <c r="U25">
        <v>0</v>
      </c>
    </row>
    <row r="26" spans="1:21">
      <c r="A26" t="s">
        <v>189</v>
      </c>
      <c r="B26">
        <v>1</v>
      </c>
      <c r="C26">
        <v>0</v>
      </c>
      <c r="D26">
        <v>1</v>
      </c>
      <c r="E26" s="3">
        <v>0</v>
      </c>
      <c r="F26" s="3">
        <v>0</v>
      </c>
      <c r="G26">
        <v>0</v>
      </c>
      <c r="H26">
        <v>0</v>
      </c>
      <c r="I26">
        <v>0</v>
      </c>
      <c r="J26" t="s">
        <v>32</v>
      </c>
      <c r="K26">
        <v>1</v>
      </c>
      <c r="L26">
        <v>0</v>
      </c>
      <c r="M26">
        <v>1</v>
      </c>
      <c r="N26" s="3">
        <v>0</v>
      </c>
      <c r="O26">
        <v>4</v>
      </c>
      <c r="P26">
        <v>3</v>
      </c>
      <c r="Q26">
        <v>1</v>
      </c>
      <c r="R26" s="3">
        <v>0.75</v>
      </c>
      <c r="S26">
        <v>0</v>
      </c>
      <c r="T26">
        <v>2</v>
      </c>
      <c r="U26">
        <v>1</v>
      </c>
    </row>
    <row r="27" spans="1:21">
      <c r="A27" t="s">
        <v>190</v>
      </c>
      <c r="B27">
        <v>7</v>
      </c>
      <c r="C27">
        <v>4</v>
      </c>
      <c r="D27">
        <v>3</v>
      </c>
      <c r="E27" s="4">
        <v>0.57099999999999995</v>
      </c>
      <c r="F27" s="4">
        <v>0.71399999999999997</v>
      </c>
      <c r="G27">
        <v>4</v>
      </c>
      <c r="H27">
        <v>2</v>
      </c>
      <c r="I27">
        <v>2</v>
      </c>
      <c r="J27" s="3">
        <v>0.5</v>
      </c>
      <c r="K27">
        <v>3</v>
      </c>
      <c r="L27">
        <v>2</v>
      </c>
      <c r="M27">
        <v>1</v>
      </c>
      <c r="N27" s="4">
        <v>0.66700000000000004</v>
      </c>
      <c r="O27">
        <v>1</v>
      </c>
      <c r="P27">
        <v>1</v>
      </c>
      <c r="Q27">
        <v>0</v>
      </c>
      <c r="R27" s="3">
        <v>1</v>
      </c>
      <c r="S27">
        <v>1</v>
      </c>
      <c r="T27">
        <v>1</v>
      </c>
      <c r="U27">
        <v>2</v>
      </c>
    </row>
    <row r="28" spans="1:21">
      <c r="A28" t="s">
        <v>191</v>
      </c>
      <c r="B28">
        <v>7</v>
      </c>
      <c r="C28">
        <v>5</v>
      </c>
      <c r="D28">
        <v>2</v>
      </c>
      <c r="E28" s="4">
        <v>0.71399999999999997</v>
      </c>
      <c r="F28" s="4">
        <v>0.71399999999999997</v>
      </c>
      <c r="G28">
        <v>7</v>
      </c>
      <c r="H28">
        <v>5</v>
      </c>
      <c r="I28">
        <v>2</v>
      </c>
      <c r="J28" s="4">
        <v>0.71399999999999997</v>
      </c>
      <c r="K28">
        <v>0</v>
      </c>
      <c r="L28">
        <v>0</v>
      </c>
      <c r="M28">
        <v>0</v>
      </c>
      <c r="N28" t="s">
        <v>32</v>
      </c>
      <c r="O28">
        <v>3</v>
      </c>
      <c r="P28">
        <v>1</v>
      </c>
      <c r="Q28">
        <v>2</v>
      </c>
      <c r="R28" s="4">
        <v>0.33300000000000002</v>
      </c>
      <c r="S28">
        <v>1</v>
      </c>
      <c r="T28">
        <v>2</v>
      </c>
      <c r="U28">
        <v>2</v>
      </c>
    </row>
    <row r="29" spans="1:21">
      <c r="A29" t="s">
        <v>35</v>
      </c>
      <c r="B29">
        <v>49</v>
      </c>
      <c r="C29">
        <v>17</v>
      </c>
      <c r="D29">
        <v>32</v>
      </c>
      <c r="E29" s="4">
        <v>0.34699999999999998</v>
      </c>
      <c r="F29" s="4">
        <v>0.38800000000000001</v>
      </c>
      <c r="G29">
        <v>33</v>
      </c>
      <c r="H29">
        <v>13</v>
      </c>
      <c r="I29">
        <v>20</v>
      </c>
      <c r="J29" s="4">
        <v>0.39400000000000002</v>
      </c>
      <c r="K29">
        <v>16</v>
      </c>
      <c r="L29">
        <v>4</v>
      </c>
      <c r="M29">
        <v>12</v>
      </c>
      <c r="N29" s="3">
        <v>0.25</v>
      </c>
      <c r="O29">
        <v>30</v>
      </c>
      <c r="P29">
        <v>17</v>
      </c>
      <c r="Q29">
        <v>13</v>
      </c>
      <c r="R29" s="4">
        <v>0.56699999999999995</v>
      </c>
      <c r="S29">
        <v>2</v>
      </c>
      <c r="T29">
        <v>18</v>
      </c>
      <c r="U29">
        <v>11</v>
      </c>
    </row>
    <row r="32" spans="1:21">
      <c r="A32" t="s">
        <v>44</v>
      </c>
      <c r="B32" t="s">
        <v>9</v>
      </c>
      <c r="C32" t="s">
        <v>10</v>
      </c>
      <c r="D32" t="s">
        <v>10</v>
      </c>
      <c r="E32" t="s">
        <v>0</v>
      </c>
      <c r="F32" t="s">
        <v>12</v>
      </c>
      <c r="G32" t="s">
        <v>13</v>
      </c>
      <c r="H32" t="s">
        <v>14</v>
      </c>
      <c r="I32" t="s">
        <v>15</v>
      </c>
      <c r="J32" t="s">
        <v>16</v>
      </c>
      <c r="K32" t="s">
        <v>16</v>
      </c>
      <c r="L32" t="s">
        <v>18</v>
      </c>
      <c r="M32" t="s">
        <v>19</v>
      </c>
      <c r="N32" t="s">
        <v>21</v>
      </c>
      <c r="O32" t="s">
        <v>22</v>
      </c>
    </row>
    <row r="33" spans="1:15">
      <c r="D33" t="s">
        <v>11</v>
      </c>
      <c r="I33" t="s">
        <v>1</v>
      </c>
      <c r="K33" t="s">
        <v>17</v>
      </c>
      <c r="M33" t="s">
        <v>20</v>
      </c>
      <c r="N33" t="s">
        <v>20</v>
      </c>
      <c r="O33" t="s">
        <v>20</v>
      </c>
    </row>
    <row r="34" spans="1:15">
      <c r="D34" t="s">
        <v>0</v>
      </c>
    </row>
    <row r="35" spans="1:15">
      <c r="A35" t="s">
        <v>45</v>
      </c>
      <c r="B35" s="2">
        <v>0.41666666666666669</v>
      </c>
      <c r="C35">
        <v>0.47</v>
      </c>
      <c r="D35">
        <v>-0.1</v>
      </c>
      <c r="E35">
        <v>2</v>
      </c>
      <c r="F35">
        <v>0.28999999999999998</v>
      </c>
      <c r="G35">
        <v>1</v>
      </c>
      <c r="H35">
        <v>2</v>
      </c>
      <c r="I35">
        <v>0.5</v>
      </c>
      <c r="J35">
        <v>0</v>
      </c>
      <c r="K35">
        <v>1</v>
      </c>
      <c r="L35">
        <v>0</v>
      </c>
      <c r="M35">
        <v>1</v>
      </c>
      <c r="N35">
        <v>0</v>
      </c>
      <c r="O35">
        <v>1</v>
      </c>
    </row>
    <row r="36" spans="1:15">
      <c r="A36" t="s">
        <v>46</v>
      </c>
      <c r="B36" s="1">
        <v>1.0833333333333333</v>
      </c>
      <c r="C36">
        <v>1.3</v>
      </c>
      <c r="D36">
        <v>0.38</v>
      </c>
      <c r="E36">
        <v>20</v>
      </c>
      <c r="F36">
        <v>1.18</v>
      </c>
      <c r="G36">
        <v>3</v>
      </c>
      <c r="H36">
        <v>1</v>
      </c>
      <c r="I36">
        <v>3</v>
      </c>
      <c r="J36">
        <v>1</v>
      </c>
      <c r="K36">
        <v>1</v>
      </c>
      <c r="L36">
        <v>0</v>
      </c>
      <c r="M36">
        <v>4</v>
      </c>
      <c r="N36">
        <v>0</v>
      </c>
      <c r="O36">
        <v>4</v>
      </c>
    </row>
    <row r="37" spans="1:15">
      <c r="A37" t="s">
        <v>47</v>
      </c>
      <c r="B37" s="2">
        <v>0.625</v>
      </c>
      <c r="C37">
        <v>0.62</v>
      </c>
      <c r="D37">
        <v>0.27</v>
      </c>
      <c r="E37">
        <v>5</v>
      </c>
      <c r="F37">
        <v>0.62</v>
      </c>
      <c r="G37">
        <v>2</v>
      </c>
      <c r="H37">
        <v>2</v>
      </c>
      <c r="I37">
        <v>1</v>
      </c>
      <c r="J37">
        <v>0</v>
      </c>
      <c r="K37">
        <v>2</v>
      </c>
      <c r="L37">
        <v>0</v>
      </c>
      <c r="M37">
        <v>3</v>
      </c>
      <c r="N37">
        <v>1</v>
      </c>
      <c r="O37">
        <v>2</v>
      </c>
    </row>
    <row r="38" spans="1:15">
      <c r="A38" t="s">
        <v>48</v>
      </c>
      <c r="B38" s="2">
        <v>0.54166666666666663</v>
      </c>
      <c r="C38">
        <v>1.1399999999999999</v>
      </c>
      <c r="D38">
        <v>0.31</v>
      </c>
      <c r="E38">
        <v>7</v>
      </c>
      <c r="F38">
        <v>1.75</v>
      </c>
      <c r="G38">
        <v>2</v>
      </c>
      <c r="H38">
        <v>1</v>
      </c>
      <c r="I38">
        <v>2</v>
      </c>
      <c r="J38">
        <v>0</v>
      </c>
      <c r="K38">
        <v>1</v>
      </c>
      <c r="L38">
        <v>0</v>
      </c>
      <c r="M38">
        <v>2</v>
      </c>
      <c r="N38">
        <v>0</v>
      </c>
      <c r="O38">
        <v>2</v>
      </c>
    </row>
    <row r="39" spans="1:15">
      <c r="A39" t="s">
        <v>50</v>
      </c>
      <c r="B39" s="2">
        <v>0.41666666666666669</v>
      </c>
      <c r="C39">
        <v>1.55</v>
      </c>
      <c r="D39">
        <v>0.7</v>
      </c>
      <c r="E39">
        <v>6</v>
      </c>
      <c r="F39">
        <v>1.2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2</v>
      </c>
      <c r="N39">
        <v>1</v>
      </c>
      <c r="O39">
        <v>1</v>
      </c>
    </row>
    <row r="40" spans="1:15">
      <c r="A40" t="s">
        <v>135</v>
      </c>
      <c r="B40" s="2">
        <v>0.20833333333333334</v>
      </c>
      <c r="C40">
        <v>0.84</v>
      </c>
      <c r="D40">
        <v>0.4</v>
      </c>
      <c r="E40">
        <v>2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 t="s">
        <v>51</v>
      </c>
      <c r="B41" s="2">
        <v>0.58333333333333337</v>
      </c>
      <c r="C41">
        <v>3.12</v>
      </c>
      <c r="D41">
        <v>1.36</v>
      </c>
      <c r="E41">
        <v>17</v>
      </c>
      <c r="F41">
        <v>1.89</v>
      </c>
      <c r="G41">
        <v>5</v>
      </c>
      <c r="H41">
        <v>0</v>
      </c>
      <c r="I41">
        <v>0</v>
      </c>
      <c r="J41">
        <v>0</v>
      </c>
      <c r="K41">
        <v>0</v>
      </c>
      <c r="L41">
        <v>1</v>
      </c>
      <c r="M41">
        <v>5</v>
      </c>
      <c r="N41">
        <v>2</v>
      </c>
      <c r="O41">
        <v>3</v>
      </c>
    </row>
    <row r="42" spans="1:15">
      <c r="A42" t="s">
        <v>192</v>
      </c>
      <c r="B42" s="2">
        <v>0.41666666666666669</v>
      </c>
      <c r="C42">
        <v>0.51</v>
      </c>
      <c r="D42">
        <v>0.6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2</v>
      </c>
      <c r="N42">
        <v>2</v>
      </c>
      <c r="O42">
        <v>0</v>
      </c>
    </row>
    <row r="43" spans="1:15">
      <c r="A43" t="s">
        <v>52</v>
      </c>
      <c r="B43" s="2">
        <v>0.66666666666666663</v>
      </c>
      <c r="C43">
        <v>0.68</v>
      </c>
      <c r="D43">
        <v>0.69</v>
      </c>
      <c r="E43">
        <v>2</v>
      </c>
      <c r="F43">
        <v>0.4</v>
      </c>
      <c r="G43">
        <v>3</v>
      </c>
      <c r="H43">
        <v>0</v>
      </c>
      <c r="I43">
        <v>0</v>
      </c>
      <c r="J43">
        <v>1</v>
      </c>
      <c r="K43">
        <v>0</v>
      </c>
      <c r="L43">
        <v>0</v>
      </c>
      <c r="M43">
        <v>2</v>
      </c>
      <c r="N43">
        <v>1</v>
      </c>
      <c r="O43">
        <v>1</v>
      </c>
    </row>
    <row r="44" spans="1:15">
      <c r="A44" t="s">
        <v>55</v>
      </c>
      <c r="B44" s="2">
        <v>0.625</v>
      </c>
      <c r="C44">
        <v>0.59</v>
      </c>
      <c r="D44">
        <v>0.13</v>
      </c>
      <c r="E44">
        <v>5</v>
      </c>
      <c r="F44">
        <v>1.67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</v>
      </c>
      <c r="N44">
        <v>0</v>
      </c>
      <c r="O44">
        <v>2</v>
      </c>
    </row>
    <row r="45" spans="1:15">
      <c r="A45" t="s">
        <v>53</v>
      </c>
      <c r="B45" s="2">
        <v>0.29166666666666669</v>
      </c>
      <c r="C45">
        <v>0.9</v>
      </c>
      <c r="D45">
        <v>0.56999999999999995</v>
      </c>
      <c r="E45">
        <v>2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2</v>
      </c>
      <c r="N45">
        <v>0</v>
      </c>
      <c r="O45">
        <v>2</v>
      </c>
    </row>
    <row r="46" spans="1:15">
      <c r="A46" t="s">
        <v>54</v>
      </c>
      <c r="B46" s="1">
        <v>1.0416666666666667</v>
      </c>
      <c r="C46">
        <v>0.85</v>
      </c>
      <c r="D46">
        <v>0.76</v>
      </c>
      <c r="E46">
        <v>3</v>
      </c>
      <c r="F46">
        <v>1</v>
      </c>
      <c r="G46">
        <v>6</v>
      </c>
      <c r="H46">
        <v>0</v>
      </c>
      <c r="I46">
        <v>0</v>
      </c>
      <c r="J46">
        <v>1</v>
      </c>
      <c r="K46">
        <v>0</v>
      </c>
      <c r="L46">
        <v>0</v>
      </c>
      <c r="M46">
        <v>4</v>
      </c>
      <c r="N46">
        <v>1</v>
      </c>
      <c r="O46">
        <v>3</v>
      </c>
    </row>
    <row r="47" spans="1:15">
      <c r="A47" t="s">
        <v>136</v>
      </c>
      <c r="B47" s="2">
        <v>0.33333333333333331</v>
      </c>
      <c r="C47">
        <v>1.59</v>
      </c>
      <c r="D47">
        <v>0.25</v>
      </c>
      <c r="E47">
        <v>4</v>
      </c>
      <c r="F47">
        <v>0.8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2</v>
      </c>
      <c r="N47">
        <v>0</v>
      </c>
      <c r="O47">
        <v>2</v>
      </c>
    </row>
    <row r="48" spans="1:15">
      <c r="A48" t="s">
        <v>137</v>
      </c>
      <c r="B48" s="1">
        <v>1.0833333333333333</v>
      </c>
      <c r="C48">
        <v>1.28</v>
      </c>
      <c r="D48">
        <v>0.42</v>
      </c>
      <c r="E48">
        <v>13</v>
      </c>
      <c r="F48">
        <v>1.86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7</v>
      </c>
      <c r="N48">
        <v>0</v>
      </c>
      <c r="O48">
        <v>7</v>
      </c>
    </row>
    <row r="49" spans="1:21">
      <c r="A49" t="s">
        <v>35</v>
      </c>
      <c r="B49" s="1">
        <v>1.6666666666666667</v>
      </c>
      <c r="C49">
        <v>1.1200000000000001</v>
      </c>
      <c r="D49">
        <v>0.5</v>
      </c>
      <c r="E49">
        <v>88</v>
      </c>
      <c r="F49">
        <v>1.1299999999999999</v>
      </c>
      <c r="G49">
        <v>25</v>
      </c>
      <c r="H49">
        <v>8</v>
      </c>
      <c r="I49">
        <v>3.12</v>
      </c>
      <c r="J49">
        <v>6</v>
      </c>
      <c r="K49">
        <v>5</v>
      </c>
      <c r="L49">
        <v>4</v>
      </c>
      <c r="M49">
        <v>38</v>
      </c>
      <c r="N49">
        <v>8</v>
      </c>
      <c r="O49">
        <v>30</v>
      </c>
    </row>
    <row r="50" spans="1:21">
      <c r="A50" t="s">
        <v>44</v>
      </c>
      <c r="B50" t="s">
        <v>2</v>
      </c>
      <c r="C50" t="s">
        <v>3</v>
      </c>
      <c r="D50" t="s">
        <v>36</v>
      </c>
      <c r="E50" t="s">
        <v>37</v>
      </c>
      <c r="F50" t="s">
        <v>38</v>
      </c>
      <c r="G50">
        <v>2</v>
      </c>
      <c r="H50">
        <v>2</v>
      </c>
      <c r="I50">
        <v>2</v>
      </c>
      <c r="J50">
        <v>2</v>
      </c>
      <c r="K50">
        <v>3</v>
      </c>
      <c r="L50">
        <v>3</v>
      </c>
      <c r="M50">
        <v>3</v>
      </c>
      <c r="N50">
        <v>3</v>
      </c>
      <c r="O50" t="s">
        <v>4</v>
      </c>
      <c r="P50" t="s">
        <v>5</v>
      </c>
      <c r="Q50" t="s">
        <v>39</v>
      </c>
      <c r="R50" t="s">
        <v>40</v>
      </c>
      <c r="S50">
        <v>1</v>
      </c>
      <c r="T50" t="s">
        <v>41</v>
      </c>
      <c r="U50" t="s">
        <v>41</v>
      </c>
    </row>
    <row r="51" spans="1:21">
      <c r="G51" t="s">
        <v>2</v>
      </c>
      <c r="H51" t="s">
        <v>3</v>
      </c>
      <c r="I51" t="s">
        <v>36</v>
      </c>
      <c r="J51" t="s">
        <v>37</v>
      </c>
      <c r="K51" t="s">
        <v>2</v>
      </c>
      <c r="L51" t="s">
        <v>3</v>
      </c>
      <c r="M51" t="s">
        <v>36</v>
      </c>
      <c r="N51" t="s">
        <v>37</v>
      </c>
      <c r="T51" t="s">
        <v>42</v>
      </c>
      <c r="U51" t="s">
        <v>43</v>
      </c>
    </row>
    <row r="52" spans="1:21">
      <c r="A52" t="s">
        <v>45</v>
      </c>
      <c r="B52">
        <v>4</v>
      </c>
      <c r="C52">
        <v>0</v>
      </c>
      <c r="D52">
        <v>4</v>
      </c>
      <c r="E52" s="3">
        <v>0</v>
      </c>
      <c r="F52" s="3">
        <v>0</v>
      </c>
      <c r="G52">
        <v>4</v>
      </c>
      <c r="H52">
        <v>0</v>
      </c>
      <c r="I52">
        <v>4</v>
      </c>
      <c r="J52" s="3">
        <v>0</v>
      </c>
      <c r="K52">
        <v>0</v>
      </c>
      <c r="L52">
        <v>0</v>
      </c>
      <c r="M52">
        <v>0</v>
      </c>
      <c r="N52" t="s">
        <v>32</v>
      </c>
      <c r="O52">
        <v>2</v>
      </c>
      <c r="P52">
        <v>2</v>
      </c>
      <c r="Q52">
        <v>0</v>
      </c>
      <c r="R52" s="3">
        <v>1</v>
      </c>
      <c r="S52">
        <v>0</v>
      </c>
      <c r="T52">
        <v>1</v>
      </c>
      <c r="U52">
        <v>3</v>
      </c>
    </row>
    <row r="53" spans="1:21">
      <c r="A53" t="s">
        <v>46</v>
      </c>
      <c r="B53">
        <v>16</v>
      </c>
      <c r="C53">
        <v>7</v>
      </c>
      <c r="D53">
        <v>9</v>
      </c>
      <c r="E53" s="4">
        <v>0.438</v>
      </c>
      <c r="F53" s="4">
        <v>0.625</v>
      </c>
      <c r="G53">
        <v>2</v>
      </c>
      <c r="H53">
        <v>1</v>
      </c>
      <c r="I53">
        <v>1</v>
      </c>
      <c r="J53" s="3">
        <v>0.5</v>
      </c>
      <c r="K53">
        <v>14</v>
      </c>
      <c r="L53">
        <v>6</v>
      </c>
      <c r="M53">
        <v>8</v>
      </c>
      <c r="N53" s="4">
        <v>0.42899999999999999</v>
      </c>
      <c r="O53">
        <v>0</v>
      </c>
      <c r="P53">
        <v>0</v>
      </c>
      <c r="Q53">
        <v>0</v>
      </c>
      <c r="R53" t="s">
        <v>32</v>
      </c>
      <c r="S53">
        <v>0</v>
      </c>
      <c r="T53">
        <v>0</v>
      </c>
      <c r="U53">
        <v>0</v>
      </c>
    </row>
    <row r="54" spans="1:21">
      <c r="A54" t="s">
        <v>47</v>
      </c>
      <c r="B54">
        <v>5</v>
      </c>
      <c r="C54">
        <v>2</v>
      </c>
      <c r="D54">
        <v>3</v>
      </c>
      <c r="E54" s="3">
        <v>0.4</v>
      </c>
      <c r="F54" s="3">
        <v>0.5</v>
      </c>
      <c r="G54">
        <v>1</v>
      </c>
      <c r="H54">
        <v>1</v>
      </c>
      <c r="I54">
        <v>0</v>
      </c>
      <c r="J54" s="3">
        <v>1</v>
      </c>
      <c r="K54">
        <v>4</v>
      </c>
      <c r="L54">
        <v>1</v>
      </c>
      <c r="M54">
        <v>3</v>
      </c>
      <c r="N54" s="3">
        <v>0.25</v>
      </c>
      <c r="O54">
        <v>0</v>
      </c>
      <c r="P54">
        <v>0</v>
      </c>
      <c r="Q54">
        <v>0</v>
      </c>
      <c r="R54" t="s">
        <v>32</v>
      </c>
      <c r="S54">
        <v>0</v>
      </c>
      <c r="T54">
        <v>0</v>
      </c>
      <c r="U54">
        <v>1</v>
      </c>
    </row>
    <row r="55" spans="1:21">
      <c r="A55" t="s">
        <v>48</v>
      </c>
      <c r="B55">
        <v>3</v>
      </c>
      <c r="C55">
        <v>3</v>
      </c>
      <c r="D55">
        <v>0</v>
      </c>
      <c r="E55" s="3">
        <v>1</v>
      </c>
      <c r="F55" s="4">
        <v>1.167</v>
      </c>
      <c r="G55">
        <v>2</v>
      </c>
      <c r="H55">
        <v>2</v>
      </c>
      <c r="I55">
        <v>0</v>
      </c>
      <c r="J55" s="3">
        <v>1</v>
      </c>
      <c r="K55">
        <v>1</v>
      </c>
      <c r="L55">
        <v>1</v>
      </c>
      <c r="M55">
        <v>0</v>
      </c>
      <c r="N55" s="3">
        <v>1</v>
      </c>
      <c r="O55">
        <v>0</v>
      </c>
      <c r="P55">
        <v>0</v>
      </c>
      <c r="Q55">
        <v>0</v>
      </c>
      <c r="R55" t="s">
        <v>32</v>
      </c>
      <c r="S55">
        <v>0</v>
      </c>
      <c r="T55">
        <v>0</v>
      </c>
      <c r="U55">
        <v>2</v>
      </c>
    </row>
    <row r="56" spans="1:21">
      <c r="A56" t="s">
        <v>50</v>
      </c>
      <c r="B56">
        <v>3</v>
      </c>
      <c r="C56">
        <v>2</v>
      </c>
      <c r="D56">
        <v>1</v>
      </c>
      <c r="E56" s="4">
        <v>0.66700000000000004</v>
      </c>
      <c r="F56" s="3">
        <v>1</v>
      </c>
      <c r="G56">
        <v>0</v>
      </c>
      <c r="H56">
        <v>0</v>
      </c>
      <c r="I56">
        <v>0</v>
      </c>
      <c r="J56" t="s">
        <v>32</v>
      </c>
      <c r="K56">
        <v>3</v>
      </c>
      <c r="L56">
        <v>2</v>
      </c>
      <c r="M56">
        <v>1</v>
      </c>
      <c r="N56" s="4">
        <v>0.66700000000000004</v>
      </c>
      <c r="O56">
        <v>0</v>
      </c>
      <c r="P56">
        <v>0</v>
      </c>
      <c r="Q56">
        <v>0</v>
      </c>
      <c r="R56" t="s">
        <v>32</v>
      </c>
      <c r="S56">
        <v>0</v>
      </c>
      <c r="T56">
        <v>0</v>
      </c>
      <c r="U56">
        <v>3</v>
      </c>
    </row>
    <row r="57" spans="1:21">
      <c r="A57" t="s">
        <v>135</v>
      </c>
      <c r="B57">
        <v>2</v>
      </c>
      <c r="C57">
        <v>1</v>
      </c>
      <c r="D57">
        <v>1</v>
      </c>
      <c r="E57" s="3">
        <v>0.5</v>
      </c>
      <c r="F57" s="3">
        <v>0.5</v>
      </c>
      <c r="G57">
        <v>2</v>
      </c>
      <c r="H57">
        <v>1</v>
      </c>
      <c r="I57">
        <v>1</v>
      </c>
      <c r="J57" s="3">
        <v>0.5</v>
      </c>
      <c r="K57">
        <v>0</v>
      </c>
      <c r="L57">
        <v>0</v>
      </c>
      <c r="M57">
        <v>0</v>
      </c>
      <c r="N57" t="s">
        <v>32</v>
      </c>
      <c r="O57">
        <v>0</v>
      </c>
      <c r="P57">
        <v>0</v>
      </c>
      <c r="Q57">
        <v>0</v>
      </c>
      <c r="R57" t="s">
        <v>32</v>
      </c>
      <c r="S57">
        <v>0</v>
      </c>
      <c r="T57">
        <v>0</v>
      </c>
      <c r="U57">
        <v>1</v>
      </c>
    </row>
    <row r="58" spans="1:21">
      <c r="A58" t="s">
        <v>51</v>
      </c>
      <c r="B58">
        <v>9</v>
      </c>
      <c r="C58">
        <v>7</v>
      </c>
      <c r="D58">
        <v>2</v>
      </c>
      <c r="E58" s="4">
        <v>0.77800000000000002</v>
      </c>
      <c r="F58" s="4">
        <v>0.94399999999999995</v>
      </c>
      <c r="G58">
        <v>4</v>
      </c>
      <c r="H58">
        <v>4</v>
      </c>
      <c r="I58">
        <v>0</v>
      </c>
      <c r="J58" s="3">
        <v>1</v>
      </c>
      <c r="K58">
        <v>5</v>
      </c>
      <c r="L58">
        <v>3</v>
      </c>
      <c r="M58">
        <v>2</v>
      </c>
      <c r="N58" s="3">
        <v>0.6</v>
      </c>
      <c r="O58">
        <v>0</v>
      </c>
      <c r="P58">
        <v>0</v>
      </c>
      <c r="Q58">
        <v>0</v>
      </c>
      <c r="R58" t="s">
        <v>32</v>
      </c>
      <c r="S58">
        <v>0</v>
      </c>
      <c r="T58">
        <v>0</v>
      </c>
      <c r="U58">
        <v>4</v>
      </c>
    </row>
    <row r="59" spans="1:21">
      <c r="A59" t="s">
        <v>192</v>
      </c>
      <c r="B59">
        <v>1</v>
      </c>
      <c r="C59">
        <v>0</v>
      </c>
      <c r="D59">
        <v>1</v>
      </c>
      <c r="E59" s="3">
        <v>0</v>
      </c>
      <c r="F59" s="3">
        <v>0</v>
      </c>
      <c r="G59">
        <v>1</v>
      </c>
      <c r="H59">
        <v>0</v>
      </c>
      <c r="I59">
        <v>1</v>
      </c>
      <c r="J59" s="3">
        <v>0</v>
      </c>
      <c r="K59">
        <v>0</v>
      </c>
      <c r="L59">
        <v>0</v>
      </c>
      <c r="M59">
        <v>0</v>
      </c>
      <c r="N59" t="s">
        <v>32</v>
      </c>
      <c r="O59">
        <v>0</v>
      </c>
      <c r="P59">
        <v>0</v>
      </c>
      <c r="Q59">
        <v>0</v>
      </c>
      <c r="R59" t="s">
        <v>32</v>
      </c>
      <c r="S59">
        <v>0</v>
      </c>
      <c r="T59">
        <v>0</v>
      </c>
      <c r="U59">
        <v>1</v>
      </c>
    </row>
    <row r="60" spans="1:21">
      <c r="A60" t="s">
        <v>52</v>
      </c>
      <c r="B60">
        <v>5</v>
      </c>
      <c r="C60">
        <v>1</v>
      </c>
      <c r="D60">
        <v>4</v>
      </c>
      <c r="E60" s="3">
        <v>0.2</v>
      </c>
      <c r="F60" s="3">
        <v>0.2</v>
      </c>
      <c r="G60">
        <v>1</v>
      </c>
      <c r="H60">
        <v>1</v>
      </c>
      <c r="I60">
        <v>0</v>
      </c>
      <c r="J60" s="3">
        <v>1</v>
      </c>
      <c r="K60">
        <v>4</v>
      </c>
      <c r="L60">
        <v>0</v>
      </c>
      <c r="M60">
        <v>4</v>
      </c>
      <c r="N60" s="3">
        <v>0</v>
      </c>
      <c r="O60">
        <v>0</v>
      </c>
      <c r="P60">
        <v>0</v>
      </c>
      <c r="Q60">
        <v>0</v>
      </c>
      <c r="R60" t="s">
        <v>32</v>
      </c>
      <c r="S60">
        <v>0</v>
      </c>
      <c r="T60">
        <v>0</v>
      </c>
      <c r="U60">
        <v>0</v>
      </c>
    </row>
    <row r="61" spans="1:21">
      <c r="A61" t="s">
        <v>55</v>
      </c>
      <c r="B61">
        <v>3</v>
      </c>
      <c r="C61">
        <v>2</v>
      </c>
      <c r="D61">
        <v>1</v>
      </c>
      <c r="E61" s="4">
        <v>0.66700000000000004</v>
      </c>
      <c r="F61" s="4">
        <v>0.83299999999999996</v>
      </c>
      <c r="G61">
        <v>2</v>
      </c>
      <c r="H61">
        <v>1</v>
      </c>
      <c r="I61">
        <v>1</v>
      </c>
      <c r="J61" s="3">
        <v>0.5</v>
      </c>
      <c r="K61">
        <v>1</v>
      </c>
      <c r="L61">
        <v>1</v>
      </c>
      <c r="M61">
        <v>0</v>
      </c>
      <c r="N61" s="3">
        <v>1</v>
      </c>
      <c r="O61">
        <v>0</v>
      </c>
      <c r="P61">
        <v>0</v>
      </c>
      <c r="Q61">
        <v>0</v>
      </c>
      <c r="R61" t="s">
        <v>32</v>
      </c>
      <c r="S61">
        <v>0</v>
      </c>
      <c r="T61">
        <v>0</v>
      </c>
      <c r="U61">
        <v>2</v>
      </c>
    </row>
    <row r="62" spans="1:21">
      <c r="A62" t="s">
        <v>53</v>
      </c>
      <c r="B62">
        <v>2</v>
      </c>
      <c r="C62">
        <v>1</v>
      </c>
      <c r="D62">
        <v>1</v>
      </c>
      <c r="E62" s="3">
        <v>0.5</v>
      </c>
      <c r="F62" s="3">
        <v>0.5</v>
      </c>
      <c r="G62">
        <v>1</v>
      </c>
      <c r="H62">
        <v>1</v>
      </c>
      <c r="I62">
        <v>0</v>
      </c>
      <c r="J62" s="3">
        <v>1</v>
      </c>
      <c r="K62">
        <v>1</v>
      </c>
      <c r="L62">
        <v>0</v>
      </c>
      <c r="M62">
        <v>1</v>
      </c>
      <c r="N62" s="3">
        <v>0</v>
      </c>
      <c r="O62">
        <v>0</v>
      </c>
      <c r="P62">
        <v>0</v>
      </c>
      <c r="Q62">
        <v>0</v>
      </c>
      <c r="R62" t="s">
        <v>32</v>
      </c>
      <c r="S62">
        <v>0</v>
      </c>
      <c r="T62">
        <v>0</v>
      </c>
      <c r="U62">
        <v>1</v>
      </c>
    </row>
    <row r="63" spans="1:21">
      <c r="A63" t="s">
        <v>54</v>
      </c>
      <c r="B63">
        <v>4</v>
      </c>
      <c r="C63">
        <v>1</v>
      </c>
      <c r="D63">
        <v>3</v>
      </c>
      <c r="E63" s="3">
        <v>0.25</v>
      </c>
      <c r="F63" s="4">
        <v>0.375</v>
      </c>
      <c r="G63">
        <v>1</v>
      </c>
      <c r="H63">
        <v>0</v>
      </c>
      <c r="I63">
        <v>1</v>
      </c>
      <c r="J63" s="3">
        <v>0</v>
      </c>
      <c r="K63">
        <v>3</v>
      </c>
      <c r="L63">
        <v>1</v>
      </c>
      <c r="M63">
        <v>2</v>
      </c>
      <c r="N63" s="4">
        <v>0.33300000000000002</v>
      </c>
      <c r="O63">
        <v>0</v>
      </c>
      <c r="P63">
        <v>0</v>
      </c>
      <c r="Q63">
        <v>0</v>
      </c>
      <c r="R63" t="s">
        <v>32</v>
      </c>
      <c r="S63">
        <v>0</v>
      </c>
      <c r="T63">
        <v>0</v>
      </c>
      <c r="U63">
        <v>3</v>
      </c>
    </row>
    <row r="64" spans="1:21">
      <c r="A64" t="s">
        <v>136</v>
      </c>
      <c r="B64">
        <v>3</v>
      </c>
      <c r="C64">
        <v>1</v>
      </c>
      <c r="D64">
        <v>2</v>
      </c>
      <c r="E64" s="4">
        <v>0.33300000000000002</v>
      </c>
      <c r="F64" s="4">
        <v>0.33300000000000002</v>
      </c>
      <c r="G64">
        <v>2</v>
      </c>
      <c r="H64">
        <v>1</v>
      </c>
      <c r="I64">
        <v>1</v>
      </c>
      <c r="J64" s="3">
        <v>0.5</v>
      </c>
      <c r="K64">
        <v>1</v>
      </c>
      <c r="L64">
        <v>0</v>
      </c>
      <c r="M64">
        <v>1</v>
      </c>
      <c r="N64" s="3">
        <v>0</v>
      </c>
      <c r="O64">
        <v>2</v>
      </c>
      <c r="P64">
        <v>2</v>
      </c>
      <c r="Q64">
        <v>0</v>
      </c>
      <c r="R64" s="3">
        <v>1</v>
      </c>
      <c r="S64">
        <v>0</v>
      </c>
      <c r="T64">
        <v>1</v>
      </c>
      <c r="U64">
        <v>0</v>
      </c>
    </row>
    <row r="65" spans="1:21">
      <c r="A65" t="s">
        <v>137</v>
      </c>
      <c r="B65">
        <v>6</v>
      </c>
      <c r="C65">
        <v>5</v>
      </c>
      <c r="D65">
        <v>1</v>
      </c>
      <c r="E65" s="4">
        <v>0.83299999999999996</v>
      </c>
      <c r="F65" s="3">
        <v>1</v>
      </c>
      <c r="G65">
        <v>4</v>
      </c>
      <c r="H65">
        <v>3</v>
      </c>
      <c r="I65">
        <v>1</v>
      </c>
      <c r="J65" s="3">
        <v>0.75</v>
      </c>
      <c r="K65">
        <v>2</v>
      </c>
      <c r="L65">
        <v>2</v>
      </c>
      <c r="M65">
        <v>0</v>
      </c>
      <c r="N65" s="3">
        <v>1</v>
      </c>
      <c r="O65">
        <v>1</v>
      </c>
      <c r="P65">
        <v>1</v>
      </c>
      <c r="Q65">
        <v>0</v>
      </c>
      <c r="R65" s="3">
        <v>1</v>
      </c>
      <c r="S65">
        <v>0</v>
      </c>
      <c r="T65">
        <v>1</v>
      </c>
      <c r="U65">
        <v>0</v>
      </c>
    </row>
    <row r="66" spans="1:21">
      <c r="A66" t="s">
        <v>35</v>
      </c>
      <c r="B66">
        <v>66</v>
      </c>
      <c r="C66">
        <v>33</v>
      </c>
      <c r="D66">
        <v>33</v>
      </c>
      <c r="E66" s="3">
        <v>0.5</v>
      </c>
      <c r="F66" s="4">
        <v>0.629</v>
      </c>
      <c r="G66">
        <v>27</v>
      </c>
      <c r="H66">
        <v>16</v>
      </c>
      <c r="I66">
        <v>11</v>
      </c>
      <c r="J66" s="4">
        <v>0.59299999999999997</v>
      </c>
      <c r="K66">
        <v>39</v>
      </c>
      <c r="L66">
        <v>17</v>
      </c>
      <c r="M66">
        <v>22</v>
      </c>
      <c r="N66" s="4">
        <v>0.436</v>
      </c>
      <c r="O66">
        <v>5</v>
      </c>
      <c r="P66">
        <v>5</v>
      </c>
      <c r="Q66">
        <v>0</v>
      </c>
      <c r="R66" s="3">
        <v>1</v>
      </c>
      <c r="S66">
        <v>0</v>
      </c>
      <c r="T66">
        <v>3</v>
      </c>
      <c r="U66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4EA1A-55F0-384D-87BB-6686E8A05491}">
  <dimension ref="A1:U53"/>
  <sheetViews>
    <sheetView topLeftCell="A27" workbookViewId="0">
      <selection activeCell="C59" sqref="C59"/>
    </sheetView>
  </sheetViews>
  <sheetFormatPr baseColWidth="10" defaultRowHeight="16"/>
  <cols>
    <col min="1" max="1" width="26.6640625" customWidth="1"/>
  </cols>
  <sheetData>
    <row r="1" spans="1:15">
      <c r="A1" t="s">
        <v>117</v>
      </c>
      <c r="B1" t="s">
        <v>118</v>
      </c>
      <c r="C1">
        <v>1</v>
      </c>
      <c r="D1">
        <v>2</v>
      </c>
    </row>
    <row r="2" spans="1:15">
      <c r="A2" t="s">
        <v>44</v>
      </c>
      <c r="B2">
        <v>76</v>
      </c>
      <c r="C2">
        <v>36</v>
      </c>
      <c r="D2">
        <v>40</v>
      </c>
      <c r="G2" s="26"/>
      <c r="H2" s="27"/>
      <c r="I2" s="26"/>
    </row>
    <row r="3" spans="1:15">
      <c r="A3" t="s">
        <v>193</v>
      </c>
      <c r="B3">
        <v>69</v>
      </c>
      <c r="C3">
        <v>36</v>
      </c>
      <c r="D3">
        <v>33</v>
      </c>
      <c r="G3" s="26"/>
      <c r="H3" s="26"/>
      <c r="I3" s="26"/>
    </row>
    <row r="5" spans="1:15">
      <c r="A5" t="s">
        <v>193</v>
      </c>
      <c r="B5" t="s">
        <v>9</v>
      </c>
      <c r="C5" t="s">
        <v>10</v>
      </c>
      <c r="D5" t="s">
        <v>10</v>
      </c>
      <c r="E5" t="s">
        <v>0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16</v>
      </c>
      <c r="L5" t="s">
        <v>18</v>
      </c>
      <c r="M5" t="s">
        <v>19</v>
      </c>
      <c r="N5" t="s">
        <v>21</v>
      </c>
      <c r="O5" t="s">
        <v>22</v>
      </c>
    </row>
    <row r="6" spans="1:15">
      <c r="D6" t="s">
        <v>11</v>
      </c>
      <c r="I6" t="s">
        <v>1</v>
      </c>
      <c r="K6" t="s">
        <v>17</v>
      </c>
      <c r="M6" t="s">
        <v>20</v>
      </c>
      <c r="N6" t="s">
        <v>20</v>
      </c>
      <c r="O6" t="s">
        <v>20</v>
      </c>
    </row>
    <row r="7" spans="1:15">
      <c r="D7" t="s">
        <v>0</v>
      </c>
    </row>
    <row r="8" spans="1:15">
      <c r="A8" t="s">
        <v>194</v>
      </c>
      <c r="B8" s="2">
        <v>0.625</v>
      </c>
      <c r="C8">
        <v>0.8</v>
      </c>
      <c r="D8">
        <v>0.13</v>
      </c>
      <c r="E8">
        <v>6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0</v>
      </c>
    </row>
    <row r="9" spans="1:15">
      <c r="A9" t="s">
        <v>195</v>
      </c>
      <c r="B9" s="2">
        <v>0.20833333333333334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t="s">
        <v>196</v>
      </c>
      <c r="B10" s="1">
        <v>1.4583333333333333</v>
      </c>
      <c r="C10">
        <v>0.32</v>
      </c>
      <c r="D10">
        <v>0.43</v>
      </c>
      <c r="E10">
        <v>3</v>
      </c>
      <c r="F10">
        <v>0.27</v>
      </c>
      <c r="G10">
        <v>4</v>
      </c>
      <c r="H10">
        <v>0</v>
      </c>
      <c r="I10">
        <v>0</v>
      </c>
      <c r="J10">
        <v>3</v>
      </c>
      <c r="K10">
        <v>0</v>
      </c>
      <c r="L10">
        <v>0</v>
      </c>
      <c r="M10">
        <v>1</v>
      </c>
      <c r="N10">
        <v>0</v>
      </c>
      <c r="O10">
        <v>1</v>
      </c>
    </row>
    <row r="11" spans="1:15">
      <c r="A11" t="s">
        <v>197</v>
      </c>
      <c r="B11" s="1">
        <v>1.1666666666666667</v>
      </c>
      <c r="C11">
        <v>1.07</v>
      </c>
      <c r="D11">
        <v>0.36</v>
      </c>
      <c r="E11">
        <v>15</v>
      </c>
      <c r="F11">
        <v>1.25</v>
      </c>
      <c r="G11">
        <v>3</v>
      </c>
      <c r="H11">
        <v>3</v>
      </c>
      <c r="I11">
        <v>1</v>
      </c>
      <c r="J11">
        <v>0</v>
      </c>
      <c r="K11">
        <v>2</v>
      </c>
      <c r="L11">
        <v>0</v>
      </c>
      <c r="M11">
        <v>9</v>
      </c>
      <c r="N11">
        <v>1</v>
      </c>
      <c r="O11">
        <v>8</v>
      </c>
    </row>
    <row r="12" spans="1:15">
      <c r="A12" t="s">
        <v>198</v>
      </c>
      <c r="B12" s="1">
        <v>1.3333333333333333</v>
      </c>
      <c r="C12">
        <v>1.1599999999999999</v>
      </c>
      <c r="D12">
        <v>0.59</v>
      </c>
      <c r="E12">
        <v>10</v>
      </c>
      <c r="F12">
        <v>1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11</v>
      </c>
      <c r="N12">
        <v>4</v>
      </c>
      <c r="O12">
        <v>7</v>
      </c>
    </row>
    <row r="13" spans="1:15">
      <c r="A13" t="s">
        <v>199</v>
      </c>
      <c r="B13" s="1">
        <v>1.3333333333333333</v>
      </c>
      <c r="C13">
        <v>0.88</v>
      </c>
      <c r="D13">
        <v>0.38</v>
      </c>
      <c r="E13">
        <v>11</v>
      </c>
      <c r="F13">
        <v>0.65</v>
      </c>
      <c r="G13">
        <v>1</v>
      </c>
      <c r="H13">
        <v>4</v>
      </c>
      <c r="I13">
        <v>0.25</v>
      </c>
      <c r="J13">
        <v>2</v>
      </c>
      <c r="K13">
        <v>2</v>
      </c>
      <c r="L13">
        <v>1</v>
      </c>
      <c r="M13">
        <v>7</v>
      </c>
      <c r="N13">
        <v>5</v>
      </c>
      <c r="O13">
        <v>2</v>
      </c>
    </row>
    <row r="14" spans="1:15">
      <c r="A14" t="s">
        <v>200</v>
      </c>
      <c r="B14" s="1">
        <v>1.5</v>
      </c>
      <c r="C14">
        <v>0.95</v>
      </c>
      <c r="D14">
        <v>0.31</v>
      </c>
      <c r="E14">
        <v>13</v>
      </c>
      <c r="F14">
        <v>1.08</v>
      </c>
      <c r="G14">
        <v>6</v>
      </c>
      <c r="H14">
        <v>3</v>
      </c>
      <c r="I14">
        <v>2</v>
      </c>
      <c r="J14">
        <v>1</v>
      </c>
      <c r="K14">
        <v>3</v>
      </c>
      <c r="L14">
        <v>0</v>
      </c>
      <c r="M14">
        <v>2</v>
      </c>
      <c r="N14">
        <v>1</v>
      </c>
      <c r="O14">
        <v>1</v>
      </c>
    </row>
    <row r="15" spans="1:15">
      <c r="A15" t="s">
        <v>201</v>
      </c>
      <c r="B15" s="2">
        <v>0.70833333333333337</v>
      </c>
      <c r="C15">
        <v>1.29</v>
      </c>
      <c r="D15">
        <v>0.28999999999999998</v>
      </c>
      <c r="E15">
        <v>11</v>
      </c>
      <c r="F15">
        <v>0.79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3</v>
      </c>
      <c r="N15">
        <v>2</v>
      </c>
      <c r="O15">
        <v>1</v>
      </c>
    </row>
    <row r="16" spans="1:15">
      <c r="A16" t="s">
        <v>35</v>
      </c>
      <c r="B16" s="1">
        <v>1.6666666666666667</v>
      </c>
      <c r="C16">
        <v>0.87</v>
      </c>
      <c r="D16">
        <v>0.37</v>
      </c>
      <c r="E16">
        <v>69</v>
      </c>
      <c r="F16">
        <v>0.83</v>
      </c>
      <c r="G16">
        <v>19</v>
      </c>
      <c r="H16">
        <v>13</v>
      </c>
      <c r="I16">
        <v>1.46</v>
      </c>
      <c r="J16">
        <v>6</v>
      </c>
      <c r="K16">
        <v>8</v>
      </c>
      <c r="L16">
        <v>1</v>
      </c>
      <c r="M16">
        <v>34</v>
      </c>
      <c r="N16">
        <v>14</v>
      </c>
      <c r="O16">
        <v>20</v>
      </c>
    </row>
    <row r="17" spans="1:21">
      <c r="A17" t="s">
        <v>193</v>
      </c>
      <c r="B17" t="s">
        <v>2</v>
      </c>
      <c r="C17" t="s">
        <v>3</v>
      </c>
      <c r="D17" t="s">
        <v>36</v>
      </c>
      <c r="E17" t="s">
        <v>37</v>
      </c>
      <c r="F17" t="s">
        <v>38</v>
      </c>
      <c r="G17">
        <v>2</v>
      </c>
      <c r="H17">
        <v>2</v>
      </c>
      <c r="I17">
        <v>2</v>
      </c>
      <c r="J17">
        <v>2</v>
      </c>
      <c r="K17">
        <v>3</v>
      </c>
      <c r="L17">
        <v>3</v>
      </c>
      <c r="M17">
        <v>3</v>
      </c>
      <c r="N17">
        <v>3</v>
      </c>
      <c r="O17" t="s">
        <v>4</v>
      </c>
      <c r="P17" t="s">
        <v>5</v>
      </c>
      <c r="Q17" t="s">
        <v>39</v>
      </c>
      <c r="R17" t="s">
        <v>40</v>
      </c>
      <c r="S17">
        <v>1</v>
      </c>
      <c r="T17" t="s">
        <v>41</v>
      </c>
      <c r="U17" t="s">
        <v>41</v>
      </c>
    </row>
    <row r="18" spans="1:21">
      <c r="G18" t="s">
        <v>2</v>
      </c>
      <c r="H18" t="s">
        <v>3</v>
      </c>
      <c r="I18" t="s">
        <v>36</v>
      </c>
      <c r="J18" t="s">
        <v>37</v>
      </c>
      <c r="K18" t="s">
        <v>2</v>
      </c>
      <c r="L18" t="s">
        <v>3</v>
      </c>
      <c r="M18" t="s">
        <v>36</v>
      </c>
      <c r="N18" t="s">
        <v>37</v>
      </c>
      <c r="T18" t="s">
        <v>42</v>
      </c>
      <c r="U18" t="s">
        <v>43</v>
      </c>
    </row>
    <row r="19" spans="1:21">
      <c r="A19" t="s">
        <v>194</v>
      </c>
      <c r="B19">
        <v>4</v>
      </c>
      <c r="C19">
        <v>2</v>
      </c>
      <c r="D19">
        <v>2</v>
      </c>
      <c r="E19" s="3">
        <v>0.5</v>
      </c>
      <c r="F19" s="4">
        <v>0.625</v>
      </c>
      <c r="G19">
        <v>1</v>
      </c>
      <c r="H19">
        <v>1</v>
      </c>
      <c r="I19">
        <v>0</v>
      </c>
      <c r="J19" s="3">
        <v>1</v>
      </c>
      <c r="K19">
        <v>3</v>
      </c>
      <c r="L19">
        <v>1</v>
      </c>
      <c r="M19">
        <v>2</v>
      </c>
      <c r="N19" s="4">
        <v>0.33300000000000002</v>
      </c>
      <c r="O19">
        <v>2</v>
      </c>
      <c r="P19">
        <v>1</v>
      </c>
      <c r="Q19">
        <v>1</v>
      </c>
      <c r="R19" s="3">
        <v>0.5</v>
      </c>
      <c r="S19">
        <v>0</v>
      </c>
      <c r="T19">
        <v>2</v>
      </c>
      <c r="U19">
        <v>3</v>
      </c>
    </row>
    <row r="20" spans="1:21">
      <c r="A20" t="s">
        <v>195</v>
      </c>
      <c r="B20">
        <v>0</v>
      </c>
      <c r="C20">
        <v>0</v>
      </c>
      <c r="D20">
        <v>0</v>
      </c>
      <c r="E20" t="s">
        <v>32</v>
      </c>
      <c r="F20" t="s">
        <v>32</v>
      </c>
      <c r="G20">
        <v>0</v>
      </c>
      <c r="H20">
        <v>0</v>
      </c>
      <c r="I20">
        <v>0</v>
      </c>
      <c r="J20" t="s">
        <v>32</v>
      </c>
      <c r="K20">
        <v>0</v>
      </c>
      <c r="L20">
        <v>0</v>
      </c>
      <c r="M20">
        <v>0</v>
      </c>
      <c r="N20" t="s">
        <v>32</v>
      </c>
      <c r="O20">
        <v>0</v>
      </c>
      <c r="P20">
        <v>0</v>
      </c>
      <c r="Q20">
        <v>0</v>
      </c>
      <c r="R20" t="s">
        <v>32</v>
      </c>
      <c r="S20">
        <v>0</v>
      </c>
      <c r="T20">
        <v>0</v>
      </c>
      <c r="U20">
        <v>1</v>
      </c>
    </row>
    <row r="21" spans="1:21">
      <c r="A21" t="s">
        <v>196</v>
      </c>
      <c r="B21">
        <v>11</v>
      </c>
      <c r="C21">
        <v>1</v>
      </c>
      <c r="D21">
        <v>10</v>
      </c>
      <c r="E21" s="4">
        <v>9.0999999999999998E-2</v>
      </c>
      <c r="F21" s="4">
        <v>0.13600000000000001</v>
      </c>
      <c r="G21">
        <v>5</v>
      </c>
      <c r="H21">
        <v>0</v>
      </c>
      <c r="I21">
        <v>5</v>
      </c>
      <c r="J21" s="3">
        <v>0</v>
      </c>
      <c r="K21">
        <v>6</v>
      </c>
      <c r="L21">
        <v>1</v>
      </c>
      <c r="M21">
        <v>5</v>
      </c>
      <c r="N21" s="4">
        <v>0.16700000000000001</v>
      </c>
      <c r="O21">
        <v>0</v>
      </c>
      <c r="P21">
        <v>0</v>
      </c>
      <c r="Q21">
        <v>0</v>
      </c>
      <c r="R21" t="s">
        <v>32</v>
      </c>
      <c r="S21">
        <v>0</v>
      </c>
      <c r="T21">
        <v>0</v>
      </c>
      <c r="U21">
        <v>3</v>
      </c>
    </row>
    <row r="22" spans="1:21">
      <c r="A22" t="s">
        <v>197</v>
      </c>
      <c r="B22">
        <v>9</v>
      </c>
      <c r="C22">
        <v>6</v>
      </c>
      <c r="D22">
        <v>3</v>
      </c>
      <c r="E22" s="4">
        <v>0.66700000000000004</v>
      </c>
      <c r="F22" s="4">
        <v>0.83299999999999996</v>
      </c>
      <c r="G22">
        <v>5</v>
      </c>
      <c r="H22">
        <v>3</v>
      </c>
      <c r="I22">
        <v>2</v>
      </c>
      <c r="J22" s="3">
        <v>0.6</v>
      </c>
      <c r="K22">
        <v>4</v>
      </c>
      <c r="L22">
        <v>3</v>
      </c>
      <c r="M22">
        <v>1</v>
      </c>
      <c r="N22" s="3">
        <v>0.75</v>
      </c>
      <c r="O22">
        <v>1</v>
      </c>
      <c r="P22">
        <v>0</v>
      </c>
      <c r="Q22">
        <v>1</v>
      </c>
      <c r="R22" s="3">
        <v>0</v>
      </c>
      <c r="S22">
        <v>1</v>
      </c>
      <c r="T22">
        <v>1</v>
      </c>
      <c r="U22">
        <v>4</v>
      </c>
    </row>
    <row r="23" spans="1:21">
      <c r="A23" t="s">
        <v>198</v>
      </c>
      <c r="B23">
        <v>7</v>
      </c>
      <c r="C23">
        <v>4</v>
      </c>
      <c r="D23">
        <v>3</v>
      </c>
      <c r="E23" s="4">
        <v>0.57099999999999995</v>
      </c>
      <c r="F23" s="4">
        <v>0.57099999999999995</v>
      </c>
      <c r="G23">
        <v>7</v>
      </c>
      <c r="H23">
        <v>4</v>
      </c>
      <c r="I23">
        <v>3</v>
      </c>
      <c r="J23" s="4">
        <v>0.57099999999999995</v>
      </c>
      <c r="K23">
        <v>0</v>
      </c>
      <c r="L23">
        <v>0</v>
      </c>
      <c r="M23">
        <v>0</v>
      </c>
      <c r="N23" t="s">
        <v>32</v>
      </c>
      <c r="O23">
        <v>3</v>
      </c>
      <c r="P23">
        <v>2</v>
      </c>
      <c r="Q23">
        <v>1</v>
      </c>
      <c r="R23" s="4">
        <v>0.66700000000000004</v>
      </c>
      <c r="S23">
        <v>0</v>
      </c>
      <c r="T23">
        <v>3</v>
      </c>
      <c r="U23">
        <v>1</v>
      </c>
    </row>
    <row r="24" spans="1:21">
      <c r="A24" t="s">
        <v>199</v>
      </c>
      <c r="B24">
        <v>12</v>
      </c>
      <c r="C24">
        <v>4</v>
      </c>
      <c r="D24">
        <v>8</v>
      </c>
      <c r="E24" s="4">
        <v>0.33300000000000002</v>
      </c>
      <c r="F24" s="4">
        <v>0.375</v>
      </c>
      <c r="G24">
        <v>9</v>
      </c>
      <c r="H24">
        <v>3</v>
      </c>
      <c r="I24">
        <v>6</v>
      </c>
      <c r="J24" s="4">
        <v>0.33300000000000002</v>
      </c>
      <c r="K24">
        <v>3</v>
      </c>
      <c r="L24">
        <v>1</v>
      </c>
      <c r="M24">
        <v>2</v>
      </c>
      <c r="N24" s="4">
        <v>0.33300000000000002</v>
      </c>
      <c r="O24">
        <v>2</v>
      </c>
      <c r="P24">
        <v>2</v>
      </c>
      <c r="Q24">
        <v>0</v>
      </c>
      <c r="R24" s="3">
        <v>1</v>
      </c>
      <c r="S24">
        <v>0</v>
      </c>
      <c r="T24">
        <v>1</v>
      </c>
      <c r="U24">
        <v>1</v>
      </c>
    </row>
    <row r="25" spans="1:21">
      <c r="A25" t="s">
        <v>200</v>
      </c>
      <c r="B25">
        <v>8</v>
      </c>
      <c r="C25">
        <v>4</v>
      </c>
      <c r="D25">
        <v>4</v>
      </c>
      <c r="E25" s="3">
        <v>0.5</v>
      </c>
      <c r="F25" s="4">
        <v>0.68799999999999994</v>
      </c>
      <c r="G25">
        <v>1</v>
      </c>
      <c r="H25">
        <v>1</v>
      </c>
      <c r="I25">
        <v>0</v>
      </c>
      <c r="J25" s="3">
        <v>1</v>
      </c>
      <c r="K25">
        <v>7</v>
      </c>
      <c r="L25">
        <v>3</v>
      </c>
      <c r="M25">
        <v>4</v>
      </c>
      <c r="N25" s="4">
        <v>0.42899999999999999</v>
      </c>
      <c r="O25">
        <v>2</v>
      </c>
      <c r="P25">
        <v>2</v>
      </c>
      <c r="Q25">
        <v>0</v>
      </c>
      <c r="R25" s="3">
        <v>1</v>
      </c>
      <c r="S25">
        <v>0</v>
      </c>
      <c r="T25">
        <v>1</v>
      </c>
      <c r="U25">
        <v>0</v>
      </c>
    </row>
    <row r="26" spans="1:21">
      <c r="A26" t="s">
        <v>201</v>
      </c>
      <c r="B26">
        <v>11</v>
      </c>
      <c r="C26">
        <v>3</v>
      </c>
      <c r="D26">
        <v>8</v>
      </c>
      <c r="E26" s="4">
        <v>0.27300000000000002</v>
      </c>
      <c r="F26" s="4">
        <v>0.36399999999999999</v>
      </c>
      <c r="G26">
        <v>7</v>
      </c>
      <c r="H26">
        <v>1</v>
      </c>
      <c r="I26">
        <v>6</v>
      </c>
      <c r="J26" s="4">
        <v>0.14299999999999999</v>
      </c>
      <c r="K26">
        <v>4</v>
      </c>
      <c r="L26">
        <v>2</v>
      </c>
      <c r="M26">
        <v>2</v>
      </c>
      <c r="N26" s="3">
        <v>0.5</v>
      </c>
      <c r="O26">
        <v>6</v>
      </c>
      <c r="P26">
        <v>3</v>
      </c>
      <c r="Q26">
        <v>3</v>
      </c>
      <c r="R26" s="3">
        <v>0.5</v>
      </c>
      <c r="S26">
        <v>0</v>
      </c>
      <c r="T26">
        <v>2</v>
      </c>
      <c r="U26">
        <v>1</v>
      </c>
    </row>
    <row r="27" spans="1:21">
      <c r="A27" t="s">
        <v>35</v>
      </c>
      <c r="B27">
        <v>62</v>
      </c>
      <c r="C27">
        <v>24</v>
      </c>
      <c r="D27">
        <v>38</v>
      </c>
      <c r="E27" s="4">
        <v>0.38700000000000001</v>
      </c>
      <c r="F27" s="4">
        <v>0.47599999999999998</v>
      </c>
      <c r="G27">
        <v>35</v>
      </c>
      <c r="H27">
        <v>13</v>
      </c>
      <c r="I27">
        <v>22</v>
      </c>
      <c r="J27" s="4">
        <v>0.371</v>
      </c>
      <c r="K27">
        <v>27</v>
      </c>
      <c r="L27">
        <v>11</v>
      </c>
      <c r="M27">
        <v>16</v>
      </c>
      <c r="N27" s="4">
        <v>0.40699999999999997</v>
      </c>
      <c r="O27">
        <v>16</v>
      </c>
      <c r="P27">
        <v>10</v>
      </c>
      <c r="Q27">
        <v>6</v>
      </c>
      <c r="R27" s="4">
        <v>0.625</v>
      </c>
      <c r="S27">
        <v>1</v>
      </c>
      <c r="T27">
        <v>10</v>
      </c>
      <c r="U27">
        <v>14</v>
      </c>
    </row>
    <row r="30" spans="1:21">
      <c r="A30" t="s">
        <v>44</v>
      </c>
      <c r="B30" t="s">
        <v>9</v>
      </c>
      <c r="C30" t="s">
        <v>10</v>
      </c>
      <c r="D30" t="s">
        <v>10</v>
      </c>
      <c r="E30" t="s">
        <v>0</v>
      </c>
      <c r="F30" t="s">
        <v>12</v>
      </c>
      <c r="G30" t="s">
        <v>13</v>
      </c>
      <c r="H30" t="s">
        <v>14</v>
      </c>
      <c r="I30" t="s">
        <v>15</v>
      </c>
      <c r="J30" t="s">
        <v>16</v>
      </c>
      <c r="K30" t="s">
        <v>16</v>
      </c>
      <c r="L30" t="s">
        <v>18</v>
      </c>
      <c r="M30" t="s">
        <v>19</v>
      </c>
      <c r="N30" t="s">
        <v>21</v>
      </c>
      <c r="O30" t="s">
        <v>22</v>
      </c>
    </row>
    <row r="31" spans="1:21">
      <c r="D31" t="s">
        <v>11</v>
      </c>
      <c r="I31" t="s">
        <v>1</v>
      </c>
      <c r="K31" t="s">
        <v>17</v>
      </c>
      <c r="M31" t="s">
        <v>20</v>
      </c>
      <c r="N31" t="s">
        <v>20</v>
      </c>
      <c r="O31" t="s">
        <v>20</v>
      </c>
    </row>
    <row r="32" spans="1:21">
      <c r="D32" t="s">
        <v>0</v>
      </c>
    </row>
    <row r="33" spans="1:21">
      <c r="A33" t="s">
        <v>46</v>
      </c>
      <c r="B33" s="1">
        <v>1.5416666666666667</v>
      </c>
      <c r="C33">
        <v>0.64</v>
      </c>
      <c r="D33">
        <v>0.22</v>
      </c>
      <c r="E33">
        <v>15</v>
      </c>
      <c r="F33">
        <v>0.94</v>
      </c>
      <c r="G33">
        <v>0</v>
      </c>
      <c r="H33">
        <v>1</v>
      </c>
      <c r="I33">
        <v>0</v>
      </c>
      <c r="J33">
        <v>3</v>
      </c>
      <c r="K33">
        <v>0</v>
      </c>
      <c r="L33">
        <v>0</v>
      </c>
      <c r="M33">
        <v>3</v>
      </c>
      <c r="N33">
        <v>1</v>
      </c>
      <c r="O33">
        <v>2</v>
      </c>
    </row>
    <row r="34" spans="1:21">
      <c r="A34" t="s">
        <v>47</v>
      </c>
      <c r="B34" s="2">
        <v>0.5</v>
      </c>
      <c r="C34">
        <v>0.02</v>
      </c>
      <c r="D34">
        <v>0.08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1</v>
      </c>
      <c r="L34">
        <v>1</v>
      </c>
      <c r="M34">
        <v>2</v>
      </c>
      <c r="N34">
        <v>1</v>
      </c>
      <c r="O34">
        <v>1</v>
      </c>
    </row>
    <row r="35" spans="1:21">
      <c r="A35" t="s">
        <v>48</v>
      </c>
      <c r="B35" s="2">
        <v>0.5</v>
      </c>
      <c r="C35">
        <v>0.42</v>
      </c>
      <c r="D35">
        <v>0.42</v>
      </c>
      <c r="E35">
        <v>0</v>
      </c>
      <c r="F35" t="s">
        <v>32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</row>
    <row r="36" spans="1:21">
      <c r="A36" t="s">
        <v>50</v>
      </c>
      <c r="B36" s="1">
        <v>1.25</v>
      </c>
      <c r="C36">
        <v>0.9</v>
      </c>
      <c r="D36">
        <v>0.13</v>
      </c>
      <c r="E36">
        <v>15</v>
      </c>
      <c r="F36">
        <v>1.36</v>
      </c>
      <c r="G36">
        <v>2</v>
      </c>
      <c r="H36">
        <v>1</v>
      </c>
      <c r="I36">
        <v>2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</row>
    <row r="37" spans="1:21">
      <c r="A37" t="s">
        <v>51</v>
      </c>
      <c r="B37" s="1">
        <v>1.5833333333333333</v>
      </c>
      <c r="C37">
        <v>1.06</v>
      </c>
      <c r="D37">
        <v>0.11</v>
      </c>
      <c r="E37">
        <v>13</v>
      </c>
      <c r="F37">
        <v>0.81</v>
      </c>
      <c r="G37">
        <v>2</v>
      </c>
      <c r="H37">
        <v>3</v>
      </c>
      <c r="I37">
        <v>0.67</v>
      </c>
      <c r="J37">
        <v>0</v>
      </c>
      <c r="K37">
        <v>0</v>
      </c>
      <c r="L37">
        <v>0</v>
      </c>
      <c r="M37">
        <v>6</v>
      </c>
      <c r="N37">
        <v>0</v>
      </c>
      <c r="O37">
        <v>6</v>
      </c>
    </row>
    <row r="38" spans="1:21">
      <c r="A38" t="s">
        <v>192</v>
      </c>
      <c r="B38" s="2">
        <v>8.3333333333333329E-2</v>
      </c>
      <c r="C38">
        <v>1</v>
      </c>
      <c r="D38">
        <v>1</v>
      </c>
      <c r="E38">
        <v>0</v>
      </c>
      <c r="F38" t="s">
        <v>32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21">
      <c r="A39" t="s">
        <v>54</v>
      </c>
      <c r="B39" s="1">
        <v>1.375</v>
      </c>
      <c r="C39">
        <v>1.1499999999999999</v>
      </c>
      <c r="D39">
        <v>0.73</v>
      </c>
      <c r="E39">
        <v>8</v>
      </c>
      <c r="F39">
        <v>1.33</v>
      </c>
      <c r="G39">
        <v>7</v>
      </c>
      <c r="H39">
        <v>1</v>
      </c>
      <c r="I39">
        <v>7</v>
      </c>
      <c r="J39">
        <v>3</v>
      </c>
      <c r="K39">
        <v>1</v>
      </c>
      <c r="L39">
        <v>1</v>
      </c>
      <c r="M39">
        <v>4</v>
      </c>
      <c r="N39">
        <v>0</v>
      </c>
      <c r="O39">
        <v>4</v>
      </c>
    </row>
    <row r="40" spans="1:21">
      <c r="A40" t="s">
        <v>137</v>
      </c>
      <c r="B40" s="1">
        <v>1.5</v>
      </c>
      <c r="C40">
        <v>1.7</v>
      </c>
      <c r="D40">
        <v>0.44</v>
      </c>
      <c r="E40">
        <v>25</v>
      </c>
      <c r="F40">
        <v>1.1399999999999999</v>
      </c>
      <c r="G40">
        <v>2</v>
      </c>
      <c r="H40">
        <v>5</v>
      </c>
      <c r="I40">
        <v>0.4</v>
      </c>
      <c r="J40">
        <v>1</v>
      </c>
      <c r="K40">
        <v>3</v>
      </c>
      <c r="L40">
        <v>1</v>
      </c>
      <c r="M40">
        <v>13</v>
      </c>
      <c r="N40">
        <v>5</v>
      </c>
      <c r="O40">
        <v>8</v>
      </c>
    </row>
    <row r="41" spans="1:21">
      <c r="A41" t="s">
        <v>35</v>
      </c>
      <c r="B41" s="1">
        <v>1.6666666666666667</v>
      </c>
      <c r="C41">
        <v>0.99</v>
      </c>
      <c r="D41">
        <v>0.32</v>
      </c>
      <c r="E41">
        <v>76</v>
      </c>
      <c r="F41">
        <v>1.03</v>
      </c>
      <c r="G41">
        <v>16</v>
      </c>
      <c r="H41">
        <v>13</v>
      </c>
      <c r="I41">
        <v>1.23</v>
      </c>
      <c r="J41">
        <v>8</v>
      </c>
      <c r="K41">
        <v>6</v>
      </c>
      <c r="L41">
        <v>3</v>
      </c>
      <c r="M41">
        <v>29</v>
      </c>
      <c r="N41">
        <v>7</v>
      </c>
      <c r="O41">
        <v>22</v>
      </c>
    </row>
    <row r="42" spans="1:21">
      <c r="B42" s="1"/>
    </row>
    <row r="43" spans="1:21">
      <c r="A43" t="s">
        <v>44</v>
      </c>
      <c r="B43" t="s">
        <v>2</v>
      </c>
      <c r="C43" t="s">
        <v>3</v>
      </c>
      <c r="D43" t="s">
        <v>36</v>
      </c>
      <c r="E43" t="s">
        <v>37</v>
      </c>
      <c r="F43" t="s">
        <v>38</v>
      </c>
      <c r="G43">
        <v>2</v>
      </c>
      <c r="H43">
        <v>2</v>
      </c>
      <c r="I43">
        <v>2</v>
      </c>
      <c r="J43">
        <v>2</v>
      </c>
      <c r="K43">
        <v>3</v>
      </c>
      <c r="L43">
        <v>3</v>
      </c>
      <c r="M43">
        <v>3</v>
      </c>
      <c r="N43">
        <v>3</v>
      </c>
      <c r="O43" t="s">
        <v>4</v>
      </c>
      <c r="P43" t="s">
        <v>5</v>
      </c>
      <c r="Q43" t="s">
        <v>39</v>
      </c>
      <c r="R43" t="s">
        <v>40</v>
      </c>
      <c r="S43">
        <v>1</v>
      </c>
      <c r="T43" t="s">
        <v>41</v>
      </c>
      <c r="U43" t="s">
        <v>41</v>
      </c>
    </row>
    <row r="44" spans="1:21">
      <c r="G44" t="s">
        <v>2</v>
      </c>
      <c r="H44" t="s">
        <v>3</v>
      </c>
      <c r="I44" t="s">
        <v>36</v>
      </c>
      <c r="J44" t="s">
        <v>37</v>
      </c>
      <c r="K44" t="s">
        <v>2</v>
      </c>
      <c r="L44" t="s">
        <v>3</v>
      </c>
      <c r="M44" t="s">
        <v>36</v>
      </c>
      <c r="N44" t="s">
        <v>37</v>
      </c>
      <c r="T44" t="s">
        <v>42</v>
      </c>
      <c r="U44" t="s">
        <v>43</v>
      </c>
    </row>
    <row r="45" spans="1:21">
      <c r="A45" t="s">
        <v>46</v>
      </c>
      <c r="B45">
        <v>15</v>
      </c>
      <c r="C45">
        <v>6</v>
      </c>
      <c r="D45">
        <v>9</v>
      </c>
      <c r="E45" s="3">
        <v>0.4</v>
      </c>
      <c r="F45" s="3">
        <v>0.5</v>
      </c>
      <c r="G45">
        <v>8</v>
      </c>
      <c r="H45">
        <v>3</v>
      </c>
      <c r="I45">
        <v>5</v>
      </c>
      <c r="J45" s="4">
        <v>0.375</v>
      </c>
      <c r="K45">
        <v>7</v>
      </c>
      <c r="L45">
        <v>3</v>
      </c>
      <c r="M45">
        <v>4</v>
      </c>
      <c r="N45" s="4">
        <v>0.42899999999999999</v>
      </c>
      <c r="O45">
        <v>0</v>
      </c>
      <c r="P45">
        <v>0</v>
      </c>
      <c r="Q45">
        <v>0</v>
      </c>
      <c r="R45" t="s">
        <v>32</v>
      </c>
      <c r="S45">
        <v>0</v>
      </c>
      <c r="T45">
        <v>0</v>
      </c>
      <c r="U45">
        <v>0</v>
      </c>
    </row>
    <row r="46" spans="1:21">
      <c r="A46" t="s">
        <v>47</v>
      </c>
      <c r="B46">
        <v>1</v>
      </c>
      <c r="C46">
        <v>0</v>
      </c>
      <c r="D46">
        <v>1</v>
      </c>
      <c r="E46" s="3">
        <v>0</v>
      </c>
      <c r="F46" s="3">
        <v>0</v>
      </c>
      <c r="G46">
        <v>0</v>
      </c>
      <c r="H46">
        <v>0</v>
      </c>
      <c r="I46">
        <v>0</v>
      </c>
      <c r="J46" t="s">
        <v>32</v>
      </c>
      <c r="K46">
        <v>1</v>
      </c>
      <c r="L46">
        <v>0</v>
      </c>
      <c r="M46">
        <v>1</v>
      </c>
      <c r="N46" s="3">
        <v>0</v>
      </c>
      <c r="O46">
        <v>0</v>
      </c>
      <c r="P46">
        <v>0</v>
      </c>
      <c r="Q46">
        <v>0</v>
      </c>
      <c r="R46" t="s">
        <v>32</v>
      </c>
      <c r="S46">
        <v>0</v>
      </c>
      <c r="T46">
        <v>0</v>
      </c>
      <c r="U46">
        <v>1</v>
      </c>
    </row>
    <row r="47" spans="1:21">
      <c r="A47" t="s">
        <v>48</v>
      </c>
      <c r="B47">
        <v>0</v>
      </c>
      <c r="C47">
        <v>0</v>
      </c>
      <c r="D47">
        <v>0</v>
      </c>
      <c r="E47" t="s">
        <v>32</v>
      </c>
      <c r="F47" t="s">
        <v>32</v>
      </c>
      <c r="G47">
        <v>0</v>
      </c>
      <c r="H47">
        <v>0</v>
      </c>
      <c r="I47">
        <v>0</v>
      </c>
      <c r="J47" t="s">
        <v>32</v>
      </c>
      <c r="K47">
        <v>0</v>
      </c>
      <c r="L47">
        <v>0</v>
      </c>
      <c r="M47">
        <v>0</v>
      </c>
      <c r="N47" t="s">
        <v>32</v>
      </c>
      <c r="O47">
        <v>0</v>
      </c>
      <c r="P47">
        <v>0</v>
      </c>
      <c r="Q47">
        <v>0</v>
      </c>
      <c r="R47" t="s">
        <v>32</v>
      </c>
      <c r="S47">
        <v>0</v>
      </c>
      <c r="T47">
        <v>0</v>
      </c>
      <c r="U47">
        <v>4</v>
      </c>
    </row>
    <row r="48" spans="1:21">
      <c r="A48" t="s">
        <v>50</v>
      </c>
      <c r="B48">
        <v>8</v>
      </c>
      <c r="C48">
        <v>5</v>
      </c>
      <c r="D48">
        <v>3</v>
      </c>
      <c r="E48" s="4">
        <v>0.625</v>
      </c>
      <c r="F48" s="4">
        <v>0.875</v>
      </c>
      <c r="G48">
        <v>1</v>
      </c>
      <c r="H48">
        <v>1</v>
      </c>
      <c r="I48">
        <v>0</v>
      </c>
      <c r="J48" s="3">
        <v>1</v>
      </c>
      <c r="K48">
        <v>7</v>
      </c>
      <c r="L48">
        <v>4</v>
      </c>
      <c r="M48">
        <v>3</v>
      </c>
      <c r="N48" s="4">
        <v>0.57099999999999995</v>
      </c>
      <c r="O48">
        <v>2</v>
      </c>
      <c r="P48">
        <v>1</v>
      </c>
      <c r="Q48">
        <v>1</v>
      </c>
      <c r="R48" s="3">
        <v>0.5</v>
      </c>
      <c r="S48">
        <v>0</v>
      </c>
      <c r="T48">
        <v>1</v>
      </c>
      <c r="U48">
        <v>4</v>
      </c>
    </row>
    <row r="49" spans="1:21">
      <c r="A49" t="s">
        <v>51</v>
      </c>
      <c r="B49">
        <v>9</v>
      </c>
      <c r="C49">
        <v>3</v>
      </c>
      <c r="D49">
        <v>6</v>
      </c>
      <c r="E49" s="4">
        <v>0.33300000000000002</v>
      </c>
      <c r="F49" s="4">
        <v>0.33300000000000002</v>
      </c>
      <c r="G49">
        <v>4</v>
      </c>
      <c r="H49">
        <v>3</v>
      </c>
      <c r="I49">
        <v>1</v>
      </c>
      <c r="J49" s="3">
        <v>0.75</v>
      </c>
      <c r="K49">
        <v>5</v>
      </c>
      <c r="L49">
        <v>0</v>
      </c>
      <c r="M49">
        <v>5</v>
      </c>
      <c r="N49" s="3">
        <v>0</v>
      </c>
      <c r="O49">
        <v>8</v>
      </c>
      <c r="P49">
        <v>7</v>
      </c>
      <c r="Q49">
        <v>1</v>
      </c>
      <c r="R49" s="4">
        <v>0.875</v>
      </c>
      <c r="S49">
        <v>0</v>
      </c>
      <c r="T49">
        <v>4</v>
      </c>
      <c r="U49">
        <v>2</v>
      </c>
    </row>
    <row r="50" spans="1:21">
      <c r="A50" t="s">
        <v>192</v>
      </c>
      <c r="B50">
        <v>0</v>
      </c>
      <c r="C50">
        <v>0</v>
      </c>
      <c r="D50">
        <v>0</v>
      </c>
      <c r="E50" t="s">
        <v>32</v>
      </c>
      <c r="F50" t="s">
        <v>32</v>
      </c>
      <c r="G50">
        <v>0</v>
      </c>
      <c r="H50">
        <v>0</v>
      </c>
      <c r="I50">
        <v>0</v>
      </c>
      <c r="J50" t="s">
        <v>32</v>
      </c>
      <c r="K50">
        <v>0</v>
      </c>
      <c r="L50">
        <v>0</v>
      </c>
      <c r="M50">
        <v>0</v>
      </c>
      <c r="N50" t="s">
        <v>32</v>
      </c>
      <c r="O50">
        <v>0</v>
      </c>
      <c r="P50">
        <v>0</v>
      </c>
      <c r="Q50">
        <v>0</v>
      </c>
      <c r="R50" t="s">
        <v>32</v>
      </c>
      <c r="S50">
        <v>0</v>
      </c>
      <c r="T50">
        <v>0</v>
      </c>
      <c r="U50">
        <v>0</v>
      </c>
    </row>
    <row r="51" spans="1:21">
      <c r="A51" t="s">
        <v>54</v>
      </c>
      <c r="B51">
        <v>5</v>
      </c>
      <c r="C51">
        <v>3</v>
      </c>
      <c r="D51">
        <v>2</v>
      </c>
      <c r="E51" s="3">
        <v>0.6</v>
      </c>
      <c r="F51" s="3">
        <v>0.7</v>
      </c>
      <c r="G51">
        <v>3</v>
      </c>
      <c r="H51">
        <v>2</v>
      </c>
      <c r="I51">
        <v>1</v>
      </c>
      <c r="J51" s="4">
        <v>0.66700000000000004</v>
      </c>
      <c r="K51">
        <v>2</v>
      </c>
      <c r="L51">
        <v>1</v>
      </c>
      <c r="M51">
        <v>1</v>
      </c>
      <c r="N51" s="3">
        <v>0.5</v>
      </c>
      <c r="O51">
        <v>1</v>
      </c>
      <c r="P51">
        <v>1</v>
      </c>
      <c r="Q51">
        <v>0</v>
      </c>
      <c r="R51" s="3">
        <v>1</v>
      </c>
      <c r="S51">
        <v>1</v>
      </c>
      <c r="T51">
        <v>1</v>
      </c>
      <c r="U51">
        <v>2</v>
      </c>
    </row>
    <row r="52" spans="1:21">
      <c r="A52" t="s">
        <v>137</v>
      </c>
      <c r="B52">
        <v>16</v>
      </c>
      <c r="C52">
        <v>9</v>
      </c>
      <c r="D52">
        <v>7</v>
      </c>
      <c r="E52" s="4">
        <v>0.56200000000000006</v>
      </c>
      <c r="F52" s="4">
        <v>0.65600000000000003</v>
      </c>
      <c r="G52">
        <v>8</v>
      </c>
      <c r="H52">
        <v>6</v>
      </c>
      <c r="I52">
        <v>2</v>
      </c>
      <c r="J52" s="3">
        <v>0.75</v>
      </c>
      <c r="K52">
        <v>8</v>
      </c>
      <c r="L52">
        <v>3</v>
      </c>
      <c r="M52">
        <v>5</v>
      </c>
      <c r="N52" s="4">
        <v>0.375</v>
      </c>
      <c r="O52">
        <v>4</v>
      </c>
      <c r="P52">
        <v>4</v>
      </c>
      <c r="Q52">
        <v>0</v>
      </c>
      <c r="R52" s="3">
        <v>1</v>
      </c>
      <c r="S52">
        <v>0</v>
      </c>
      <c r="T52">
        <v>4</v>
      </c>
      <c r="U52">
        <v>2</v>
      </c>
    </row>
    <row r="53" spans="1:21">
      <c r="A53" t="s">
        <v>35</v>
      </c>
      <c r="B53">
        <v>54</v>
      </c>
      <c r="C53">
        <v>26</v>
      </c>
      <c r="D53">
        <v>28</v>
      </c>
      <c r="E53" s="4">
        <v>0.48199999999999998</v>
      </c>
      <c r="F53" s="4">
        <v>0.58299999999999996</v>
      </c>
      <c r="G53">
        <v>24</v>
      </c>
      <c r="H53">
        <v>15</v>
      </c>
      <c r="I53">
        <v>9</v>
      </c>
      <c r="J53" s="4">
        <v>0.625</v>
      </c>
      <c r="K53">
        <v>30</v>
      </c>
      <c r="L53">
        <v>11</v>
      </c>
      <c r="M53">
        <v>19</v>
      </c>
      <c r="N53" s="4">
        <v>0.36699999999999999</v>
      </c>
      <c r="O53">
        <v>15</v>
      </c>
      <c r="P53">
        <v>13</v>
      </c>
      <c r="Q53">
        <v>2</v>
      </c>
      <c r="R53" s="4">
        <v>0.86699999999999999</v>
      </c>
      <c r="S53">
        <v>1</v>
      </c>
      <c r="T53">
        <v>10</v>
      </c>
      <c r="U53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6EC7-ED62-844A-ADD1-13B55C8F5ED1}">
  <dimension ref="A1:U71"/>
  <sheetViews>
    <sheetView topLeftCell="A32" workbookViewId="0">
      <selection activeCell="A55" sqref="A55:U71"/>
    </sheetView>
  </sheetViews>
  <sheetFormatPr baseColWidth="10" defaultRowHeight="16"/>
  <cols>
    <col min="1" max="1" width="21.1640625" bestFit="1" customWidth="1"/>
  </cols>
  <sheetData>
    <row r="1" spans="1:15">
      <c r="A1" t="s">
        <v>117</v>
      </c>
      <c r="B1" t="s">
        <v>118</v>
      </c>
      <c r="C1">
        <v>1</v>
      </c>
      <c r="D1">
        <v>2</v>
      </c>
    </row>
    <row r="2" spans="1:15">
      <c r="A2" t="s">
        <v>44</v>
      </c>
      <c r="B2">
        <v>95</v>
      </c>
      <c r="C2">
        <v>52</v>
      </c>
      <c r="D2">
        <v>43</v>
      </c>
      <c r="G2" s="26"/>
      <c r="H2" s="27"/>
      <c r="I2" s="26"/>
    </row>
    <row r="3" spans="1:15">
      <c r="A3" t="s">
        <v>202</v>
      </c>
      <c r="B3">
        <v>70</v>
      </c>
      <c r="C3">
        <v>38</v>
      </c>
      <c r="D3">
        <v>32</v>
      </c>
      <c r="G3" s="26"/>
      <c r="H3" s="27"/>
      <c r="I3" s="26"/>
    </row>
    <row r="5" spans="1:15">
      <c r="A5" t="s">
        <v>202</v>
      </c>
      <c r="B5" t="s">
        <v>9</v>
      </c>
      <c r="C5" t="s">
        <v>10</v>
      </c>
      <c r="D5" t="s">
        <v>10</v>
      </c>
      <c r="E5" t="s">
        <v>0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16</v>
      </c>
      <c r="L5" t="s">
        <v>18</v>
      </c>
      <c r="M5" t="s">
        <v>19</v>
      </c>
      <c r="N5" t="s">
        <v>21</v>
      </c>
      <c r="O5" t="s">
        <v>22</v>
      </c>
    </row>
    <row r="6" spans="1:15">
      <c r="D6" t="s">
        <v>11</v>
      </c>
      <c r="I6" t="s">
        <v>1</v>
      </c>
      <c r="K6" t="s">
        <v>17</v>
      </c>
      <c r="M6" t="s">
        <v>20</v>
      </c>
      <c r="N6" t="s">
        <v>20</v>
      </c>
      <c r="O6" t="s">
        <v>20</v>
      </c>
    </row>
    <row r="7" spans="1:15">
      <c r="D7" t="s">
        <v>0</v>
      </c>
    </row>
    <row r="8" spans="1:15">
      <c r="A8" t="s">
        <v>203</v>
      </c>
      <c r="B8" s="2">
        <v>4.1666666666666664E-2</v>
      </c>
      <c r="C8">
        <v>12.1</v>
      </c>
      <c r="D8">
        <v>7</v>
      </c>
      <c r="E8">
        <v>6</v>
      </c>
      <c r="F8">
        <v>0.67</v>
      </c>
      <c r="G8">
        <v>2</v>
      </c>
      <c r="H8">
        <v>1</v>
      </c>
      <c r="I8">
        <v>2</v>
      </c>
      <c r="J8">
        <v>2</v>
      </c>
      <c r="K8">
        <v>1</v>
      </c>
      <c r="L8">
        <v>0</v>
      </c>
      <c r="M8">
        <v>1</v>
      </c>
      <c r="N8">
        <v>0</v>
      </c>
      <c r="O8">
        <v>1</v>
      </c>
    </row>
    <row r="9" spans="1:15">
      <c r="A9" t="s">
        <v>204</v>
      </c>
      <c r="B9" s="2">
        <v>4.1666666666666664E-2</v>
      </c>
      <c r="C9">
        <v>4.2</v>
      </c>
      <c r="D9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3</v>
      </c>
      <c r="N9">
        <v>1</v>
      </c>
      <c r="O9">
        <v>2</v>
      </c>
    </row>
    <row r="10" spans="1:15">
      <c r="A10" t="s">
        <v>205</v>
      </c>
      <c r="B10" s="2">
        <v>4.1666666666666664E-2</v>
      </c>
      <c r="C10">
        <v>10.45</v>
      </c>
      <c r="D10">
        <v>3</v>
      </c>
      <c r="E10">
        <v>5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1</v>
      </c>
      <c r="O10">
        <v>1</v>
      </c>
    </row>
    <row r="11" spans="1:15">
      <c r="A11" t="s">
        <v>206</v>
      </c>
      <c r="B11" s="2">
        <v>4.1666666666666664E-2</v>
      </c>
      <c r="C11">
        <v>46.2</v>
      </c>
      <c r="D11">
        <v>9</v>
      </c>
      <c r="E11">
        <v>20</v>
      </c>
      <c r="F11">
        <v>1.1100000000000001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5</v>
      </c>
      <c r="N11">
        <v>0</v>
      </c>
      <c r="O11">
        <v>5</v>
      </c>
    </row>
    <row r="12" spans="1:15">
      <c r="A12" t="s">
        <v>207</v>
      </c>
      <c r="B12" s="2">
        <v>4.1666666666666664E-2</v>
      </c>
      <c r="C12">
        <v>-0.8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</row>
    <row r="13" spans="1:15">
      <c r="A13" t="s">
        <v>208</v>
      </c>
      <c r="B13" s="2">
        <v>4.1666666666666664E-2</v>
      </c>
      <c r="C13">
        <v>1</v>
      </c>
      <c r="D13">
        <v>1</v>
      </c>
      <c r="E13">
        <v>0</v>
      </c>
      <c r="F13" t="s">
        <v>32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</row>
    <row r="14" spans="1:15">
      <c r="A14" t="s">
        <v>209</v>
      </c>
      <c r="B14" s="2">
        <v>4.1666666666666664E-2</v>
      </c>
      <c r="C14">
        <v>22.55</v>
      </c>
      <c r="D14">
        <v>-2</v>
      </c>
      <c r="E14">
        <v>13</v>
      </c>
      <c r="F14">
        <v>1.44</v>
      </c>
      <c r="G14">
        <v>1</v>
      </c>
      <c r="H14">
        <v>3</v>
      </c>
      <c r="I14">
        <v>0.33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</row>
    <row r="15" spans="1:15">
      <c r="A15" t="s">
        <v>210</v>
      </c>
      <c r="B15" s="2">
        <v>4.1666666666666664E-2</v>
      </c>
      <c r="C15">
        <v>48.05</v>
      </c>
      <c r="D15">
        <v>11</v>
      </c>
      <c r="E15">
        <v>15</v>
      </c>
      <c r="F15">
        <v>0.88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1</v>
      </c>
      <c r="O15">
        <v>3</v>
      </c>
    </row>
    <row r="16" spans="1:15">
      <c r="A16" t="s">
        <v>211</v>
      </c>
      <c r="B16" s="2">
        <v>4.1666666666666664E-2</v>
      </c>
      <c r="C16">
        <v>4.5</v>
      </c>
      <c r="D16">
        <v>4</v>
      </c>
      <c r="E16">
        <v>2</v>
      </c>
      <c r="F16">
        <v>0.4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2</v>
      </c>
      <c r="N16">
        <v>0</v>
      </c>
      <c r="O16">
        <v>2</v>
      </c>
    </row>
    <row r="17" spans="1:21">
      <c r="A17" t="s">
        <v>212</v>
      </c>
      <c r="B17" s="2">
        <v>4.1666666666666664E-2</v>
      </c>
      <c r="C17">
        <v>9.6</v>
      </c>
      <c r="D17">
        <v>2</v>
      </c>
      <c r="E17">
        <v>2</v>
      </c>
      <c r="F17">
        <v>0.5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4</v>
      </c>
      <c r="N17">
        <v>0</v>
      </c>
      <c r="O17">
        <v>4</v>
      </c>
    </row>
    <row r="18" spans="1:21">
      <c r="A18" t="s">
        <v>213</v>
      </c>
      <c r="B18" s="2">
        <v>4.1666666666666664E-2</v>
      </c>
      <c r="C18">
        <v>24.25</v>
      </c>
      <c r="D18">
        <v>8</v>
      </c>
      <c r="E18">
        <v>7</v>
      </c>
      <c r="F18">
        <v>1.75</v>
      </c>
      <c r="G18">
        <v>1</v>
      </c>
      <c r="H18">
        <v>1</v>
      </c>
      <c r="I18">
        <v>1</v>
      </c>
      <c r="J18">
        <v>3</v>
      </c>
      <c r="K18">
        <v>0</v>
      </c>
      <c r="L18">
        <v>0</v>
      </c>
      <c r="M18">
        <v>2</v>
      </c>
      <c r="N18">
        <v>0</v>
      </c>
      <c r="O18">
        <v>2</v>
      </c>
    </row>
    <row r="19" spans="1:21">
      <c r="A19" t="s">
        <v>35</v>
      </c>
      <c r="B19" s="1">
        <v>1.6666666666666667</v>
      </c>
      <c r="C19">
        <v>16.55</v>
      </c>
      <c r="D19">
        <v>4.45</v>
      </c>
      <c r="E19">
        <v>70</v>
      </c>
      <c r="F19">
        <v>0.93</v>
      </c>
      <c r="G19">
        <v>9</v>
      </c>
      <c r="H19">
        <v>9</v>
      </c>
      <c r="I19">
        <v>1</v>
      </c>
      <c r="J19">
        <v>9</v>
      </c>
      <c r="K19">
        <v>4</v>
      </c>
      <c r="L19">
        <v>1</v>
      </c>
      <c r="M19">
        <v>25</v>
      </c>
      <c r="N19">
        <v>4</v>
      </c>
      <c r="O19">
        <v>21</v>
      </c>
    </row>
    <row r="20" spans="1:21">
      <c r="A20" t="s">
        <v>202</v>
      </c>
      <c r="B20" t="s">
        <v>2</v>
      </c>
      <c r="C20" t="s">
        <v>3</v>
      </c>
      <c r="D20" t="s">
        <v>36</v>
      </c>
      <c r="E20" t="s">
        <v>37</v>
      </c>
      <c r="F20" t="s">
        <v>38</v>
      </c>
      <c r="G20">
        <v>2</v>
      </c>
      <c r="H20">
        <v>2</v>
      </c>
      <c r="I20">
        <v>2</v>
      </c>
      <c r="J20">
        <v>2</v>
      </c>
      <c r="K20">
        <v>3</v>
      </c>
      <c r="L20">
        <v>3</v>
      </c>
      <c r="M20">
        <v>3</v>
      </c>
      <c r="N20">
        <v>3</v>
      </c>
      <c r="O20" t="s">
        <v>4</v>
      </c>
      <c r="P20" t="s">
        <v>5</v>
      </c>
      <c r="Q20" t="s">
        <v>39</v>
      </c>
      <c r="R20" t="s">
        <v>40</v>
      </c>
      <c r="S20">
        <v>1</v>
      </c>
      <c r="T20" t="s">
        <v>41</v>
      </c>
      <c r="U20" t="s">
        <v>41</v>
      </c>
    </row>
    <row r="21" spans="1:21">
      <c r="G21" t="s">
        <v>2</v>
      </c>
      <c r="H21" t="s">
        <v>3</v>
      </c>
      <c r="I21" t="s">
        <v>36</v>
      </c>
      <c r="J21" t="s">
        <v>37</v>
      </c>
      <c r="K21" t="s">
        <v>2</v>
      </c>
      <c r="L21" t="s">
        <v>3</v>
      </c>
      <c r="M21" t="s">
        <v>36</v>
      </c>
      <c r="N21" t="s">
        <v>37</v>
      </c>
      <c r="T21" t="s">
        <v>42</v>
      </c>
      <c r="U21" t="s">
        <v>43</v>
      </c>
    </row>
    <row r="22" spans="1:21">
      <c r="A22" t="s">
        <v>203</v>
      </c>
      <c r="B22">
        <v>8</v>
      </c>
      <c r="C22">
        <v>3</v>
      </c>
      <c r="D22">
        <v>5</v>
      </c>
      <c r="E22" s="4">
        <v>0.375</v>
      </c>
      <c r="F22" s="4">
        <v>0.375</v>
      </c>
      <c r="G22">
        <v>5</v>
      </c>
      <c r="H22">
        <v>3</v>
      </c>
      <c r="I22">
        <v>2</v>
      </c>
      <c r="J22" s="3">
        <v>0.6</v>
      </c>
      <c r="K22">
        <v>3</v>
      </c>
      <c r="L22">
        <v>0</v>
      </c>
      <c r="M22">
        <v>3</v>
      </c>
      <c r="N22" s="3">
        <v>0</v>
      </c>
      <c r="O22">
        <v>0</v>
      </c>
      <c r="P22">
        <v>0</v>
      </c>
      <c r="Q22">
        <v>0</v>
      </c>
      <c r="R22" t="s">
        <v>32</v>
      </c>
      <c r="S22">
        <v>0</v>
      </c>
      <c r="T22">
        <v>0</v>
      </c>
      <c r="U22">
        <v>3</v>
      </c>
    </row>
    <row r="23" spans="1:21">
      <c r="A23" t="s">
        <v>204</v>
      </c>
      <c r="B23">
        <v>2</v>
      </c>
      <c r="C23">
        <v>0</v>
      </c>
      <c r="D23">
        <v>2</v>
      </c>
      <c r="E23" s="3">
        <v>0</v>
      </c>
      <c r="F23" s="3">
        <v>0</v>
      </c>
      <c r="G23">
        <v>2</v>
      </c>
      <c r="H23">
        <v>0</v>
      </c>
      <c r="I23">
        <v>2</v>
      </c>
      <c r="J23" s="3">
        <v>0</v>
      </c>
      <c r="K23">
        <v>0</v>
      </c>
      <c r="L23">
        <v>0</v>
      </c>
      <c r="M23">
        <v>0</v>
      </c>
      <c r="N23" t="s">
        <v>32</v>
      </c>
      <c r="O23">
        <v>0</v>
      </c>
      <c r="P23">
        <v>0</v>
      </c>
      <c r="Q23">
        <v>0</v>
      </c>
      <c r="R23" t="s">
        <v>32</v>
      </c>
      <c r="S23">
        <v>0</v>
      </c>
      <c r="T23">
        <v>0</v>
      </c>
      <c r="U23">
        <v>1</v>
      </c>
    </row>
    <row r="24" spans="1:21">
      <c r="A24" t="s">
        <v>205</v>
      </c>
      <c r="B24">
        <v>4</v>
      </c>
      <c r="C24">
        <v>2</v>
      </c>
      <c r="D24">
        <v>2</v>
      </c>
      <c r="E24" s="3">
        <v>0.5</v>
      </c>
      <c r="F24" s="3">
        <v>0.5</v>
      </c>
      <c r="G24">
        <v>4</v>
      </c>
      <c r="H24">
        <v>2</v>
      </c>
      <c r="I24">
        <v>2</v>
      </c>
      <c r="J24" s="3">
        <v>0.5</v>
      </c>
      <c r="K24">
        <v>0</v>
      </c>
      <c r="L24">
        <v>0</v>
      </c>
      <c r="M24">
        <v>0</v>
      </c>
      <c r="N24" t="s">
        <v>32</v>
      </c>
      <c r="O24">
        <v>3</v>
      </c>
      <c r="P24">
        <v>1</v>
      </c>
      <c r="Q24">
        <v>2</v>
      </c>
      <c r="R24" s="4">
        <v>0.33300000000000002</v>
      </c>
      <c r="S24">
        <v>1</v>
      </c>
      <c r="T24">
        <v>2</v>
      </c>
      <c r="U24">
        <v>0</v>
      </c>
    </row>
    <row r="25" spans="1:21">
      <c r="A25" t="s">
        <v>206</v>
      </c>
      <c r="B25">
        <v>15</v>
      </c>
      <c r="C25">
        <v>8</v>
      </c>
      <c r="D25">
        <v>7</v>
      </c>
      <c r="E25" s="4">
        <v>0.53300000000000003</v>
      </c>
      <c r="F25" s="4">
        <v>0.53300000000000003</v>
      </c>
      <c r="G25">
        <v>14</v>
      </c>
      <c r="H25">
        <v>8</v>
      </c>
      <c r="I25">
        <v>6</v>
      </c>
      <c r="J25" s="4">
        <v>0.57099999999999995</v>
      </c>
      <c r="K25">
        <v>1</v>
      </c>
      <c r="L25">
        <v>0</v>
      </c>
      <c r="M25">
        <v>1</v>
      </c>
      <c r="N25" s="3">
        <v>0</v>
      </c>
      <c r="O25">
        <v>4</v>
      </c>
      <c r="P25">
        <v>4</v>
      </c>
      <c r="Q25">
        <v>0</v>
      </c>
      <c r="R25" s="3">
        <v>1</v>
      </c>
      <c r="S25">
        <v>0</v>
      </c>
      <c r="T25">
        <v>2</v>
      </c>
      <c r="U25">
        <v>2</v>
      </c>
    </row>
    <row r="26" spans="1:21">
      <c r="A26" t="s">
        <v>207</v>
      </c>
      <c r="B26">
        <v>0</v>
      </c>
      <c r="C26">
        <v>0</v>
      </c>
      <c r="D26">
        <v>0</v>
      </c>
      <c r="E26" t="s">
        <v>32</v>
      </c>
      <c r="F26" t="s">
        <v>32</v>
      </c>
      <c r="G26">
        <v>0</v>
      </c>
      <c r="H26">
        <v>0</v>
      </c>
      <c r="I26">
        <v>0</v>
      </c>
      <c r="J26" t="s">
        <v>32</v>
      </c>
      <c r="K26">
        <v>0</v>
      </c>
      <c r="L26">
        <v>0</v>
      </c>
      <c r="M26">
        <v>0</v>
      </c>
      <c r="N26" t="s">
        <v>32</v>
      </c>
      <c r="O26">
        <v>1</v>
      </c>
      <c r="P26">
        <v>0</v>
      </c>
      <c r="Q26">
        <v>1</v>
      </c>
      <c r="R26" s="3">
        <v>0</v>
      </c>
      <c r="S26">
        <v>0</v>
      </c>
      <c r="T26">
        <v>1</v>
      </c>
      <c r="U26">
        <v>1</v>
      </c>
    </row>
    <row r="27" spans="1:21">
      <c r="A27" t="s">
        <v>208</v>
      </c>
      <c r="B27">
        <v>0</v>
      </c>
      <c r="C27">
        <v>0</v>
      </c>
      <c r="D27">
        <v>0</v>
      </c>
      <c r="E27" t="s">
        <v>32</v>
      </c>
      <c r="F27" t="s">
        <v>32</v>
      </c>
      <c r="G27">
        <v>0</v>
      </c>
      <c r="H27">
        <v>0</v>
      </c>
      <c r="I27">
        <v>0</v>
      </c>
      <c r="J27" t="s">
        <v>32</v>
      </c>
      <c r="K27">
        <v>0</v>
      </c>
      <c r="L27">
        <v>0</v>
      </c>
      <c r="M27">
        <v>0</v>
      </c>
      <c r="N27" t="s">
        <v>32</v>
      </c>
      <c r="O27">
        <v>0</v>
      </c>
      <c r="P27">
        <v>0</v>
      </c>
      <c r="Q27">
        <v>0</v>
      </c>
      <c r="R27" t="s">
        <v>32</v>
      </c>
      <c r="S27">
        <v>0</v>
      </c>
      <c r="T27">
        <v>0</v>
      </c>
      <c r="U27">
        <v>2</v>
      </c>
    </row>
    <row r="28" spans="1:21">
      <c r="A28" t="s">
        <v>209</v>
      </c>
      <c r="B28">
        <v>7</v>
      </c>
      <c r="C28">
        <v>5</v>
      </c>
      <c r="D28">
        <v>2</v>
      </c>
      <c r="E28" s="4">
        <v>0.71399999999999997</v>
      </c>
      <c r="F28" s="4">
        <v>0.78600000000000003</v>
      </c>
      <c r="G28">
        <v>6</v>
      </c>
      <c r="H28">
        <v>4</v>
      </c>
      <c r="I28">
        <v>2</v>
      </c>
      <c r="J28" s="4">
        <v>0.66700000000000004</v>
      </c>
      <c r="K28">
        <v>1</v>
      </c>
      <c r="L28">
        <v>1</v>
      </c>
      <c r="M28">
        <v>0</v>
      </c>
      <c r="N28" s="3">
        <v>1</v>
      </c>
      <c r="O28">
        <v>2</v>
      </c>
      <c r="P28">
        <v>2</v>
      </c>
      <c r="Q28">
        <v>0</v>
      </c>
      <c r="R28" s="3">
        <v>1</v>
      </c>
      <c r="S28">
        <v>0</v>
      </c>
      <c r="T28">
        <v>1</v>
      </c>
      <c r="U28">
        <v>1</v>
      </c>
    </row>
    <row r="29" spans="1:21">
      <c r="A29" t="s">
        <v>210</v>
      </c>
      <c r="B29">
        <v>13</v>
      </c>
      <c r="C29">
        <v>4</v>
      </c>
      <c r="D29">
        <v>9</v>
      </c>
      <c r="E29" s="4">
        <v>0.308</v>
      </c>
      <c r="F29" s="4">
        <v>0.308</v>
      </c>
      <c r="G29">
        <v>11</v>
      </c>
      <c r="H29">
        <v>4</v>
      </c>
      <c r="I29">
        <v>7</v>
      </c>
      <c r="J29" s="4">
        <v>0.36399999999999999</v>
      </c>
      <c r="K29">
        <v>2</v>
      </c>
      <c r="L29">
        <v>0</v>
      </c>
      <c r="M29">
        <v>2</v>
      </c>
      <c r="N29" s="3">
        <v>0</v>
      </c>
      <c r="O29">
        <v>7</v>
      </c>
      <c r="P29">
        <v>7</v>
      </c>
      <c r="Q29">
        <v>0</v>
      </c>
      <c r="R29" s="3">
        <v>1</v>
      </c>
      <c r="S29">
        <v>1</v>
      </c>
      <c r="T29">
        <v>5</v>
      </c>
      <c r="U29">
        <v>1</v>
      </c>
    </row>
    <row r="30" spans="1:21">
      <c r="A30" t="s">
        <v>211</v>
      </c>
      <c r="B30">
        <v>4</v>
      </c>
      <c r="C30">
        <v>1</v>
      </c>
      <c r="D30">
        <v>3</v>
      </c>
      <c r="E30" s="3">
        <v>0.25</v>
      </c>
      <c r="F30" s="3">
        <v>0.25</v>
      </c>
      <c r="G30">
        <v>3</v>
      </c>
      <c r="H30">
        <v>1</v>
      </c>
      <c r="I30">
        <v>2</v>
      </c>
      <c r="J30" s="4">
        <v>0.33300000000000002</v>
      </c>
      <c r="K30">
        <v>1</v>
      </c>
      <c r="L30">
        <v>0</v>
      </c>
      <c r="M30">
        <v>1</v>
      </c>
      <c r="N30" s="3">
        <v>0</v>
      </c>
      <c r="O30">
        <v>0</v>
      </c>
      <c r="P30">
        <v>0</v>
      </c>
      <c r="Q30">
        <v>0</v>
      </c>
      <c r="R30" t="s">
        <v>32</v>
      </c>
      <c r="S30">
        <v>0</v>
      </c>
      <c r="T30">
        <v>0</v>
      </c>
      <c r="U30">
        <v>0</v>
      </c>
    </row>
    <row r="31" spans="1:21">
      <c r="A31" t="s">
        <v>212</v>
      </c>
      <c r="B31">
        <v>2</v>
      </c>
      <c r="C31">
        <v>0</v>
      </c>
      <c r="D31">
        <v>2</v>
      </c>
      <c r="E31" s="3">
        <v>0</v>
      </c>
      <c r="F31" s="3">
        <v>0</v>
      </c>
      <c r="G31">
        <v>1</v>
      </c>
      <c r="H31">
        <v>0</v>
      </c>
      <c r="I31">
        <v>1</v>
      </c>
      <c r="J31" s="3">
        <v>0</v>
      </c>
      <c r="K31">
        <v>1</v>
      </c>
      <c r="L31">
        <v>0</v>
      </c>
      <c r="M31">
        <v>1</v>
      </c>
      <c r="N31" s="3">
        <v>0</v>
      </c>
      <c r="O31">
        <v>2</v>
      </c>
      <c r="P31">
        <v>2</v>
      </c>
      <c r="Q31">
        <v>0</v>
      </c>
      <c r="R31" s="3">
        <v>1</v>
      </c>
      <c r="S31">
        <v>0</v>
      </c>
      <c r="T31">
        <v>1</v>
      </c>
      <c r="U31">
        <v>1</v>
      </c>
    </row>
    <row r="32" spans="1:21">
      <c r="A32" t="s">
        <v>213</v>
      </c>
      <c r="B32">
        <v>3</v>
      </c>
      <c r="C32">
        <v>2</v>
      </c>
      <c r="D32">
        <v>1</v>
      </c>
      <c r="E32" s="4">
        <v>0.66700000000000004</v>
      </c>
      <c r="F32" s="4">
        <v>0.83299999999999996</v>
      </c>
      <c r="G32">
        <v>1</v>
      </c>
      <c r="H32">
        <v>1</v>
      </c>
      <c r="I32">
        <v>0</v>
      </c>
      <c r="J32" s="3">
        <v>1</v>
      </c>
      <c r="K32">
        <v>2</v>
      </c>
      <c r="L32">
        <v>1</v>
      </c>
      <c r="M32">
        <v>1</v>
      </c>
      <c r="N32" s="3">
        <v>0.5</v>
      </c>
      <c r="O32">
        <v>2</v>
      </c>
      <c r="P32">
        <v>2</v>
      </c>
      <c r="Q32">
        <v>0</v>
      </c>
      <c r="R32" s="3">
        <v>1</v>
      </c>
      <c r="S32">
        <v>0</v>
      </c>
      <c r="T32">
        <v>1</v>
      </c>
      <c r="U32">
        <v>3</v>
      </c>
    </row>
    <row r="33" spans="1:21">
      <c r="A33" t="s">
        <v>35</v>
      </c>
      <c r="B33">
        <v>58</v>
      </c>
      <c r="C33">
        <v>25</v>
      </c>
      <c r="D33">
        <v>33</v>
      </c>
      <c r="E33" s="4">
        <v>0.43099999999999999</v>
      </c>
      <c r="F33" s="4">
        <v>0.44800000000000001</v>
      </c>
      <c r="G33">
        <v>47</v>
      </c>
      <c r="H33">
        <v>23</v>
      </c>
      <c r="I33">
        <v>24</v>
      </c>
      <c r="J33" s="4">
        <v>0.48899999999999999</v>
      </c>
      <c r="K33">
        <v>11</v>
      </c>
      <c r="L33">
        <v>2</v>
      </c>
      <c r="M33">
        <v>9</v>
      </c>
      <c r="N33" s="4">
        <v>0.182</v>
      </c>
      <c r="O33">
        <v>21</v>
      </c>
      <c r="P33">
        <v>18</v>
      </c>
      <c r="Q33">
        <v>3</v>
      </c>
      <c r="R33" s="4">
        <v>0.85699999999999998</v>
      </c>
      <c r="S33">
        <v>2</v>
      </c>
      <c r="T33">
        <v>13</v>
      </c>
      <c r="U33">
        <v>15</v>
      </c>
    </row>
    <row r="36" spans="1:21">
      <c r="A36" t="s">
        <v>44</v>
      </c>
      <c r="B36" t="s">
        <v>9</v>
      </c>
      <c r="C36" t="s">
        <v>10</v>
      </c>
      <c r="D36" t="s">
        <v>10</v>
      </c>
      <c r="E36" t="s">
        <v>0</v>
      </c>
      <c r="F36" t="s">
        <v>12</v>
      </c>
      <c r="G36" t="s">
        <v>13</v>
      </c>
      <c r="H36" t="s">
        <v>14</v>
      </c>
      <c r="I36" t="s">
        <v>15</v>
      </c>
      <c r="J36" t="s">
        <v>16</v>
      </c>
      <c r="K36" t="s">
        <v>16</v>
      </c>
      <c r="L36" t="s">
        <v>18</v>
      </c>
      <c r="M36" t="s">
        <v>19</v>
      </c>
      <c r="N36" t="s">
        <v>21</v>
      </c>
      <c r="O36" t="s">
        <v>22</v>
      </c>
    </row>
    <row r="37" spans="1:21">
      <c r="D37" t="s">
        <v>11</v>
      </c>
      <c r="I37" t="s">
        <v>1</v>
      </c>
      <c r="K37" t="s">
        <v>17</v>
      </c>
      <c r="M37" t="s">
        <v>20</v>
      </c>
      <c r="N37" t="s">
        <v>20</v>
      </c>
      <c r="O37" t="s">
        <v>20</v>
      </c>
    </row>
    <row r="38" spans="1:21">
      <c r="D38" t="s">
        <v>0</v>
      </c>
    </row>
    <row r="39" spans="1:21">
      <c r="A39" t="s">
        <v>45</v>
      </c>
      <c r="B39" s="2">
        <v>4.1666666666666664E-2</v>
      </c>
      <c r="C39">
        <v>4.4000000000000004</v>
      </c>
      <c r="D39">
        <v>6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3</v>
      </c>
      <c r="N39">
        <v>1</v>
      </c>
      <c r="O39">
        <v>2</v>
      </c>
    </row>
    <row r="40" spans="1:21">
      <c r="A40" t="s">
        <v>46</v>
      </c>
      <c r="B40" s="2">
        <v>4.1666666666666664E-2</v>
      </c>
      <c r="C40">
        <v>43.05</v>
      </c>
      <c r="D40">
        <v>12</v>
      </c>
      <c r="E40">
        <v>19</v>
      </c>
      <c r="F40">
        <v>1.06</v>
      </c>
      <c r="G40">
        <v>4</v>
      </c>
      <c r="H40">
        <v>2</v>
      </c>
      <c r="I40">
        <v>2</v>
      </c>
      <c r="J40">
        <v>2</v>
      </c>
      <c r="K40">
        <v>2</v>
      </c>
      <c r="L40">
        <v>0</v>
      </c>
      <c r="M40">
        <v>2</v>
      </c>
      <c r="N40">
        <v>2</v>
      </c>
      <c r="O40">
        <v>0</v>
      </c>
    </row>
    <row r="41" spans="1:21">
      <c r="A41" t="s">
        <v>47</v>
      </c>
      <c r="B41" s="2">
        <v>4.1666666666666664E-2</v>
      </c>
      <c r="C41">
        <v>2</v>
      </c>
      <c r="D41">
        <v>2</v>
      </c>
      <c r="E41">
        <v>0</v>
      </c>
      <c r="F41">
        <v>0</v>
      </c>
      <c r="G41">
        <v>1</v>
      </c>
      <c r="H41">
        <v>1</v>
      </c>
      <c r="I41">
        <v>1</v>
      </c>
      <c r="J41">
        <v>0</v>
      </c>
      <c r="K41">
        <v>1</v>
      </c>
      <c r="L41">
        <v>0</v>
      </c>
      <c r="M41">
        <v>2</v>
      </c>
      <c r="N41">
        <v>0</v>
      </c>
      <c r="O41">
        <v>2</v>
      </c>
    </row>
    <row r="42" spans="1:21">
      <c r="A42" t="s">
        <v>48</v>
      </c>
      <c r="B42" s="2">
        <v>4.1666666666666664E-2</v>
      </c>
      <c r="C42">
        <v>23.5</v>
      </c>
      <c r="D42">
        <v>8</v>
      </c>
      <c r="E42">
        <v>10</v>
      </c>
      <c r="F42">
        <v>2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3</v>
      </c>
      <c r="N42">
        <v>1</v>
      </c>
      <c r="O42">
        <v>2</v>
      </c>
    </row>
    <row r="43" spans="1:21">
      <c r="A43" t="s">
        <v>50</v>
      </c>
      <c r="B43" s="2">
        <v>4.1666666666666664E-2</v>
      </c>
      <c r="C43">
        <v>26.55</v>
      </c>
      <c r="D43">
        <v>8</v>
      </c>
      <c r="E43">
        <v>11</v>
      </c>
      <c r="F43">
        <v>1.83</v>
      </c>
      <c r="G43">
        <v>3</v>
      </c>
      <c r="H43">
        <v>0</v>
      </c>
      <c r="I43">
        <v>0</v>
      </c>
      <c r="J43">
        <v>0</v>
      </c>
      <c r="K43">
        <v>0</v>
      </c>
      <c r="L43">
        <v>0</v>
      </c>
      <c r="M43">
        <v>2</v>
      </c>
      <c r="N43">
        <v>0</v>
      </c>
      <c r="O43">
        <v>2</v>
      </c>
    </row>
    <row r="44" spans="1:21">
      <c r="A44" t="s">
        <v>135</v>
      </c>
      <c r="B44" s="2">
        <v>4.1666666666666664E-2</v>
      </c>
      <c r="C44">
        <v>3.1</v>
      </c>
      <c r="D44">
        <v>0</v>
      </c>
      <c r="E44">
        <v>2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21">
      <c r="A45" t="s">
        <v>51</v>
      </c>
      <c r="B45" s="2">
        <v>4.1666666666666664E-2</v>
      </c>
      <c r="C45">
        <v>30.4</v>
      </c>
      <c r="D45">
        <v>9</v>
      </c>
      <c r="E45">
        <v>16</v>
      </c>
      <c r="F45">
        <v>1.45</v>
      </c>
      <c r="G45">
        <v>1</v>
      </c>
      <c r="H45">
        <v>1</v>
      </c>
      <c r="I45">
        <v>1</v>
      </c>
      <c r="J45">
        <v>0</v>
      </c>
      <c r="K45">
        <v>1</v>
      </c>
      <c r="L45">
        <v>1</v>
      </c>
      <c r="M45">
        <v>6</v>
      </c>
      <c r="N45">
        <v>1</v>
      </c>
      <c r="O45">
        <v>5</v>
      </c>
    </row>
    <row r="46" spans="1:21">
      <c r="A46" t="s">
        <v>192</v>
      </c>
      <c r="B46" s="2">
        <v>4.1666666666666664E-2</v>
      </c>
      <c r="C46">
        <v>-0.3</v>
      </c>
      <c r="D46">
        <v>0</v>
      </c>
      <c r="E46">
        <v>2</v>
      </c>
      <c r="F46">
        <v>0.28999999999999998</v>
      </c>
      <c r="G46">
        <v>1</v>
      </c>
      <c r="H46">
        <v>2</v>
      </c>
      <c r="I46">
        <v>0.5</v>
      </c>
      <c r="J46">
        <v>0</v>
      </c>
      <c r="K46">
        <v>2</v>
      </c>
      <c r="L46">
        <v>0</v>
      </c>
      <c r="M46">
        <v>1</v>
      </c>
      <c r="N46">
        <v>1</v>
      </c>
      <c r="O46">
        <v>0</v>
      </c>
    </row>
    <row r="47" spans="1:21">
      <c r="A47" t="s">
        <v>52</v>
      </c>
      <c r="B47" s="2">
        <v>4.1666666666666664E-2</v>
      </c>
      <c r="C47">
        <v>8.3000000000000007</v>
      </c>
      <c r="D47">
        <v>6</v>
      </c>
      <c r="E47">
        <v>2</v>
      </c>
      <c r="F47">
        <v>0.67</v>
      </c>
      <c r="G47">
        <v>0</v>
      </c>
      <c r="H47">
        <v>1</v>
      </c>
      <c r="I47">
        <v>0</v>
      </c>
      <c r="J47">
        <v>1</v>
      </c>
      <c r="K47">
        <v>1</v>
      </c>
      <c r="L47">
        <v>1</v>
      </c>
      <c r="M47">
        <v>4</v>
      </c>
      <c r="N47">
        <v>0</v>
      </c>
      <c r="O47">
        <v>4</v>
      </c>
    </row>
    <row r="48" spans="1:21">
      <c r="A48" t="s">
        <v>55</v>
      </c>
      <c r="B48" s="2">
        <v>4.1666666666666664E-2</v>
      </c>
      <c r="C48">
        <v>1</v>
      </c>
      <c r="D48">
        <v>1</v>
      </c>
      <c r="E48">
        <v>0</v>
      </c>
      <c r="F48" t="s">
        <v>32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</row>
    <row r="49" spans="1:21">
      <c r="A49" t="s">
        <v>53</v>
      </c>
      <c r="B49" s="2">
        <v>4.1666666666666664E-2</v>
      </c>
      <c r="C49">
        <v>23.1</v>
      </c>
      <c r="D49">
        <v>3</v>
      </c>
      <c r="E49">
        <v>8</v>
      </c>
      <c r="F49">
        <v>1.6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3</v>
      </c>
      <c r="N49">
        <v>0</v>
      </c>
      <c r="O49">
        <v>3</v>
      </c>
    </row>
    <row r="50" spans="1:21">
      <c r="A50" t="s">
        <v>54</v>
      </c>
      <c r="B50" s="2">
        <v>4.1666666666666664E-2</v>
      </c>
      <c r="C50">
        <v>12.2</v>
      </c>
      <c r="D50">
        <v>10</v>
      </c>
      <c r="E50">
        <v>2</v>
      </c>
      <c r="F50">
        <v>0.5</v>
      </c>
      <c r="G50">
        <v>5</v>
      </c>
      <c r="H50">
        <v>2</v>
      </c>
      <c r="I50">
        <v>2.5</v>
      </c>
      <c r="J50">
        <v>0</v>
      </c>
      <c r="K50">
        <v>1</v>
      </c>
      <c r="L50">
        <v>0</v>
      </c>
      <c r="M50">
        <v>3</v>
      </c>
      <c r="N50">
        <v>1</v>
      </c>
      <c r="O50">
        <v>2</v>
      </c>
    </row>
    <row r="51" spans="1:21">
      <c r="A51" t="s">
        <v>136</v>
      </c>
      <c r="B51" s="2">
        <v>4.1666666666666664E-2</v>
      </c>
      <c r="C51">
        <v>6.6</v>
      </c>
      <c r="D51">
        <v>-1</v>
      </c>
      <c r="E51">
        <v>2</v>
      </c>
      <c r="F51">
        <v>0.5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</row>
    <row r="52" spans="1:21">
      <c r="A52" t="s">
        <v>137</v>
      </c>
      <c r="B52" s="2">
        <v>4.1666666666666664E-2</v>
      </c>
      <c r="C52">
        <v>50.05</v>
      </c>
      <c r="D52">
        <v>25</v>
      </c>
      <c r="E52">
        <v>21</v>
      </c>
      <c r="F52">
        <v>1.17</v>
      </c>
      <c r="G52">
        <v>6</v>
      </c>
      <c r="H52">
        <v>1</v>
      </c>
      <c r="I52">
        <v>6</v>
      </c>
      <c r="J52">
        <v>1</v>
      </c>
      <c r="K52">
        <v>1</v>
      </c>
      <c r="L52">
        <v>0</v>
      </c>
      <c r="M52">
        <v>9</v>
      </c>
      <c r="N52">
        <v>4</v>
      </c>
      <c r="O52">
        <v>5</v>
      </c>
    </row>
    <row r="53" spans="1:21">
      <c r="A53" t="s">
        <v>35</v>
      </c>
      <c r="B53" s="1">
        <v>1.6666666666666667</v>
      </c>
      <c r="C53">
        <v>16.71</v>
      </c>
      <c r="D53">
        <v>6.36</v>
      </c>
      <c r="E53">
        <v>95</v>
      </c>
      <c r="F53">
        <v>1.1200000000000001</v>
      </c>
      <c r="G53">
        <v>23</v>
      </c>
      <c r="H53">
        <v>11</v>
      </c>
      <c r="I53">
        <v>2.09</v>
      </c>
      <c r="J53">
        <v>4</v>
      </c>
      <c r="K53">
        <v>9</v>
      </c>
      <c r="L53">
        <v>3</v>
      </c>
      <c r="M53">
        <v>40</v>
      </c>
      <c r="N53">
        <v>11</v>
      </c>
      <c r="O53">
        <v>29</v>
      </c>
    </row>
    <row r="54" spans="1:21">
      <c r="B54" s="1"/>
    </row>
    <row r="55" spans="1:21">
      <c r="A55" t="s">
        <v>44</v>
      </c>
      <c r="B55" t="s">
        <v>2</v>
      </c>
      <c r="C55" t="s">
        <v>3</v>
      </c>
      <c r="D55" t="s">
        <v>36</v>
      </c>
      <c r="E55" t="s">
        <v>37</v>
      </c>
      <c r="F55" t="s">
        <v>38</v>
      </c>
      <c r="G55">
        <v>2</v>
      </c>
      <c r="H55">
        <v>2</v>
      </c>
      <c r="I55">
        <v>2</v>
      </c>
      <c r="J55">
        <v>2</v>
      </c>
      <c r="K55">
        <v>3</v>
      </c>
      <c r="L55">
        <v>3</v>
      </c>
      <c r="M55">
        <v>3</v>
      </c>
      <c r="N55">
        <v>3</v>
      </c>
      <c r="O55" t="s">
        <v>4</v>
      </c>
      <c r="P55" t="s">
        <v>5</v>
      </c>
      <c r="Q55" t="s">
        <v>39</v>
      </c>
      <c r="R55" t="s">
        <v>40</v>
      </c>
      <c r="S55">
        <v>1</v>
      </c>
      <c r="T55" t="s">
        <v>41</v>
      </c>
      <c r="U55" t="s">
        <v>41</v>
      </c>
    </row>
    <row r="56" spans="1:21">
      <c r="G56" t="s">
        <v>2</v>
      </c>
      <c r="H56" t="s">
        <v>3</v>
      </c>
      <c r="I56" t="s">
        <v>36</v>
      </c>
      <c r="J56" t="s">
        <v>37</v>
      </c>
      <c r="K56" t="s">
        <v>2</v>
      </c>
      <c r="L56" t="s">
        <v>3</v>
      </c>
      <c r="M56" t="s">
        <v>36</v>
      </c>
      <c r="N56" t="s">
        <v>37</v>
      </c>
      <c r="T56" t="s">
        <v>42</v>
      </c>
      <c r="U56" t="s">
        <v>43</v>
      </c>
    </row>
    <row r="57" spans="1:21">
      <c r="A57" t="s">
        <v>45</v>
      </c>
      <c r="B57">
        <v>2</v>
      </c>
      <c r="C57">
        <v>0</v>
      </c>
      <c r="D57">
        <v>2</v>
      </c>
      <c r="E57" s="3">
        <v>0</v>
      </c>
      <c r="F57" s="3">
        <v>0</v>
      </c>
      <c r="G57">
        <v>0</v>
      </c>
      <c r="H57">
        <v>0</v>
      </c>
      <c r="I57">
        <v>0</v>
      </c>
      <c r="J57" t="s">
        <v>32</v>
      </c>
      <c r="K57">
        <v>2</v>
      </c>
      <c r="L57">
        <v>0</v>
      </c>
      <c r="M57">
        <v>2</v>
      </c>
      <c r="N57" s="3">
        <v>0</v>
      </c>
      <c r="O57">
        <v>0</v>
      </c>
      <c r="P57">
        <v>0</v>
      </c>
      <c r="Q57">
        <v>0</v>
      </c>
      <c r="R57" t="s">
        <v>32</v>
      </c>
      <c r="S57">
        <v>0</v>
      </c>
      <c r="T57">
        <v>0</v>
      </c>
      <c r="U57">
        <v>4</v>
      </c>
    </row>
    <row r="58" spans="1:21">
      <c r="A58" t="s">
        <v>46</v>
      </c>
      <c r="B58">
        <v>15</v>
      </c>
      <c r="C58">
        <v>6</v>
      </c>
      <c r="D58">
        <v>9</v>
      </c>
      <c r="E58" s="3">
        <v>0.4</v>
      </c>
      <c r="F58" s="4">
        <v>0.53300000000000003</v>
      </c>
      <c r="G58">
        <v>7</v>
      </c>
      <c r="H58">
        <v>2</v>
      </c>
      <c r="I58">
        <v>5</v>
      </c>
      <c r="J58" s="4">
        <v>0.28599999999999998</v>
      </c>
      <c r="K58">
        <v>8</v>
      </c>
      <c r="L58">
        <v>4</v>
      </c>
      <c r="M58">
        <v>4</v>
      </c>
      <c r="N58" s="3">
        <v>0.5</v>
      </c>
      <c r="O58">
        <v>3</v>
      </c>
      <c r="P58">
        <v>3</v>
      </c>
      <c r="Q58">
        <v>0</v>
      </c>
      <c r="R58" s="3">
        <v>1</v>
      </c>
      <c r="S58">
        <v>1</v>
      </c>
      <c r="T58">
        <v>2</v>
      </c>
      <c r="U58">
        <v>1</v>
      </c>
    </row>
    <row r="59" spans="1:21">
      <c r="A59" t="s">
        <v>47</v>
      </c>
      <c r="B59">
        <v>0</v>
      </c>
      <c r="C59">
        <v>0</v>
      </c>
      <c r="D59">
        <v>0</v>
      </c>
      <c r="E59" t="s">
        <v>32</v>
      </c>
      <c r="F59" t="s">
        <v>32</v>
      </c>
      <c r="G59">
        <v>0</v>
      </c>
      <c r="H59">
        <v>0</v>
      </c>
      <c r="I59">
        <v>0</v>
      </c>
      <c r="J59" t="s">
        <v>32</v>
      </c>
      <c r="K59">
        <v>0</v>
      </c>
      <c r="L59">
        <v>0</v>
      </c>
      <c r="M59">
        <v>0</v>
      </c>
      <c r="N59" t="s">
        <v>32</v>
      </c>
      <c r="O59">
        <v>0</v>
      </c>
      <c r="P59">
        <v>0</v>
      </c>
      <c r="Q59">
        <v>0</v>
      </c>
      <c r="R59" t="s">
        <v>32</v>
      </c>
      <c r="S59">
        <v>0</v>
      </c>
      <c r="T59">
        <v>0</v>
      </c>
      <c r="U59">
        <v>0</v>
      </c>
    </row>
    <row r="60" spans="1:21">
      <c r="A60" t="s">
        <v>48</v>
      </c>
      <c r="B60">
        <v>5</v>
      </c>
      <c r="C60">
        <v>5</v>
      </c>
      <c r="D60">
        <v>0</v>
      </c>
      <c r="E60" s="3">
        <v>1</v>
      </c>
      <c r="F60" s="3">
        <v>1</v>
      </c>
      <c r="G60">
        <v>5</v>
      </c>
      <c r="H60">
        <v>5</v>
      </c>
      <c r="I60">
        <v>0</v>
      </c>
      <c r="J60" s="3">
        <v>1</v>
      </c>
      <c r="K60">
        <v>0</v>
      </c>
      <c r="L60">
        <v>0</v>
      </c>
      <c r="M60">
        <v>0</v>
      </c>
      <c r="N60" t="s">
        <v>32</v>
      </c>
      <c r="O60">
        <v>0</v>
      </c>
      <c r="P60">
        <v>0</v>
      </c>
      <c r="Q60">
        <v>0</v>
      </c>
      <c r="R60" t="s">
        <v>32</v>
      </c>
      <c r="S60">
        <v>0</v>
      </c>
      <c r="T60">
        <v>0</v>
      </c>
      <c r="U60">
        <v>3</v>
      </c>
    </row>
    <row r="61" spans="1:21">
      <c r="A61" t="s">
        <v>50</v>
      </c>
      <c r="B61">
        <v>6</v>
      </c>
      <c r="C61">
        <v>4</v>
      </c>
      <c r="D61">
        <v>2</v>
      </c>
      <c r="E61" s="4">
        <v>0.66700000000000004</v>
      </c>
      <c r="F61" s="4">
        <v>0.83299999999999996</v>
      </c>
      <c r="G61">
        <v>2</v>
      </c>
      <c r="H61">
        <v>2</v>
      </c>
      <c r="I61">
        <v>0</v>
      </c>
      <c r="J61" s="3">
        <v>1</v>
      </c>
      <c r="K61">
        <v>4</v>
      </c>
      <c r="L61">
        <v>2</v>
      </c>
      <c r="M61">
        <v>2</v>
      </c>
      <c r="N61" s="3">
        <v>0.5</v>
      </c>
      <c r="O61">
        <v>1</v>
      </c>
      <c r="P61">
        <v>1</v>
      </c>
      <c r="Q61">
        <v>0</v>
      </c>
      <c r="R61" s="3">
        <v>1</v>
      </c>
      <c r="S61">
        <v>1</v>
      </c>
      <c r="T61">
        <v>1</v>
      </c>
      <c r="U61">
        <v>0</v>
      </c>
    </row>
    <row r="62" spans="1:21">
      <c r="A62" t="s">
        <v>135</v>
      </c>
      <c r="B62">
        <v>1</v>
      </c>
      <c r="C62">
        <v>1</v>
      </c>
      <c r="D62">
        <v>0</v>
      </c>
      <c r="E62" s="3">
        <v>1</v>
      </c>
      <c r="F62" s="3">
        <v>1</v>
      </c>
      <c r="G62">
        <v>1</v>
      </c>
      <c r="H62">
        <v>1</v>
      </c>
      <c r="I62">
        <v>0</v>
      </c>
      <c r="J62" s="3">
        <v>1</v>
      </c>
      <c r="K62">
        <v>0</v>
      </c>
      <c r="L62">
        <v>0</v>
      </c>
      <c r="M62">
        <v>0</v>
      </c>
      <c r="N62" t="s">
        <v>32</v>
      </c>
      <c r="O62">
        <v>0</v>
      </c>
      <c r="P62">
        <v>0</v>
      </c>
      <c r="Q62">
        <v>0</v>
      </c>
      <c r="R62" t="s">
        <v>32</v>
      </c>
      <c r="S62">
        <v>0</v>
      </c>
      <c r="T62">
        <v>0</v>
      </c>
      <c r="U62">
        <v>0</v>
      </c>
    </row>
    <row r="63" spans="1:21">
      <c r="A63" t="s">
        <v>51</v>
      </c>
      <c r="B63">
        <v>10</v>
      </c>
      <c r="C63">
        <v>6</v>
      </c>
      <c r="D63">
        <v>4</v>
      </c>
      <c r="E63" s="3">
        <v>0.6</v>
      </c>
      <c r="F63" s="3">
        <v>0.8</v>
      </c>
      <c r="G63">
        <v>4</v>
      </c>
      <c r="H63">
        <v>2</v>
      </c>
      <c r="I63">
        <v>2</v>
      </c>
      <c r="J63" s="3">
        <v>0.5</v>
      </c>
      <c r="K63">
        <v>6</v>
      </c>
      <c r="L63">
        <v>4</v>
      </c>
      <c r="M63">
        <v>2</v>
      </c>
      <c r="N63" s="4">
        <v>0.66700000000000004</v>
      </c>
      <c r="O63">
        <v>0</v>
      </c>
      <c r="P63">
        <v>0</v>
      </c>
      <c r="Q63">
        <v>0</v>
      </c>
      <c r="R63" t="s">
        <v>32</v>
      </c>
      <c r="S63">
        <v>0</v>
      </c>
      <c r="T63">
        <v>0</v>
      </c>
      <c r="U63">
        <v>4</v>
      </c>
    </row>
    <row r="64" spans="1:21">
      <c r="A64" t="s">
        <v>192</v>
      </c>
      <c r="B64">
        <v>5</v>
      </c>
      <c r="C64">
        <v>1</v>
      </c>
      <c r="D64">
        <v>4</v>
      </c>
      <c r="E64" s="3">
        <v>0.2</v>
      </c>
      <c r="F64" s="3">
        <v>0.2</v>
      </c>
      <c r="G64">
        <v>3</v>
      </c>
      <c r="H64">
        <v>1</v>
      </c>
      <c r="I64">
        <v>2</v>
      </c>
      <c r="J64" s="4">
        <v>0.33300000000000002</v>
      </c>
      <c r="K64">
        <v>2</v>
      </c>
      <c r="L64">
        <v>0</v>
      </c>
      <c r="M64">
        <v>2</v>
      </c>
      <c r="N64" s="3">
        <v>0</v>
      </c>
      <c r="O64">
        <v>0</v>
      </c>
      <c r="P64">
        <v>0</v>
      </c>
      <c r="Q64">
        <v>0</v>
      </c>
      <c r="R64" t="s">
        <v>32</v>
      </c>
      <c r="S64">
        <v>0</v>
      </c>
      <c r="T64">
        <v>0</v>
      </c>
      <c r="U64">
        <v>1</v>
      </c>
    </row>
    <row r="65" spans="1:21">
      <c r="A65" t="s">
        <v>52</v>
      </c>
      <c r="B65">
        <v>2</v>
      </c>
      <c r="C65">
        <v>1</v>
      </c>
      <c r="D65">
        <v>1</v>
      </c>
      <c r="E65" s="3">
        <v>0.5</v>
      </c>
      <c r="F65" s="3">
        <v>0.5</v>
      </c>
      <c r="G65">
        <v>1</v>
      </c>
      <c r="H65">
        <v>1</v>
      </c>
      <c r="I65">
        <v>0</v>
      </c>
      <c r="J65" s="3">
        <v>1</v>
      </c>
      <c r="K65">
        <v>1</v>
      </c>
      <c r="L65">
        <v>0</v>
      </c>
      <c r="M65">
        <v>1</v>
      </c>
      <c r="N65" s="3">
        <v>0</v>
      </c>
      <c r="O65">
        <v>0</v>
      </c>
      <c r="P65">
        <v>0</v>
      </c>
      <c r="Q65">
        <v>0</v>
      </c>
      <c r="R65" t="s">
        <v>32</v>
      </c>
      <c r="S65">
        <v>0</v>
      </c>
      <c r="T65">
        <v>0</v>
      </c>
      <c r="U65">
        <v>1</v>
      </c>
    </row>
    <row r="66" spans="1:21">
      <c r="A66" t="s">
        <v>55</v>
      </c>
      <c r="B66">
        <v>0</v>
      </c>
      <c r="C66">
        <v>0</v>
      </c>
      <c r="D66">
        <v>0</v>
      </c>
      <c r="E66" t="s">
        <v>32</v>
      </c>
      <c r="F66" t="s">
        <v>32</v>
      </c>
      <c r="G66">
        <v>0</v>
      </c>
      <c r="H66">
        <v>0</v>
      </c>
      <c r="I66">
        <v>0</v>
      </c>
      <c r="J66" t="s">
        <v>32</v>
      </c>
      <c r="K66">
        <v>0</v>
      </c>
      <c r="L66">
        <v>0</v>
      </c>
      <c r="M66">
        <v>0</v>
      </c>
      <c r="N66" t="s">
        <v>32</v>
      </c>
      <c r="O66">
        <v>0</v>
      </c>
      <c r="P66">
        <v>0</v>
      </c>
      <c r="Q66">
        <v>0</v>
      </c>
      <c r="R66" t="s">
        <v>32</v>
      </c>
      <c r="S66">
        <v>0</v>
      </c>
      <c r="T66">
        <v>0</v>
      </c>
      <c r="U66">
        <v>2</v>
      </c>
    </row>
    <row r="67" spans="1:21">
      <c r="A67" t="s">
        <v>53</v>
      </c>
      <c r="B67">
        <v>3</v>
      </c>
      <c r="C67">
        <v>2</v>
      </c>
      <c r="D67">
        <v>1</v>
      </c>
      <c r="E67" s="4">
        <v>0.66700000000000004</v>
      </c>
      <c r="F67" s="4">
        <v>0.83299999999999996</v>
      </c>
      <c r="G67">
        <v>1</v>
      </c>
      <c r="H67">
        <v>1</v>
      </c>
      <c r="I67">
        <v>0</v>
      </c>
      <c r="J67" s="3">
        <v>1</v>
      </c>
      <c r="K67">
        <v>2</v>
      </c>
      <c r="L67">
        <v>1</v>
      </c>
      <c r="M67">
        <v>1</v>
      </c>
      <c r="N67" s="3">
        <v>0.5</v>
      </c>
      <c r="O67">
        <v>4</v>
      </c>
      <c r="P67">
        <v>3</v>
      </c>
      <c r="Q67">
        <v>1</v>
      </c>
      <c r="R67" s="3">
        <v>0.75</v>
      </c>
      <c r="S67">
        <v>0</v>
      </c>
      <c r="T67">
        <v>2</v>
      </c>
      <c r="U67">
        <v>0</v>
      </c>
    </row>
    <row r="68" spans="1:21">
      <c r="A68" t="s">
        <v>54</v>
      </c>
      <c r="B68">
        <v>2</v>
      </c>
      <c r="C68">
        <v>1</v>
      </c>
      <c r="D68">
        <v>1</v>
      </c>
      <c r="E68" s="3">
        <v>0.5</v>
      </c>
      <c r="F68" s="3">
        <v>0.5</v>
      </c>
      <c r="G68">
        <v>2</v>
      </c>
      <c r="H68">
        <v>1</v>
      </c>
      <c r="I68">
        <v>1</v>
      </c>
      <c r="J68" s="3">
        <v>0.5</v>
      </c>
      <c r="K68">
        <v>0</v>
      </c>
      <c r="L68">
        <v>0</v>
      </c>
      <c r="M68">
        <v>0</v>
      </c>
      <c r="N68" t="s">
        <v>32</v>
      </c>
      <c r="O68">
        <v>0</v>
      </c>
      <c r="P68">
        <v>0</v>
      </c>
      <c r="Q68">
        <v>0</v>
      </c>
      <c r="R68" t="s">
        <v>32</v>
      </c>
      <c r="S68">
        <v>0</v>
      </c>
      <c r="T68">
        <v>0</v>
      </c>
      <c r="U68">
        <v>2</v>
      </c>
    </row>
    <row r="69" spans="1:21">
      <c r="A69" t="s">
        <v>136</v>
      </c>
      <c r="B69">
        <v>1</v>
      </c>
      <c r="C69">
        <v>0</v>
      </c>
      <c r="D69">
        <v>1</v>
      </c>
      <c r="E69" s="3">
        <v>0</v>
      </c>
      <c r="F69" s="3">
        <v>0</v>
      </c>
      <c r="G69">
        <v>1</v>
      </c>
      <c r="H69">
        <v>0</v>
      </c>
      <c r="I69">
        <v>1</v>
      </c>
      <c r="J69" s="3">
        <v>0</v>
      </c>
      <c r="K69">
        <v>0</v>
      </c>
      <c r="L69">
        <v>0</v>
      </c>
      <c r="M69">
        <v>0</v>
      </c>
      <c r="N69" t="s">
        <v>32</v>
      </c>
      <c r="O69">
        <v>3</v>
      </c>
      <c r="P69">
        <v>2</v>
      </c>
      <c r="Q69">
        <v>1</v>
      </c>
      <c r="R69" s="4">
        <v>0.66700000000000004</v>
      </c>
      <c r="S69">
        <v>0</v>
      </c>
      <c r="T69">
        <v>2</v>
      </c>
      <c r="U69">
        <v>1</v>
      </c>
    </row>
    <row r="70" spans="1:21">
      <c r="A70" t="s">
        <v>137</v>
      </c>
      <c r="B70">
        <v>17</v>
      </c>
      <c r="C70">
        <v>8</v>
      </c>
      <c r="D70">
        <v>9</v>
      </c>
      <c r="E70" s="4">
        <v>0.47099999999999997</v>
      </c>
      <c r="F70" s="4">
        <v>0.61799999999999999</v>
      </c>
      <c r="G70">
        <v>6</v>
      </c>
      <c r="H70">
        <v>3</v>
      </c>
      <c r="I70">
        <v>3</v>
      </c>
      <c r="J70" s="3">
        <v>0.5</v>
      </c>
      <c r="K70">
        <v>11</v>
      </c>
      <c r="L70">
        <v>5</v>
      </c>
      <c r="M70">
        <v>6</v>
      </c>
      <c r="N70" s="4">
        <v>0.45400000000000001</v>
      </c>
      <c r="O70">
        <v>0</v>
      </c>
      <c r="P70">
        <v>0</v>
      </c>
      <c r="Q70">
        <v>0</v>
      </c>
      <c r="R70" t="s">
        <v>32</v>
      </c>
      <c r="S70">
        <v>0</v>
      </c>
      <c r="T70">
        <v>1</v>
      </c>
      <c r="U70">
        <v>2</v>
      </c>
    </row>
    <row r="71" spans="1:21">
      <c r="A71" t="s">
        <v>35</v>
      </c>
      <c r="B71">
        <v>69</v>
      </c>
      <c r="C71">
        <v>35</v>
      </c>
      <c r="D71">
        <v>34</v>
      </c>
      <c r="E71" s="4">
        <v>0.50700000000000001</v>
      </c>
      <c r="F71" s="4">
        <v>0.623</v>
      </c>
      <c r="G71">
        <v>33</v>
      </c>
      <c r="H71">
        <v>19</v>
      </c>
      <c r="I71">
        <v>14</v>
      </c>
      <c r="J71" s="4">
        <v>0.57599999999999996</v>
      </c>
      <c r="K71">
        <v>36</v>
      </c>
      <c r="L71">
        <v>16</v>
      </c>
      <c r="M71">
        <v>20</v>
      </c>
      <c r="N71" s="4">
        <v>0.44400000000000001</v>
      </c>
      <c r="O71">
        <v>11</v>
      </c>
      <c r="P71">
        <v>9</v>
      </c>
      <c r="Q71">
        <v>2</v>
      </c>
      <c r="R71" s="4">
        <v>0.81799999999999995</v>
      </c>
      <c r="S71">
        <v>2</v>
      </c>
      <c r="T71">
        <v>8</v>
      </c>
      <c r="U71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A260-6CD8-894D-99BB-93F27E4C8756}">
  <dimension ref="A1:C13"/>
  <sheetViews>
    <sheetView tabSelected="1" workbookViewId="0">
      <selection activeCell="Q34" sqref="Q34"/>
    </sheetView>
  </sheetViews>
  <sheetFormatPr baseColWidth="10" defaultRowHeight="16"/>
  <cols>
    <col min="1" max="1" width="30.33203125" customWidth="1"/>
  </cols>
  <sheetData>
    <row r="1" spans="1:3">
      <c r="A1" t="s">
        <v>78</v>
      </c>
      <c r="B1" t="s">
        <v>90</v>
      </c>
      <c r="C1" t="s">
        <v>91</v>
      </c>
    </row>
    <row r="2" spans="1:3">
      <c r="A2" t="s">
        <v>92</v>
      </c>
      <c r="B2">
        <v>66</v>
      </c>
      <c r="C2">
        <v>56</v>
      </c>
    </row>
    <row r="3" spans="1:3">
      <c r="A3" s="5" t="s">
        <v>79</v>
      </c>
      <c r="B3">
        <v>69</v>
      </c>
      <c r="C3">
        <v>84</v>
      </c>
    </row>
    <row r="4" spans="1:3">
      <c r="A4" t="s">
        <v>80</v>
      </c>
      <c r="B4">
        <v>84</v>
      </c>
      <c r="C4">
        <v>65</v>
      </c>
    </row>
    <row r="5" spans="1:3">
      <c r="A5" t="s">
        <v>81</v>
      </c>
      <c r="B5">
        <v>81</v>
      </c>
      <c r="C5">
        <v>73</v>
      </c>
    </row>
    <row r="6" spans="1:3">
      <c r="A6" t="s">
        <v>82</v>
      </c>
      <c r="B6">
        <v>95</v>
      </c>
      <c r="C6">
        <v>63</v>
      </c>
    </row>
    <row r="7" spans="1:3">
      <c r="A7" t="s">
        <v>83</v>
      </c>
      <c r="B7">
        <v>98</v>
      </c>
      <c r="C7">
        <v>80</v>
      </c>
    </row>
    <row r="8" spans="1:3">
      <c r="A8" t="s">
        <v>84</v>
      </c>
      <c r="B8">
        <v>86</v>
      </c>
      <c r="C8">
        <v>77</v>
      </c>
    </row>
    <row r="9" spans="1:3">
      <c r="A9" t="s">
        <v>85</v>
      </c>
      <c r="B9">
        <v>54</v>
      </c>
      <c r="C9">
        <v>81</v>
      </c>
    </row>
    <row r="10" spans="1:3">
      <c r="A10" t="s">
        <v>86</v>
      </c>
      <c r="B10">
        <v>63</v>
      </c>
      <c r="C10">
        <v>88</v>
      </c>
    </row>
    <row r="11" spans="1:3">
      <c r="A11" t="s">
        <v>87</v>
      </c>
      <c r="B11">
        <v>88</v>
      </c>
      <c r="C11">
        <v>55</v>
      </c>
    </row>
    <row r="12" spans="1:3">
      <c r="A12" t="s">
        <v>88</v>
      </c>
      <c r="B12">
        <v>76</v>
      </c>
      <c r="C12">
        <v>69</v>
      </c>
    </row>
    <row r="13" spans="1:3">
      <c r="A13" t="s">
        <v>89</v>
      </c>
      <c r="B13">
        <v>95</v>
      </c>
      <c r="C13">
        <v>70</v>
      </c>
    </row>
  </sheetData>
  <hyperlinks>
    <hyperlink ref="A3" r:id="rId1" xr:uid="{A7659AC4-D64A-2042-B5BC-EE8934087D9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29AA-0247-684E-BE8B-EDDB6DD7A69E}">
  <dimension ref="A1:AE187"/>
  <sheetViews>
    <sheetView topLeftCell="A118" zoomScaleNormal="100" workbookViewId="0">
      <selection activeCell="B150" sqref="B150:AA150"/>
    </sheetView>
  </sheetViews>
  <sheetFormatPr baseColWidth="10" defaultRowHeight="16"/>
  <cols>
    <col min="1" max="1" width="24.1640625" customWidth="1"/>
    <col min="2" max="2" width="10.83203125" style="23"/>
    <col min="15" max="15" width="10.83203125" style="10"/>
    <col min="19" max="19" width="10.83203125" style="10"/>
    <col min="23" max="23" width="10.83203125" style="10"/>
    <col min="26" max="26" width="10.83203125" style="15"/>
    <col min="27" max="27" width="10.83203125" style="10"/>
  </cols>
  <sheetData>
    <row r="1" spans="1:27" s="6" customFormat="1">
      <c r="A1" s="34" t="s">
        <v>214</v>
      </c>
      <c r="B1" s="39"/>
      <c r="O1" s="30"/>
      <c r="S1" s="30"/>
      <c r="W1" s="30"/>
      <c r="Z1" s="42"/>
      <c r="AA1" s="30"/>
    </row>
    <row r="2" spans="1:27">
      <c r="A2" t="s">
        <v>44</v>
      </c>
      <c r="B2" s="23" t="s">
        <v>9</v>
      </c>
      <c r="C2" t="s">
        <v>0</v>
      </c>
      <c r="D2" t="s">
        <v>13</v>
      </c>
      <c r="E2" t="s">
        <v>1</v>
      </c>
      <c r="F2" t="s">
        <v>105</v>
      </c>
      <c r="G2" t="s">
        <v>16</v>
      </c>
      <c r="H2" t="s">
        <v>18</v>
      </c>
      <c r="I2" t="s">
        <v>106</v>
      </c>
      <c r="J2" t="s">
        <v>107</v>
      </c>
      <c r="K2" t="s">
        <v>108</v>
      </c>
      <c r="L2" t="s">
        <v>2</v>
      </c>
      <c r="M2" t="s">
        <v>3</v>
      </c>
      <c r="N2" t="s">
        <v>36</v>
      </c>
      <c r="O2" s="10" t="s">
        <v>37</v>
      </c>
      <c r="P2" t="s">
        <v>109</v>
      </c>
      <c r="Q2" t="s">
        <v>110</v>
      </c>
      <c r="R2" t="s">
        <v>111</v>
      </c>
      <c r="S2" s="10" t="s">
        <v>112</v>
      </c>
      <c r="T2" t="s">
        <v>113</v>
      </c>
      <c r="U2" t="s">
        <v>114</v>
      </c>
      <c r="V2" t="s">
        <v>115</v>
      </c>
      <c r="W2" s="10" t="s">
        <v>116</v>
      </c>
      <c r="X2" t="s">
        <v>4</v>
      </c>
      <c r="Y2" t="s">
        <v>5</v>
      </c>
      <c r="Z2" s="15" t="s">
        <v>39</v>
      </c>
      <c r="AA2" s="10" t="s">
        <v>40</v>
      </c>
    </row>
    <row r="3" spans="1:27">
      <c r="A3" t="s">
        <v>134</v>
      </c>
      <c r="B3" s="23">
        <f>4</f>
        <v>4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2</v>
      </c>
      <c r="M3">
        <v>0</v>
      </c>
      <c r="N3">
        <v>2</v>
      </c>
      <c r="O3" s="10">
        <v>0</v>
      </c>
      <c r="P3">
        <v>0</v>
      </c>
      <c r="Q3">
        <v>0</v>
      </c>
      <c r="R3">
        <v>0</v>
      </c>
      <c r="S3" s="10" t="s">
        <v>32</v>
      </c>
      <c r="T3">
        <v>2</v>
      </c>
      <c r="U3">
        <v>0</v>
      </c>
      <c r="V3">
        <v>2</v>
      </c>
      <c r="W3" s="10">
        <v>0</v>
      </c>
      <c r="X3">
        <v>0</v>
      </c>
      <c r="Y3">
        <v>0</v>
      </c>
      <c r="Z3" s="15">
        <v>0</v>
      </c>
      <c r="AA3" s="10" t="s">
        <v>32</v>
      </c>
    </row>
    <row r="4" spans="1:27">
      <c r="A4" t="s">
        <v>45</v>
      </c>
      <c r="B4" s="23">
        <f>11</f>
        <v>11</v>
      </c>
      <c r="C4">
        <v>2</v>
      </c>
      <c r="D4">
        <v>2</v>
      </c>
      <c r="E4">
        <v>0</v>
      </c>
      <c r="F4">
        <v>0</v>
      </c>
      <c r="G4">
        <v>0</v>
      </c>
      <c r="H4">
        <v>0</v>
      </c>
      <c r="I4">
        <v>2</v>
      </c>
      <c r="J4">
        <v>1</v>
      </c>
      <c r="K4">
        <v>1</v>
      </c>
      <c r="L4">
        <v>15</v>
      </c>
      <c r="M4">
        <v>6</v>
      </c>
      <c r="N4">
        <v>9</v>
      </c>
      <c r="O4" s="10">
        <v>0.4</v>
      </c>
      <c r="P4">
        <v>7</v>
      </c>
      <c r="Q4">
        <v>2</v>
      </c>
      <c r="R4">
        <v>5</v>
      </c>
      <c r="S4" s="10">
        <v>0.28599999999999998</v>
      </c>
      <c r="T4">
        <v>8</v>
      </c>
      <c r="U4">
        <v>4</v>
      </c>
      <c r="V4">
        <v>4</v>
      </c>
      <c r="W4" s="10">
        <v>0.5</v>
      </c>
      <c r="X4">
        <v>3</v>
      </c>
      <c r="Y4">
        <v>3</v>
      </c>
      <c r="Z4" s="15">
        <v>0</v>
      </c>
      <c r="AA4" s="10">
        <v>1</v>
      </c>
    </row>
    <row r="5" spans="1:27">
      <c r="A5" t="s">
        <v>46</v>
      </c>
      <c r="B5" s="23">
        <f>27</f>
        <v>27</v>
      </c>
      <c r="C5">
        <v>13</v>
      </c>
      <c r="D5">
        <v>2</v>
      </c>
      <c r="E5">
        <v>2</v>
      </c>
      <c r="F5">
        <v>1</v>
      </c>
      <c r="G5">
        <v>1</v>
      </c>
      <c r="H5">
        <v>0</v>
      </c>
      <c r="I5">
        <v>2</v>
      </c>
      <c r="J5">
        <v>0</v>
      </c>
      <c r="K5">
        <v>2</v>
      </c>
      <c r="L5">
        <v>0</v>
      </c>
      <c r="M5">
        <v>0</v>
      </c>
      <c r="N5">
        <v>0</v>
      </c>
      <c r="O5" s="10" t="s">
        <v>32</v>
      </c>
      <c r="P5">
        <v>0</v>
      </c>
      <c r="Q5">
        <v>0</v>
      </c>
      <c r="R5">
        <v>0</v>
      </c>
      <c r="S5" s="10" t="s">
        <v>32</v>
      </c>
      <c r="T5">
        <v>0</v>
      </c>
      <c r="U5">
        <v>0</v>
      </c>
      <c r="V5">
        <v>0</v>
      </c>
      <c r="W5" s="10" t="s">
        <v>32</v>
      </c>
      <c r="X5">
        <v>0</v>
      </c>
      <c r="Y5">
        <v>0</v>
      </c>
      <c r="Z5" s="15">
        <v>0</v>
      </c>
      <c r="AA5" s="10" t="s">
        <v>32</v>
      </c>
    </row>
    <row r="6" spans="1:27">
      <c r="A6" t="s">
        <v>47</v>
      </c>
      <c r="B6" s="23">
        <f>17</f>
        <v>17</v>
      </c>
      <c r="C6">
        <v>7</v>
      </c>
      <c r="D6">
        <v>1</v>
      </c>
      <c r="E6">
        <v>1</v>
      </c>
      <c r="F6">
        <v>1</v>
      </c>
      <c r="G6">
        <v>0</v>
      </c>
      <c r="H6">
        <v>0</v>
      </c>
      <c r="I6">
        <v>3</v>
      </c>
      <c r="J6">
        <v>1</v>
      </c>
      <c r="K6">
        <v>2</v>
      </c>
      <c r="L6">
        <v>5</v>
      </c>
      <c r="M6">
        <v>5</v>
      </c>
      <c r="N6">
        <v>0</v>
      </c>
      <c r="O6" s="10">
        <v>1</v>
      </c>
      <c r="P6">
        <v>5</v>
      </c>
      <c r="Q6">
        <v>5</v>
      </c>
      <c r="R6">
        <v>0</v>
      </c>
      <c r="S6" s="10">
        <v>1</v>
      </c>
      <c r="T6">
        <v>0</v>
      </c>
      <c r="U6">
        <v>0</v>
      </c>
      <c r="V6">
        <v>0</v>
      </c>
      <c r="W6" s="10" t="s">
        <v>32</v>
      </c>
      <c r="X6">
        <v>0</v>
      </c>
      <c r="Y6">
        <v>0</v>
      </c>
      <c r="Z6" s="15">
        <v>0</v>
      </c>
      <c r="AA6" s="10" t="s">
        <v>32</v>
      </c>
    </row>
    <row r="7" spans="1:27">
      <c r="A7" t="s">
        <v>48</v>
      </c>
      <c r="B7" s="23">
        <f>15</f>
        <v>15</v>
      </c>
      <c r="C7">
        <v>8</v>
      </c>
      <c r="D7">
        <v>0</v>
      </c>
      <c r="E7">
        <v>0</v>
      </c>
      <c r="F7">
        <v>0</v>
      </c>
      <c r="G7">
        <v>1</v>
      </c>
      <c r="H7">
        <v>1</v>
      </c>
      <c r="I7">
        <v>4</v>
      </c>
      <c r="J7">
        <v>3</v>
      </c>
      <c r="K7">
        <v>1</v>
      </c>
      <c r="L7">
        <v>6</v>
      </c>
      <c r="M7">
        <v>4</v>
      </c>
      <c r="N7">
        <v>2</v>
      </c>
      <c r="O7" s="10">
        <v>0.66700000000000004</v>
      </c>
      <c r="P7">
        <v>2</v>
      </c>
      <c r="Q7">
        <v>2</v>
      </c>
      <c r="R7">
        <v>0</v>
      </c>
      <c r="S7" s="10">
        <v>1</v>
      </c>
      <c r="T7">
        <v>4</v>
      </c>
      <c r="U7">
        <v>2</v>
      </c>
      <c r="V7">
        <v>2</v>
      </c>
      <c r="W7" s="10">
        <v>0.5</v>
      </c>
      <c r="X7">
        <v>1</v>
      </c>
      <c r="Y7">
        <v>1</v>
      </c>
      <c r="Z7" s="15">
        <v>0</v>
      </c>
      <c r="AA7" s="10">
        <v>1</v>
      </c>
    </row>
    <row r="8" spans="1:27">
      <c r="A8" t="s">
        <v>50</v>
      </c>
      <c r="B8" s="23">
        <f>22</f>
        <v>22</v>
      </c>
      <c r="C8">
        <v>7</v>
      </c>
      <c r="D8">
        <v>2</v>
      </c>
      <c r="E8">
        <v>0</v>
      </c>
      <c r="F8">
        <v>0</v>
      </c>
      <c r="G8">
        <v>0</v>
      </c>
      <c r="H8">
        <v>0</v>
      </c>
      <c r="I8">
        <v>2</v>
      </c>
      <c r="J8">
        <v>1</v>
      </c>
      <c r="K8">
        <v>1</v>
      </c>
      <c r="L8">
        <v>1</v>
      </c>
      <c r="M8">
        <v>1</v>
      </c>
      <c r="N8">
        <v>0</v>
      </c>
      <c r="O8" s="10">
        <v>1</v>
      </c>
      <c r="P8">
        <v>1</v>
      </c>
      <c r="Q8">
        <v>1</v>
      </c>
      <c r="R8">
        <v>0</v>
      </c>
      <c r="S8" s="10">
        <v>1</v>
      </c>
      <c r="T8">
        <v>0</v>
      </c>
      <c r="U8">
        <v>0</v>
      </c>
      <c r="V8">
        <v>0</v>
      </c>
      <c r="W8" s="10" t="s">
        <v>32</v>
      </c>
      <c r="X8">
        <v>0</v>
      </c>
      <c r="Y8">
        <v>0</v>
      </c>
      <c r="Z8" s="15">
        <v>0</v>
      </c>
      <c r="AA8" s="10" t="s">
        <v>32</v>
      </c>
    </row>
    <row r="9" spans="1:27">
      <c r="A9" t="s">
        <v>135</v>
      </c>
      <c r="B9" s="23">
        <f>5</f>
        <v>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10</v>
      </c>
      <c r="M9">
        <v>6</v>
      </c>
      <c r="N9">
        <v>4</v>
      </c>
      <c r="O9" s="10">
        <v>0.6</v>
      </c>
      <c r="P9">
        <v>4</v>
      </c>
      <c r="Q9">
        <v>2</v>
      </c>
      <c r="R9">
        <v>2</v>
      </c>
      <c r="S9" s="10">
        <v>0.5</v>
      </c>
      <c r="T9">
        <v>6</v>
      </c>
      <c r="U9">
        <v>4</v>
      </c>
      <c r="V9">
        <v>2</v>
      </c>
      <c r="W9" s="10">
        <v>0.66700000000000004</v>
      </c>
      <c r="X9">
        <v>0</v>
      </c>
      <c r="Y9">
        <v>0</v>
      </c>
      <c r="Z9" s="15">
        <v>0</v>
      </c>
      <c r="AA9" s="10" t="s">
        <v>32</v>
      </c>
    </row>
    <row r="10" spans="1:27">
      <c r="A10" t="s">
        <v>51</v>
      </c>
      <c r="B10" s="23">
        <f>23</f>
        <v>23</v>
      </c>
      <c r="C10">
        <v>6</v>
      </c>
      <c r="D10">
        <v>2</v>
      </c>
      <c r="E10">
        <v>1</v>
      </c>
      <c r="F10">
        <v>2</v>
      </c>
      <c r="G10">
        <v>0</v>
      </c>
      <c r="H10">
        <v>0</v>
      </c>
      <c r="I10">
        <v>5</v>
      </c>
      <c r="J10">
        <v>3</v>
      </c>
      <c r="K10">
        <v>2</v>
      </c>
      <c r="L10">
        <v>5</v>
      </c>
      <c r="M10">
        <v>1</v>
      </c>
      <c r="N10">
        <v>4</v>
      </c>
      <c r="O10" s="10">
        <v>0.2</v>
      </c>
      <c r="P10">
        <v>3</v>
      </c>
      <c r="Q10">
        <v>1</v>
      </c>
      <c r="R10">
        <v>2</v>
      </c>
      <c r="S10" s="10">
        <v>0.33300000000000002</v>
      </c>
      <c r="T10">
        <v>2</v>
      </c>
      <c r="U10">
        <v>0</v>
      </c>
      <c r="V10">
        <v>2</v>
      </c>
      <c r="W10" s="10">
        <v>0</v>
      </c>
      <c r="X10">
        <v>0</v>
      </c>
      <c r="Y10">
        <v>0</v>
      </c>
      <c r="Z10" s="15">
        <v>0</v>
      </c>
      <c r="AA10" s="10" t="s">
        <v>32</v>
      </c>
    </row>
    <row r="11" spans="1:27">
      <c r="A11" t="s">
        <v>52</v>
      </c>
      <c r="B11" s="23">
        <f>7</f>
        <v>7</v>
      </c>
      <c r="C11">
        <v>3</v>
      </c>
      <c r="D11">
        <v>1</v>
      </c>
      <c r="E11">
        <v>0</v>
      </c>
      <c r="F11">
        <v>0</v>
      </c>
      <c r="G11">
        <v>0</v>
      </c>
      <c r="H11">
        <v>0</v>
      </c>
      <c r="I11">
        <v>3</v>
      </c>
      <c r="J11">
        <v>1</v>
      </c>
      <c r="K11">
        <v>2</v>
      </c>
      <c r="L11">
        <v>2</v>
      </c>
      <c r="M11">
        <v>1</v>
      </c>
      <c r="N11">
        <v>1</v>
      </c>
      <c r="O11" s="10">
        <v>0.5</v>
      </c>
      <c r="P11">
        <v>1</v>
      </c>
      <c r="Q11">
        <v>1</v>
      </c>
      <c r="R11">
        <v>0</v>
      </c>
      <c r="S11" s="10">
        <v>1</v>
      </c>
      <c r="T11">
        <v>1</v>
      </c>
      <c r="U11">
        <v>0</v>
      </c>
      <c r="V11">
        <v>1</v>
      </c>
      <c r="W11" s="10">
        <v>0</v>
      </c>
      <c r="X11">
        <v>0</v>
      </c>
      <c r="Y11">
        <v>0</v>
      </c>
      <c r="Z11" s="15">
        <v>0</v>
      </c>
      <c r="AA11" s="10" t="s">
        <v>32</v>
      </c>
    </row>
    <row r="12" spans="1:27">
      <c r="A12" t="s">
        <v>55</v>
      </c>
      <c r="B12" s="23">
        <f>4</f>
        <v>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 s="10" t="s">
        <v>32</v>
      </c>
      <c r="P12">
        <v>0</v>
      </c>
      <c r="Q12">
        <v>0</v>
      </c>
      <c r="R12">
        <v>0</v>
      </c>
      <c r="S12" s="10" t="s">
        <v>32</v>
      </c>
      <c r="T12">
        <v>0</v>
      </c>
      <c r="U12">
        <v>0</v>
      </c>
      <c r="V12">
        <v>0</v>
      </c>
      <c r="W12" s="10" t="s">
        <v>32</v>
      </c>
      <c r="X12">
        <v>0</v>
      </c>
      <c r="Y12">
        <v>0</v>
      </c>
      <c r="Z12" s="15">
        <v>0</v>
      </c>
      <c r="AA12" s="10" t="s">
        <v>32</v>
      </c>
    </row>
    <row r="13" spans="1:27">
      <c r="A13" t="s">
        <v>53</v>
      </c>
      <c r="B13" s="23">
        <f>6</f>
        <v>6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3</v>
      </c>
      <c r="M13">
        <v>2</v>
      </c>
      <c r="N13">
        <v>1</v>
      </c>
      <c r="O13" s="10">
        <v>0.66700000000000004</v>
      </c>
      <c r="P13">
        <v>1</v>
      </c>
      <c r="Q13">
        <v>1</v>
      </c>
      <c r="R13">
        <v>0</v>
      </c>
      <c r="S13" s="10">
        <v>1</v>
      </c>
      <c r="T13">
        <v>2</v>
      </c>
      <c r="U13">
        <v>1</v>
      </c>
      <c r="V13">
        <v>1</v>
      </c>
      <c r="W13" s="10">
        <v>0.5</v>
      </c>
      <c r="X13">
        <v>4</v>
      </c>
      <c r="Y13">
        <v>3</v>
      </c>
      <c r="Z13" s="15">
        <v>1</v>
      </c>
      <c r="AA13" s="10">
        <v>0.75</v>
      </c>
    </row>
    <row r="14" spans="1:27">
      <c r="A14" t="s">
        <v>54</v>
      </c>
      <c r="B14" s="23">
        <f>31</f>
        <v>31</v>
      </c>
      <c r="C14">
        <v>12</v>
      </c>
      <c r="D14">
        <v>7</v>
      </c>
      <c r="E14">
        <v>3</v>
      </c>
      <c r="F14">
        <v>2.33</v>
      </c>
      <c r="G14">
        <v>1</v>
      </c>
      <c r="H14">
        <v>0</v>
      </c>
      <c r="I14">
        <v>5</v>
      </c>
      <c r="J14">
        <v>0</v>
      </c>
      <c r="K14">
        <v>5</v>
      </c>
      <c r="L14">
        <v>2</v>
      </c>
      <c r="M14">
        <v>1</v>
      </c>
      <c r="N14">
        <v>1</v>
      </c>
      <c r="O14" s="10">
        <v>0.5</v>
      </c>
      <c r="P14">
        <v>2</v>
      </c>
      <c r="Q14">
        <v>1</v>
      </c>
      <c r="R14">
        <v>1</v>
      </c>
      <c r="S14" s="10">
        <v>0.5</v>
      </c>
      <c r="T14">
        <v>0</v>
      </c>
      <c r="U14">
        <v>0</v>
      </c>
      <c r="V14">
        <v>0</v>
      </c>
      <c r="W14" s="10" t="s">
        <v>32</v>
      </c>
      <c r="X14">
        <v>0</v>
      </c>
      <c r="Y14">
        <v>0</v>
      </c>
      <c r="Z14" s="15">
        <v>0</v>
      </c>
      <c r="AA14" s="10" t="s">
        <v>32</v>
      </c>
    </row>
    <row r="15" spans="1:27">
      <c r="A15" t="s">
        <v>136</v>
      </c>
      <c r="B15" s="23">
        <f>4</f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 s="10">
        <v>0</v>
      </c>
      <c r="P15">
        <v>1</v>
      </c>
      <c r="Q15">
        <v>0</v>
      </c>
      <c r="R15">
        <v>1</v>
      </c>
      <c r="S15" s="10">
        <v>0</v>
      </c>
      <c r="T15">
        <v>0</v>
      </c>
      <c r="U15">
        <v>0</v>
      </c>
      <c r="V15">
        <v>0</v>
      </c>
      <c r="W15" s="10" t="s">
        <v>32</v>
      </c>
      <c r="X15">
        <v>3</v>
      </c>
      <c r="Y15">
        <v>2</v>
      </c>
      <c r="Z15" s="15">
        <v>1</v>
      </c>
      <c r="AA15" s="10">
        <v>0.66700000000000004</v>
      </c>
    </row>
    <row r="16" spans="1:27">
      <c r="A16" t="s">
        <v>137</v>
      </c>
      <c r="B16" s="23">
        <f>24</f>
        <v>24</v>
      </c>
      <c r="C16">
        <v>17</v>
      </c>
      <c r="D16">
        <v>2</v>
      </c>
      <c r="E16">
        <v>0</v>
      </c>
      <c r="F16">
        <v>0</v>
      </c>
      <c r="G16">
        <v>2</v>
      </c>
      <c r="H16">
        <v>0</v>
      </c>
      <c r="I16">
        <v>9</v>
      </c>
      <c r="J16">
        <v>2</v>
      </c>
      <c r="K16">
        <v>7</v>
      </c>
      <c r="L16">
        <v>17</v>
      </c>
      <c r="M16">
        <v>8</v>
      </c>
      <c r="N16">
        <v>9</v>
      </c>
      <c r="O16" s="10">
        <v>0.47099999999999997</v>
      </c>
      <c r="P16">
        <v>6</v>
      </c>
      <c r="Q16">
        <v>3</v>
      </c>
      <c r="R16">
        <v>3</v>
      </c>
      <c r="S16" s="10">
        <v>0.5</v>
      </c>
      <c r="T16">
        <v>11</v>
      </c>
      <c r="U16">
        <v>5</v>
      </c>
      <c r="V16">
        <v>6</v>
      </c>
      <c r="W16" s="10">
        <v>0.45400000000000001</v>
      </c>
      <c r="X16">
        <v>0</v>
      </c>
      <c r="Y16">
        <v>0</v>
      </c>
      <c r="Z16" s="15">
        <v>0</v>
      </c>
      <c r="AA16" s="10" t="s">
        <v>32</v>
      </c>
    </row>
    <row r="17" spans="1:31">
      <c r="A17" t="s">
        <v>35</v>
      </c>
      <c r="B17" s="23">
        <f>40</f>
        <v>40</v>
      </c>
      <c r="C17">
        <v>81</v>
      </c>
      <c r="D17">
        <v>19</v>
      </c>
      <c r="E17">
        <v>8</v>
      </c>
      <c r="F17">
        <v>2.38</v>
      </c>
      <c r="G17">
        <v>5</v>
      </c>
      <c r="H17">
        <v>1</v>
      </c>
      <c r="I17">
        <v>38</v>
      </c>
      <c r="J17">
        <v>12</v>
      </c>
      <c r="K17">
        <v>26</v>
      </c>
      <c r="L17">
        <v>69</v>
      </c>
      <c r="M17">
        <v>35</v>
      </c>
      <c r="N17">
        <v>34</v>
      </c>
      <c r="O17" s="10">
        <v>0.50700000000000001</v>
      </c>
      <c r="P17">
        <v>33</v>
      </c>
      <c r="Q17">
        <v>19</v>
      </c>
      <c r="R17">
        <v>14</v>
      </c>
      <c r="S17" s="10">
        <v>0.57599999999999996</v>
      </c>
      <c r="T17">
        <v>36</v>
      </c>
      <c r="U17">
        <v>16</v>
      </c>
      <c r="V17">
        <v>20</v>
      </c>
      <c r="W17" s="10">
        <v>0.44400000000000001</v>
      </c>
      <c r="X17">
        <v>11</v>
      </c>
      <c r="Y17">
        <v>9</v>
      </c>
      <c r="Z17" s="15">
        <v>2</v>
      </c>
      <c r="AA17" s="10">
        <v>0.81799999999999995</v>
      </c>
    </row>
    <row r="19" spans="1:31" s="6" customFormat="1">
      <c r="A19" s="29" t="s">
        <v>215</v>
      </c>
      <c r="B19" s="39"/>
      <c r="O19" s="30"/>
      <c r="S19" s="30"/>
      <c r="W19" s="30"/>
      <c r="Z19" s="42"/>
      <c r="AA19" s="30"/>
    </row>
    <row r="21" spans="1:31">
      <c r="A21" t="s">
        <v>44</v>
      </c>
      <c r="B21" s="23" t="s">
        <v>9</v>
      </c>
      <c r="C21" t="s">
        <v>0</v>
      </c>
      <c r="D21" t="s">
        <v>13</v>
      </c>
      <c r="E21" t="s">
        <v>1</v>
      </c>
      <c r="F21" t="s">
        <v>105</v>
      </c>
      <c r="G21" t="s">
        <v>16</v>
      </c>
      <c r="H21" t="s">
        <v>18</v>
      </c>
      <c r="I21" t="s">
        <v>106</v>
      </c>
      <c r="J21" t="s">
        <v>107</v>
      </c>
      <c r="K21" t="s">
        <v>108</v>
      </c>
      <c r="L21" t="s">
        <v>2</v>
      </c>
      <c r="M21" t="s">
        <v>3</v>
      </c>
      <c r="N21" t="s">
        <v>36</v>
      </c>
      <c r="O21" s="10" t="s">
        <v>37</v>
      </c>
      <c r="P21" t="s">
        <v>109</v>
      </c>
      <c r="Q21" t="s">
        <v>110</v>
      </c>
      <c r="R21" t="s">
        <v>111</v>
      </c>
      <c r="S21" s="10" t="s">
        <v>112</v>
      </c>
      <c r="T21" t="s">
        <v>113</v>
      </c>
      <c r="U21" t="s">
        <v>114</v>
      </c>
      <c r="V21" t="s">
        <v>115</v>
      </c>
      <c r="W21" s="10" t="s">
        <v>116</v>
      </c>
      <c r="X21" t="s">
        <v>4</v>
      </c>
      <c r="Y21" t="s">
        <v>5</v>
      </c>
      <c r="Z21" s="15" t="s">
        <v>39</v>
      </c>
      <c r="AA21" s="10" t="s">
        <v>40</v>
      </c>
    </row>
    <row r="22" spans="1:31">
      <c r="A22" t="s">
        <v>46</v>
      </c>
      <c r="B22" s="23">
        <f>37</f>
        <v>37</v>
      </c>
      <c r="C22">
        <v>15</v>
      </c>
      <c r="D22">
        <v>0</v>
      </c>
      <c r="E22">
        <v>1</v>
      </c>
      <c r="F22">
        <v>0</v>
      </c>
      <c r="G22">
        <v>3</v>
      </c>
      <c r="H22">
        <v>0</v>
      </c>
      <c r="I22">
        <v>3</v>
      </c>
      <c r="J22">
        <v>1</v>
      </c>
      <c r="K22">
        <v>2</v>
      </c>
      <c r="L22">
        <v>15</v>
      </c>
      <c r="M22">
        <v>6</v>
      </c>
      <c r="N22" s="21">
        <v>9</v>
      </c>
      <c r="O22" s="10">
        <v>0.4</v>
      </c>
      <c r="P22">
        <v>8</v>
      </c>
      <c r="Q22" s="15">
        <v>3</v>
      </c>
      <c r="R22" s="15">
        <v>5</v>
      </c>
      <c r="S22" s="10">
        <v>0.375</v>
      </c>
      <c r="T22">
        <v>7</v>
      </c>
      <c r="U22">
        <v>3</v>
      </c>
      <c r="V22" s="15">
        <v>4</v>
      </c>
      <c r="W22" s="10">
        <v>0.42899999999999999</v>
      </c>
      <c r="X22">
        <v>0</v>
      </c>
      <c r="Y22">
        <v>0</v>
      </c>
      <c r="Z22" s="15">
        <v>0</v>
      </c>
      <c r="AA22" s="10" t="s">
        <v>32</v>
      </c>
    </row>
    <row r="23" spans="1:31">
      <c r="A23" t="s">
        <v>47</v>
      </c>
      <c r="B23" s="23">
        <f>12</f>
        <v>12</v>
      </c>
      <c r="C23">
        <v>0</v>
      </c>
      <c r="D23">
        <v>0</v>
      </c>
      <c r="E23">
        <v>2</v>
      </c>
      <c r="F23">
        <v>0</v>
      </c>
      <c r="G23">
        <v>0</v>
      </c>
      <c r="H23">
        <v>1</v>
      </c>
      <c r="I23">
        <v>2</v>
      </c>
      <c r="J23">
        <v>1</v>
      </c>
      <c r="K23">
        <v>1</v>
      </c>
      <c r="L23">
        <v>1</v>
      </c>
      <c r="M23">
        <v>0</v>
      </c>
      <c r="N23" s="21">
        <v>1</v>
      </c>
      <c r="O23" s="10">
        <v>0</v>
      </c>
      <c r="P23">
        <v>0</v>
      </c>
      <c r="Q23" s="15">
        <v>0</v>
      </c>
      <c r="R23" s="15">
        <v>0</v>
      </c>
      <c r="S23" s="10" t="s">
        <v>32</v>
      </c>
      <c r="T23">
        <v>1</v>
      </c>
      <c r="U23">
        <v>0</v>
      </c>
      <c r="V23" s="15">
        <v>1</v>
      </c>
      <c r="W23" s="10">
        <v>0</v>
      </c>
      <c r="X23">
        <v>0</v>
      </c>
      <c r="Y23">
        <v>0</v>
      </c>
      <c r="Z23" s="15">
        <v>0</v>
      </c>
      <c r="AA23" s="10" t="s">
        <v>32</v>
      </c>
    </row>
    <row r="24" spans="1:31">
      <c r="A24" t="s">
        <v>48</v>
      </c>
      <c r="B24" s="23">
        <f>12</f>
        <v>12</v>
      </c>
      <c r="C24">
        <v>0</v>
      </c>
      <c r="D24">
        <v>2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 s="21">
        <v>0</v>
      </c>
      <c r="O24" s="10" t="s">
        <v>32</v>
      </c>
      <c r="P24">
        <v>0</v>
      </c>
      <c r="Q24" s="15">
        <v>0</v>
      </c>
      <c r="R24" s="15">
        <v>0</v>
      </c>
      <c r="S24" s="10" t="s">
        <v>32</v>
      </c>
      <c r="T24">
        <v>0</v>
      </c>
      <c r="U24">
        <v>0</v>
      </c>
      <c r="V24" s="15">
        <v>0</v>
      </c>
      <c r="W24" s="10" t="s">
        <v>32</v>
      </c>
      <c r="X24">
        <v>0</v>
      </c>
      <c r="Y24">
        <v>0</v>
      </c>
      <c r="Z24" s="15">
        <v>0</v>
      </c>
      <c r="AA24" s="10" t="s">
        <v>32</v>
      </c>
    </row>
    <row r="25" spans="1:31">
      <c r="A25" t="s">
        <v>50</v>
      </c>
      <c r="B25" s="23">
        <f>30</f>
        <v>30</v>
      </c>
      <c r="C25">
        <v>15</v>
      </c>
      <c r="D25">
        <v>2</v>
      </c>
      <c r="E25">
        <v>1</v>
      </c>
      <c r="F25">
        <v>2</v>
      </c>
      <c r="G25">
        <v>1</v>
      </c>
      <c r="H25">
        <v>0</v>
      </c>
      <c r="I25">
        <v>0</v>
      </c>
      <c r="J25">
        <v>0</v>
      </c>
      <c r="K25">
        <v>0</v>
      </c>
      <c r="L25">
        <v>8</v>
      </c>
      <c r="M25">
        <v>5</v>
      </c>
      <c r="N25" s="21">
        <v>3</v>
      </c>
      <c r="O25" s="10">
        <v>0.625</v>
      </c>
      <c r="P25">
        <v>1</v>
      </c>
      <c r="Q25" s="15">
        <v>1</v>
      </c>
      <c r="R25" s="15">
        <v>0</v>
      </c>
      <c r="S25" s="10">
        <v>1</v>
      </c>
      <c r="T25">
        <v>7</v>
      </c>
      <c r="U25">
        <v>4</v>
      </c>
      <c r="V25" s="15">
        <v>3</v>
      </c>
      <c r="W25" s="10">
        <v>0.57099999999999995</v>
      </c>
      <c r="X25">
        <v>2</v>
      </c>
      <c r="Y25">
        <v>1</v>
      </c>
      <c r="Z25" s="15">
        <v>1</v>
      </c>
      <c r="AA25" s="10">
        <v>0.5</v>
      </c>
      <c r="AE25" s="3"/>
    </row>
    <row r="26" spans="1:31">
      <c r="A26" t="s">
        <v>51</v>
      </c>
      <c r="B26" s="23">
        <f>38</f>
        <v>38</v>
      </c>
      <c r="C26">
        <v>13</v>
      </c>
      <c r="D26">
        <v>2</v>
      </c>
      <c r="E26">
        <v>3</v>
      </c>
      <c r="F26">
        <v>0.67</v>
      </c>
      <c r="G26">
        <v>0</v>
      </c>
      <c r="H26">
        <v>0</v>
      </c>
      <c r="I26">
        <v>6</v>
      </c>
      <c r="J26">
        <v>0</v>
      </c>
      <c r="K26">
        <v>6</v>
      </c>
      <c r="L26">
        <v>9</v>
      </c>
      <c r="M26">
        <v>3</v>
      </c>
      <c r="N26" s="21">
        <v>6</v>
      </c>
      <c r="O26" s="10">
        <v>0.33300000000000002</v>
      </c>
      <c r="P26">
        <v>4</v>
      </c>
      <c r="Q26" s="15">
        <v>3</v>
      </c>
      <c r="R26" s="15">
        <v>1</v>
      </c>
      <c r="S26" s="10">
        <v>0.75</v>
      </c>
      <c r="T26">
        <v>5</v>
      </c>
      <c r="U26">
        <v>0</v>
      </c>
      <c r="V26" s="15">
        <v>5</v>
      </c>
      <c r="W26" s="10">
        <v>0</v>
      </c>
      <c r="X26">
        <v>8</v>
      </c>
      <c r="Y26">
        <v>7</v>
      </c>
      <c r="Z26" s="15">
        <v>1</v>
      </c>
      <c r="AA26" s="10">
        <v>0.875</v>
      </c>
      <c r="AE26" s="4"/>
    </row>
    <row r="27" spans="1:31">
      <c r="A27" t="s">
        <v>192</v>
      </c>
      <c r="B27" s="23">
        <f>2</f>
        <v>2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21">
        <v>0</v>
      </c>
      <c r="O27" s="10" t="s">
        <v>32</v>
      </c>
      <c r="P27">
        <v>0</v>
      </c>
      <c r="Q27" s="15">
        <v>0</v>
      </c>
      <c r="R27" s="15">
        <v>0</v>
      </c>
      <c r="S27" s="10" t="s">
        <v>32</v>
      </c>
      <c r="T27">
        <v>0</v>
      </c>
      <c r="U27">
        <v>0</v>
      </c>
      <c r="V27" s="15">
        <v>0</v>
      </c>
      <c r="W27" s="10" t="s">
        <v>32</v>
      </c>
      <c r="X27">
        <v>0</v>
      </c>
      <c r="Y27">
        <v>0</v>
      </c>
      <c r="Z27" s="15">
        <v>0</v>
      </c>
      <c r="AA27" s="10" t="s">
        <v>32</v>
      </c>
    </row>
    <row r="28" spans="1:31">
      <c r="A28" t="s">
        <v>54</v>
      </c>
      <c r="B28" s="23">
        <f>33</f>
        <v>33</v>
      </c>
      <c r="C28">
        <v>8</v>
      </c>
      <c r="D28">
        <v>7</v>
      </c>
      <c r="E28">
        <v>1</v>
      </c>
      <c r="F28">
        <v>7</v>
      </c>
      <c r="G28">
        <v>3</v>
      </c>
      <c r="H28">
        <v>1</v>
      </c>
      <c r="I28">
        <v>4</v>
      </c>
      <c r="J28">
        <v>0</v>
      </c>
      <c r="K28">
        <v>4</v>
      </c>
      <c r="L28">
        <v>5</v>
      </c>
      <c r="M28">
        <v>3</v>
      </c>
      <c r="N28" s="21">
        <v>2</v>
      </c>
      <c r="O28" s="10">
        <v>0.6</v>
      </c>
      <c r="P28">
        <v>3</v>
      </c>
      <c r="Q28" s="15">
        <v>2</v>
      </c>
      <c r="R28" s="15">
        <v>1</v>
      </c>
      <c r="S28" s="10">
        <v>0.66700000000000004</v>
      </c>
      <c r="T28">
        <v>2</v>
      </c>
      <c r="U28">
        <v>1</v>
      </c>
      <c r="V28" s="15">
        <v>1</v>
      </c>
      <c r="W28" s="10">
        <v>0.5</v>
      </c>
      <c r="X28">
        <v>1</v>
      </c>
      <c r="Y28">
        <v>1</v>
      </c>
      <c r="Z28" s="15">
        <v>0</v>
      </c>
      <c r="AA28" s="10">
        <v>1</v>
      </c>
      <c r="AE28" s="3"/>
    </row>
    <row r="29" spans="1:31">
      <c r="A29" t="s">
        <v>137</v>
      </c>
      <c r="B29" s="23">
        <f>36</f>
        <v>36</v>
      </c>
      <c r="C29">
        <v>25</v>
      </c>
      <c r="D29">
        <v>2</v>
      </c>
      <c r="E29">
        <v>5</v>
      </c>
      <c r="F29">
        <v>0.4</v>
      </c>
      <c r="G29">
        <v>1</v>
      </c>
      <c r="H29">
        <v>1</v>
      </c>
      <c r="I29">
        <v>13</v>
      </c>
      <c r="J29">
        <v>5</v>
      </c>
      <c r="K29">
        <v>8</v>
      </c>
      <c r="L29">
        <v>16</v>
      </c>
      <c r="M29">
        <v>9</v>
      </c>
      <c r="N29" s="21">
        <v>7</v>
      </c>
      <c r="O29" s="10">
        <v>0.56200000000000006</v>
      </c>
      <c r="P29">
        <v>8</v>
      </c>
      <c r="Q29" s="15">
        <v>6</v>
      </c>
      <c r="R29" s="15">
        <v>2</v>
      </c>
      <c r="S29" s="10">
        <v>0.75</v>
      </c>
      <c r="T29">
        <v>8</v>
      </c>
      <c r="U29">
        <v>3</v>
      </c>
      <c r="V29" s="15">
        <v>5</v>
      </c>
      <c r="W29" s="10">
        <v>0.375</v>
      </c>
      <c r="X29">
        <v>4</v>
      </c>
      <c r="Y29">
        <v>4</v>
      </c>
      <c r="Z29" s="15">
        <v>0</v>
      </c>
      <c r="AA29" s="10">
        <v>1</v>
      </c>
      <c r="AE29" s="3"/>
    </row>
    <row r="30" spans="1:31">
      <c r="A30" t="s">
        <v>35</v>
      </c>
      <c r="B30" s="23">
        <f>40</f>
        <v>40</v>
      </c>
      <c r="C30">
        <v>76</v>
      </c>
      <c r="D30">
        <v>16</v>
      </c>
      <c r="E30">
        <v>13</v>
      </c>
      <c r="F30">
        <v>1.23</v>
      </c>
      <c r="G30">
        <v>8</v>
      </c>
      <c r="H30">
        <v>3</v>
      </c>
      <c r="I30">
        <v>29</v>
      </c>
      <c r="J30">
        <v>7</v>
      </c>
      <c r="K30">
        <v>22</v>
      </c>
      <c r="L30">
        <v>54</v>
      </c>
      <c r="M30">
        <v>26</v>
      </c>
      <c r="N30" s="21">
        <v>28</v>
      </c>
      <c r="O30" s="10">
        <v>0.48199999999999998</v>
      </c>
      <c r="P30">
        <v>24</v>
      </c>
      <c r="Q30" s="15">
        <v>15</v>
      </c>
      <c r="R30" s="15">
        <v>9</v>
      </c>
      <c r="S30" s="10">
        <v>0.625</v>
      </c>
      <c r="T30">
        <v>30</v>
      </c>
      <c r="U30">
        <v>11</v>
      </c>
      <c r="V30" s="15">
        <v>19</v>
      </c>
      <c r="W30" s="10">
        <v>0.36699999999999999</v>
      </c>
      <c r="X30">
        <v>15</v>
      </c>
      <c r="Y30">
        <v>13</v>
      </c>
      <c r="Z30" s="15">
        <v>2</v>
      </c>
      <c r="AA30" s="10">
        <v>0.86699999999999999</v>
      </c>
      <c r="AE30" s="4"/>
    </row>
    <row r="32" spans="1:31" s="6" customFormat="1">
      <c r="A32" s="29" t="s">
        <v>216</v>
      </c>
      <c r="B32" s="39"/>
      <c r="O32" s="30"/>
      <c r="S32" s="30"/>
      <c r="W32" s="30"/>
      <c r="Z32" s="42"/>
      <c r="AA32" s="30"/>
    </row>
    <row r="33" spans="1:27">
      <c r="E33" s="3"/>
      <c r="F33" s="3"/>
      <c r="J33" s="4"/>
      <c r="N33" s="4"/>
    </row>
    <row r="34" spans="1:27">
      <c r="A34" t="s">
        <v>44</v>
      </c>
      <c r="B34" s="23" t="s">
        <v>9</v>
      </c>
      <c r="C34" t="s">
        <v>0</v>
      </c>
      <c r="D34" t="s">
        <v>13</v>
      </c>
      <c r="E34" t="s">
        <v>1</v>
      </c>
      <c r="F34" t="s">
        <v>105</v>
      </c>
      <c r="G34" t="s">
        <v>16</v>
      </c>
      <c r="H34" t="s">
        <v>18</v>
      </c>
      <c r="I34" t="s">
        <v>106</v>
      </c>
      <c r="J34" t="s">
        <v>107</v>
      </c>
      <c r="K34" t="s">
        <v>108</v>
      </c>
      <c r="L34" t="s">
        <v>2</v>
      </c>
      <c r="M34" t="s">
        <v>3</v>
      </c>
      <c r="N34" t="s">
        <v>36</v>
      </c>
      <c r="O34" s="10" t="s">
        <v>37</v>
      </c>
      <c r="P34" t="s">
        <v>109</v>
      </c>
      <c r="Q34" t="s">
        <v>110</v>
      </c>
      <c r="R34" t="s">
        <v>111</v>
      </c>
      <c r="S34" s="10" t="s">
        <v>112</v>
      </c>
      <c r="T34" t="s">
        <v>113</v>
      </c>
      <c r="U34" t="s">
        <v>114</v>
      </c>
      <c r="V34" t="s">
        <v>115</v>
      </c>
      <c r="W34" s="10" t="s">
        <v>116</v>
      </c>
      <c r="X34" t="s">
        <v>4</v>
      </c>
      <c r="Y34" t="s">
        <v>5</v>
      </c>
      <c r="Z34" s="15" t="s">
        <v>39</v>
      </c>
      <c r="AA34" s="10" t="s">
        <v>40</v>
      </c>
    </row>
    <row r="35" spans="1:27">
      <c r="A35" t="s">
        <v>45</v>
      </c>
      <c r="B35" s="23">
        <f>10</f>
        <v>10</v>
      </c>
      <c r="C35">
        <v>2</v>
      </c>
      <c r="D35">
        <v>1</v>
      </c>
      <c r="E35">
        <v>2</v>
      </c>
      <c r="F35">
        <v>0.5</v>
      </c>
      <c r="G35">
        <v>0</v>
      </c>
      <c r="H35">
        <v>0</v>
      </c>
      <c r="I35">
        <v>1</v>
      </c>
      <c r="J35">
        <v>0</v>
      </c>
      <c r="K35">
        <v>1</v>
      </c>
      <c r="L35">
        <v>4</v>
      </c>
      <c r="M35">
        <v>0</v>
      </c>
      <c r="N35">
        <v>4</v>
      </c>
      <c r="O35" s="10">
        <v>0</v>
      </c>
      <c r="P35">
        <v>4</v>
      </c>
      <c r="Q35">
        <v>0</v>
      </c>
      <c r="R35">
        <v>4</v>
      </c>
      <c r="S35" s="10">
        <v>0</v>
      </c>
      <c r="T35">
        <v>0</v>
      </c>
      <c r="U35">
        <v>0</v>
      </c>
      <c r="V35">
        <v>0</v>
      </c>
      <c r="W35" s="10" t="s">
        <v>32</v>
      </c>
      <c r="X35">
        <v>2</v>
      </c>
      <c r="Y35">
        <v>2</v>
      </c>
      <c r="Z35" s="15">
        <v>0</v>
      </c>
      <c r="AA35" s="10">
        <v>1</v>
      </c>
    </row>
    <row r="36" spans="1:27">
      <c r="A36" t="s">
        <v>46</v>
      </c>
      <c r="B36" s="23">
        <f>26</f>
        <v>26</v>
      </c>
      <c r="C36">
        <v>20</v>
      </c>
      <c r="D36">
        <v>3</v>
      </c>
      <c r="E36">
        <v>1</v>
      </c>
      <c r="F36">
        <v>3</v>
      </c>
      <c r="G36">
        <v>1</v>
      </c>
      <c r="H36">
        <v>0</v>
      </c>
      <c r="I36">
        <v>4</v>
      </c>
      <c r="J36">
        <v>0</v>
      </c>
      <c r="K36">
        <v>4</v>
      </c>
      <c r="L36">
        <v>16</v>
      </c>
      <c r="M36">
        <v>7</v>
      </c>
      <c r="N36">
        <v>9</v>
      </c>
      <c r="O36" s="10">
        <v>0.438</v>
      </c>
      <c r="P36">
        <v>2</v>
      </c>
      <c r="Q36">
        <v>1</v>
      </c>
      <c r="R36">
        <v>1</v>
      </c>
      <c r="S36" s="10">
        <v>0.5</v>
      </c>
      <c r="T36">
        <v>14</v>
      </c>
      <c r="U36">
        <v>6</v>
      </c>
      <c r="V36">
        <v>8</v>
      </c>
      <c r="W36" s="10">
        <v>0.42899999999999999</v>
      </c>
      <c r="X36">
        <v>0</v>
      </c>
      <c r="Y36">
        <v>0</v>
      </c>
      <c r="Z36" s="15">
        <v>0</v>
      </c>
      <c r="AA36" s="10" t="s">
        <v>32</v>
      </c>
    </row>
    <row r="37" spans="1:27">
      <c r="A37" t="s">
        <v>47</v>
      </c>
      <c r="B37" s="23">
        <f>15</f>
        <v>15</v>
      </c>
      <c r="C37">
        <v>5</v>
      </c>
      <c r="D37">
        <v>2</v>
      </c>
      <c r="E37">
        <v>2</v>
      </c>
      <c r="F37">
        <v>1</v>
      </c>
      <c r="G37">
        <v>0</v>
      </c>
      <c r="H37">
        <v>0</v>
      </c>
      <c r="I37">
        <v>3</v>
      </c>
      <c r="J37">
        <v>1</v>
      </c>
      <c r="K37">
        <v>2</v>
      </c>
      <c r="L37">
        <v>5</v>
      </c>
      <c r="M37">
        <v>2</v>
      </c>
      <c r="N37">
        <v>3</v>
      </c>
      <c r="O37" s="10">
        <v>0.4</v>
      </c>
      <c r="P37">
        <v>1</v>
      </c>
      <c r="Q37">
        <v>1</v>
      </c>
      <c r="R37">
        <v>0</v>
      </c>
      <c r="S37" s="10">
        <v>1</v>
      </c>
      <c r="T37">
        <v>4</v>
      </c>
      <c r="U37">
        <v>1</v>
      </c>
      <c r="V37">
        <v>3</v>
      </c>
      <c r="W37" s="10">
        <v>0.25</v>
      </c>
      <c r="X37">
        <v>0</v>
      </c>
      <c r="Y37">
        <v>0</v>
      </c>
      <c r="Z37" s="15">
        <v>0</v>
      </c>
      <c r="AA37" s="10" t="s">
        <v>32</v>
      </c>
    </row>
    <row r="38" spans="1:27">
      <c r="A38" t="s">
        <v>48</v>
      </c>
      <c r="B38" s="23">
        <f>13</f>
        <v>13</v>
      </c>
      <c r="C38">
        <v>7</v>
      </c>
      <c r="D38">
        <v>2</v>
      </c>
      <c r="E38">
        <v>1</v>
      </c>
      <c r="F38">
        <v>2</v>
      </c>
      <c r="G38">
        <v>0</v>
      </c>
      <c r="H38">
        <v>0</v>
      </c>
      <c r="I38">
        <v>2</v>
      </c>
      <c r="J38">
        <v>0</v>
      </c>
      <c r="K38">
        <v>2</v>
      </c>
      <c r="L38">
        <v>3</v>
      </c>
      <c r="M38">
        <v>3</v>
      </c>
      <c r="N38">
        <v>0</v>
      </c>
      <c r="O38" s="10">
        <v>1</v>
      </c>
      <c r="P38">
        <v>2</v>
      </c>
      <c r="Q38">
        <v>2</v>
      </c>
      <c r="R38">
        <v>0</v>
      </c>
      <c r="S38" s="10">
        <v>1</v>
      </c>
      <c r="T38">
        <v>1</v>
      </c>
      <c r="U38">
        <v>1</v>
      </c>
      <c r="V38">
        <v>0</v>
      </c>
      <c r="W38" s="10">
        <v>1</v>
      </c>
      <c r="X38">
        <v>0</v>
      </c>
      <c r="Y38">
        <v>0</v>
      </c>
      <c r="Z38" s="15">
        <v>0</v>
      </c>
      <c r="AA38" s="10" t="s">
        <v>32</v>
      </c>
    </row>
    <row r="39" spans="1:27">
      <c r="A39" t="s">
        <v>50</v>
      </c>
      <c r="B39" s="23">
        <f>10</f>
        <v>10</v>
      </c>
      <c r="C39">
        <v>6</v>
      </c>
      <c r="D39">
        <v>1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3</v>
      </c>
      <c r="M39">
        <v>2</v>
      </c>
      <c r="N39">
        <v>1</v>
      </c>
      <c r="O39" s="10">
        <v>0.66700000000000004</v>
      </c>
      <c r="P39">
        <v>0</v>
      </c>
      <c r="Q39">
        <v>0</v>
      </c>
      <c r="R39">
        <v>0</v>
      </c>
      <c r="S39" s="10" t="s">
        <v>32</v>
      </c>
      <c r="T39">
        <v>3</v>
      </c>
      <c r="U39">
        <v>2</v>
      </c>
      <c r="V39">
        <v>1</v>
      </c>
      <c r="W39" s="10">
        <v>0.66700000000000004</v>
      </c>
      <c r="X39">
        <v>0</v>
      </c>
      <c r="Y39">
        <v>0</v>
      </c>
      <c r="Z39" s="15">
        <v>0</v>
      </c>
      <c r="AA39" s="10" t="s">
        <v>32</v>
      </c>
    </row>
    <row r="40" spans="1:27">
      <c r="A40" t="s">
        <v>135</v>
      </c>
      <c r="B40" s="23">
        <f>5</f>
        <v>5</v>
      </c>
      <c r="C40">
        <v>2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2</v>
      </c>
      <c r="M40">
        <v>1</v>
      </c>
      <c r="N40">
        <v>1</v>
      </c>
      <c r="O40" s="10">
        <v>0.5</v>
      </c>
      <c r="P40">
        <v>2</v>
      </c>
      <c r="Q40">
        <v>1</v>
      </c>
      <c r="R40">
        <v>1</v>
      </c>
      <c r="S40" s="10">
        <v>0.5</v>
      </c>
      <c r="T40">
        <v>0</v>
      </c>
      <c r="U40">
        <v>0</v>
      </c>
      <c r="V40">
        <v>0</v>
      </c>
      <c r="W40" s="10" t="s">
        <v>32</v>
      </c>
      <c r="X40">
        <v>0</v>
      </c>
      <c r="Y40">
        <v>0</v>
      </c>
      <c r="Z40" s="15">
        <v>0</v>
      </c>
      <c r="AA40" s="10" t="s">
        <v>32</v>
      </c>
    </row>
    <row r="41" spans="1:27">
      <c r="A41" t="s">
        <v>51</v>
      </c>
      <c r="B41" s="23">
        <f>14</f>
        <v>14</v>
      </c>
      <c r="C41">
        <v>17</v>
      </c>
      <c r="D41">
        <v>5</v>
      </c>
      <c r="E41">
        <v>0</v>
      </c>
      <c r="F41">
        <v>0</v>
      </c>
      <c r="G41">
        <v>0</v>
      </c>
      <c r="H41">
        <v>1</v>
      </c>
      <c r="I41">
        <v>5</v>
      </c>
      <c r="J41">
        <v>2</v>
      </c>
      <c r="K41">
        <v>3</v>
      </c>
      <c r="L41">
        <v>9</v>
      </c>
      <c r="M41">
        <v>7</v>
      </c>
      <c r="N41">
        <v>2</v>
      </c>
      <c r="O41" s="10">
        <v>0.77800000000000002</v>
      </c>
      <c r="P41">
        <v>4</v>
      </c>
      <c r="Q41">
        <v>4</v>
      </c>
      <c r="R41">
        <v>0</v>
      </c>
      <c r="S41" s="10">
        <v>1</v>
      </c>
      <c r="T41">
        <v>5</v>
      </c>
      <c r="U41">
        <v>3</v>
      </c>
      <c r="V41">
        <v>2</v>
      </c>
      <c r="W41" s="10">
        <v>0.6</v>
      </c>
      <c r="X41">
        <v>0</v>
      </c>
      <c r="Y41">
        <v>0</v>
      </c>
      <c r="Z41" s="15">
        <v>0</v>
      </c>
      <c r="AA41" s="10" t="s">
        <v>32</v>
      </c>
    </row>
    <row r="42" spans="1:27">
      <c r="A42" t="s">
        <v>192</v>
      </c>
      <c r="B42" s="23">
        <f>10</f>
        <v>10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2</v>
      </c>
      <c r="J42">
        <v>2</v>
      </c>
      <c r="K42">
        <v>0</v>
      </c>
      <c r="L42">
        <v>1</v>
      </c>
      <c r="M42">
        <v>0</v>
      </c>
      <c r="N42">
        <v>1</v>
      </c>
      <c r="O42" s="10">
        <v>0</v>
      </c>
      <c r="P42">
        <v>1</v>
      </c>
      <c r="Q42">
        <v>0</v>
      </c>
      <c r="R42">
        <v>1</v>
      </c>
      <c r="S42" s="10">
        <v>0</v>
      </c>
      <c r="T42">
        <v>0</v>
      </c>
      <c r="U42">
        <v>0</v>
      </c>
      <c r="V42">
        <v>0</v>
      </c>
      <c r="W42" s="10" t="s">
        <v>32</v>
      </c>
      <c r="X42">
        <v>0</v>
      </c>
      <c r="Y42">
        <v>0</v>
      </c>
      <c r="Z42" s="15">
        <v>0</v>
      </c>
      <c r="AA42" s="10" t="s">
        <v>32</v>
      </c>
    </row>
    <row r="43" spans="1:27">
      <c r="A43" t="s">
        <v>52</v>
      </c>
      <c r="B43" s="23">
        <f>16</f>
        <v>16</v>
      </c>
      <c r="C43">
        <v>2</v>
      </c>
      <c r="D43">
        <v>3</v>
      </c>
      <c r="E43">
        <v>0</v>
      </c>
      <c r="F43">
        <v>0</v>
      </c>
      <c r="G43">
        <v>1</v>
      </c>
      <c r="H43">
        <v>0</v>
      </c>
      <c r="I43">
        <v>2</v>
      </c>
      <c r="J43">
        <v>1</v>
      </c>
      <c r="K43">
        <v>1</v>
      </c>
      <c r="L43">
        <v>5</v>
      </c>
      <c r="M43">
        <v>1</v>
      </c>
      <c r="N43">
        <v>4</v>
      </c>
      <c r="O43" s="10">
        <v>0.2</v>
      </c>
      <c r="P43">
        <v>1</v>
      </c>
      <c r="Q43">
        <v>1</v>
      </c>
      <c r="R43">
        <v>0</v>
      </c>
      <c r="S43" s="10">
        <v>1</v>
      </c>
      <c r="T43">
        <v>4</v>
      </c>
      <c r="U43">
        <v>0</v>
      </c>
      <c r="V43">
        <v>4</v>
      </c>
      <c r="W43" s="10">
        <v>0</v>
      </c>
      <c r="X43">
        <v>0</v>
      </c>
      <c r="Y43">
        <v>0</v>
      </c>
      <c r="Z43" s="15">
        <v>0</v>
      </c>
      <c r="AA43" s="10" t="s">
        <v>32</v>
      </c>
    </row>
    <row r="44" spans="1:27">
      <c r="A44" t="s">
        <v>55</v>
      </c>
      <c r="B44" s="23">
        <f>15</f>
        <v>15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2</v>
      </c>
      <c r="J44">
        <v>0</v>
      </c>
      <c r="K44">
        <v>2</v>
      </c>
      <c r="L44">
        <v>3</v>
      </c>
      <c r="M44">
        <v>2</v>
      </c>
      <c r="N44">
        <v>1</v>
      </c>
      <c r="O44" s="10">
        <v>0.66700000000000004</v>
      </c>
      <c r="P44">
        <v>2</v>
      </c>
      <c r="Q44">
        <v>1</v>
      </c>
      <c r="R44">
        <v>1</v>
      </c>
      <c r="S44" s="10">
        <v>0.5</v>
      </c>
      <c r="T44">
        <v>1</v>
      </c>
      <c r="U44">
        <v>1</v>
      </c>
      <c r="V44">
        <v>0</v>
      </c>
      <c r="W44" s="10">
        <v>1</v>
      </c>
      <c r="X44">
        <v>0</v>
      </c>
      <c r="Y44">
        <v>0</v>
      </c>
      <c r="Z44" s="15">
        <v>0</v>
      </c>
      <c r="AA44" s="10" t="s">
        <v>32</v>
      </c>
    </row>
    <row r="45" spans="1:27">
      <c r="A45" t="s">
        <v>53</v>
      </c>
      <c r="B45" s="23">
        <f>7</f>
        <v>7</v>
      </c>
      <c r="C45">
        <v>2</v>
      </c>
      <c r="D45">
        <v>1</v>
      </c>
      <c r="E45">
        <v>0</v>
      </c>
      <c r="F45">
        <v>0</v>
      </c>
      <c r="G45">
        <v>0</v>
      </c>
      <c r="H45">
        <v>0</v>
      </c>
      <c r="I45">
        <v>2</v>
      </c>
      <c r="J45">
        <v>0</v>
      </c>
      <c r="K45">
        <v>2</v>
      </c>
      <c r="L45">
        <v>2</v>
      </c>
      <c r="M45">
        <v>1</v>
      </c>
      <c r="N45">
        <v>1</v>
      </c>
      <c r="O45" s="10">
        <v>0.5</v>
      </c>
      <c r="P45">
        <v>1</v>
      </c>
      <c r="Q45">
        <v>1</v>
      </c>
      <c r="R45">
        <v>0</v>
      </c>
      <c r="S45" s="10">
        <v>1</v>
      </c>
      <c r="T45">
        <v>1</v>
      </c>
      <c r="U45">
        <v>0</v>
      </c>
      <c r="V45">
        <v>1</v>
      </c>
      <c r="W45" s="10">
        <v>0</v>
      </c>
      <c r="X45">
        <v>0</v>
      </c>
      <c r="Y45">
        <v>0</v>
      </c>
      <c r="Z45" s="15">
        <v>0</v>
      </c>
      <c r="AA45" s="10" t="s">
        <v>32</v>
      </c>
    </row>
    <row r="46" spans="1:27">
      <c r="A46" t="s">
        <v>54</v>
      </c>
      <c r="B46" s="23">
        <f>25</f>
        <v>25</v>
      </c>
      <c r="C46">
        <v>3</v>
      </c>
      <c r="D46">
        <v>6</v>
      </c>
      <c r="E46">
        <v>0</v>
      </c>
      <c r="F46">
        <v>0</v>
      </c>
      <c r="G46">
        <v>1</v>
      </c>
      <c r="H46">
        <v>0</v>
      </c>
      <c r="I46">
        <v>4</v>
      </c>
      <c r="J46">
        <v>1</v>
      </c>
      <c r="K46">
        <v>3</v>
      </c>
      <c r="L46">
        <v>4</v>
      </c>
      <c r="M46">
        <v>1</v>
      </c>
      <c r="N46">
        <v>3</v>
      </c>
      <c r="O46" s="10">
        <v>0.25</v>
      </c>
      <c r="P46">
        <v>1</v>
      </c>
      <c r="Q46">
        <v>0</v>
      </c>
      <c r="R46">
        <v>1</v>
      </c>
      <c r="S46" s="10">
        <v>0</v>
      </c>
      <c r="T46">
        <v>3</v>
      </c>
      <c r="U46">
        <v>1</v>
      </c>
      <c r="V46">
        <v>2</v>
      </c>
      <c r="W46" s="10">
        <v>0.33300000000000002</v>
      </c>
      <c r="X46">
        <v>0</v>
      </c>
      <c r="Y46">
        <v>0</v>
      </c>
      <c r="Z46" s="15">
        <v>0</v>
      </c>
      <c r="AA46" s="10" t="s">
        <v>32</v>
      </c>
    </row>
    <row r="47" spans="1:27">
      <c r="A47" t="s">
        <v>136</v>
      </c>
      <c r="B47" s="23">
        <f>8</f>
        <v>8</v>
      </c>
      <c r="C47">
        <v>4</v>
      </c>
      <c r="D47">
        <v>0</v>
      </c>
      <c r="E47">
        <v>1</v>
      </c>
      <c r="F47">
        <v>0</v>
      </c>
      <c r="G47">
        <v>1</v>
      </c>
      <c r="H47">
        <v>0</v>
      </c>
      <c r="I47">
        <v>2</v>
      </c>
      <c r="J47">
        <v>0</v>
      </c>
      <c r="K47">
        <v>2</v>
      </c>
      <c r="L47">
        <v>3</v>
      </c>
      <c r="M47">
        <v>1</v>
      </c>
      <c r="N47">
        <v>2</v>
      </c>
      <c r="O47" s="10">
        <v>0.33300000000000002</v>
      </c>
      <c r="P47">
        <v>2</v>
      </c>
      <c r="Q47">
        <v>1</v>
      </c>
      <c r="R47">
        <v>1</v>
      </c>
      <c r="S47" s="10">
        <v>0.5</v>
      </c>
      <c r="T47">
        <v>1</v>
      </c>
      <c r="U47">
        <v>0</v>
      </c>
      <c r="V47">
        <v>1</v>
      </c>
      <c r="W47" s="10">
        <v>0</v>
      </c>
      <c r="X47">
        <v>2</v>
      </c>
      <c r="Y47">
        <v>2</v>
      </c>
      <c r="Z47" s="15">
        <v>0</v>
      </c>
      <c r="AA47" s="10">
        <v>1</v>
      </c>
    </row>
    <row r="48" spans="1:27">
      <c r="A48" t="s">
        <v>137</v>
      </c>
      <c r="B48" s="23">
        <f>26</f>
        <v>26</v>
      </c>
      <c r="C48">
        <v>13</v>
      </c>
      <c r="D48">
        <v>0</v>
      </c>
      <c r="E48">
        <v>0</v>
      </c>
      <c r="F48">
        <v>0</v>
      </c>
      <c r="G48">
        <v>0</v>
      </c>
      <c r="H48">
        <v>2</v>
      </c>
      <c r="I48">
        <v>7</v>
      </c>
      <c r="J48">
        <v>0</v>
      </c>
      <c r="K48">
        <v>7</v>
      </c>
      <c r="L48">
        <v>6</v>
      </c>
      <c r="M48">
        <v>5</v>
      </c>
      <c r="N48">
        <v>1</v>
      </c>
      <c r="O48" s="10">
        <v>0.83299999999999996</v>
      </c>
      <c r="P48">
        <v>4</v>
      </c>
      <c r="Q48">
        <v>3</v>
      </c>
      <c r="R48">
        <v>1</v>
      </c>
      <c r="S48" s="10">
        <v>0.75</v>
      </c>
      <c r="T48">
        <v>2</v>
      </c>
      <c r="U48">
        <v>2</v>
      </c>
      <c r="V48">
        <v>0</v>
      </c>
      <c r="W48" s="10">
        <v>1</v>
      </c>
      <c r="X48">
        <v>1</v>
      </c>
      <c r="Y48">
        <v>1</v>
      </c>
      <c r="Z48" s="15">
        <v>0</v>
      </c>
      <c r="AA48" s="10">
        <v>1</v>
      </c>
    </row>
    <row r="49" spans="1:27">
      <c r="A49" t="s">
        <v>35</v>
      </c>
      <c r="B49" s="23">
        <f>40</f>
        <v>40</v>
      </c>
      <c r="C49">
        <v>88</v>
      </c>
      <c r="D49">
        <v>25</v>
      </c>
      <c r="E49">
        <v>8</v>
      </c>
      <c r="F49">
        <v>3.12</v>
      </c>
      <c r="G49">
        <v>6</v>
      </c>
      <c r="H49">
        <v>4</v>
      </c>
      <c r="I49">
        <v>38</v>
      </c>
      <c r="J49">
        <v>8</v>
      </c>
      <c r="K49">
        <v>30</v>
      </c>
      <c r="L49">
        <v>66</v>
      </c>
      <c r="M49">
        <v>33</v>
      </c>
      <c r="N49">
        <v>33</v>
      </c>
      <c r="O49" s="10">
        <v>0.5</v>
      </c>
      <c r="P49">
        <v>27</v>
      </c>
      <c r="Q49">
        <v>16</v>
      </c>
      <c r="R49">
        <v>11</v>
      </c>
      <c r="S49" s="10">
        <v>0.59299999999999997</v>
      </c>
      <c r="T49">
        <v>39</v>
      </c>
      <c r="U49">
        <v>17</v>
      </c>
      <c r="V49">
        <v>22</v>
      </c>
      <c r="W49" s="10">
        <v>0.436</v>
      </c>
      <c r="X49">
        <v>5</v>
      </c>
      <c r="Y49">
        <v>5</v>
      </c>
      <c r="Z49" s="15">
        <v>0</v>
      </c>
      <c r="AA49" s="10">
        <v>1</v>
      </c>
    </row>
    <row r="50" spans="1:27">
      <c r="B50" s="13"/>
    </row>
    <row r="51" spans="1:27" s="6" customFormat="1">
      <c r="A51" s="29" t="s">
        <v>217</v>
      </c>
      <c r="B51" s="40"/>
      <c r="O51" s="30"/>
      <c r="S51" s="30"/>
      <c r="W51" s="30"/>
      <c r="Z51" s="42"/>
      <c r="AA51" s="30"/>
    </row>
    <row r="52" spans="1:27" s="7" customFormat="1">
      <c r="A52" s="31"/>
      <c r="B52" s="41"/>
      <c r="O52" s="32"/>
      <c r="S52" s="32"/>
      <c r="W52" s="32"/>
      <c r="Z52" s="43"/>
      <c r="AA52" s="32"/>
    </row>
    <row r="53" spans="1:27">
      <c r="A53" t="s">
        <v>44</v>
      </c>
      <c r="B53" s="23" t="s">
        <v>9</v>
      </c>
      <c r="C53" t="s">
        <v>0</v>
      </c>
      <c r="D53" t="s">
        <v>13</v>
      </c>
      <c r="E53" t="s">
        <v>1</v>
      </c>
      <c r="F53" t="s">
        <v>105</v>
      </c>
      <c r="G53" t="s">
        <v>16</v>
      </c>
      <c r="H53" t="s">
        <v>18</v>
      </c>
      <c r="I53" t="s">
        <v>106</v>
      </c>
      <c r="J53" t="s">
        <v>107</v>
      </c>
      <c r="K53" t="s">
        <v>108</v>
      </c>
      <c r="L53" t="s">
        <v>2</v>
      </c>
      <c r="M53" t="s">
        <v>3</v>
      </c>
      <c r="N53" t="s">
        <v>36</v>
      </c>
      <c r="O53" s="10" t="s">
        <v>37</v>
      </c>
      <c r="P53" t="s">
        <v>109</v>
      </c>
      <c r="Q53" t="s">
        <v>110</v>
      </c>
      <c r="R53" t="s">
        <v>111</v>
      </c>
      <c r="S53" s="10" t="s">
        <v>112</v>
      </c>
      <c r="T53" t="s">
        <v>113</v>
      </c>
      <c r="U53" t="s">
        <v>114</v>
      </c>
      <c r="V53" t="s">
        <v>115</v>
      </c>
      <c r="W53" s="10" t="s">
        <v>116</v>
      </c>
      <c r="X53" t="s">
        <v>4</v>
      </c>
      <c r="Y53" t="s">
        <v>5</v>
      </c>
      <c r="Z53" s="15" t="s">
        <v>39</v>
      </c>
      <c r="AA53" s="10" t="s">
        <v>40</v>
      </c>
    </row>
    <row r="54" spans="1:27">
      <c r="A54" t="s">
        <v>134</v>
      </c>
      <c r="B54" s="13">
        <f>1</f>
        <v>1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10" t="s">
        <v>32</v>
      </c>
      <c r="P54">
        <v>0</v>
      </c>
      <c r="Q54">
        <v>0</v>
      </c>
      <c r="R54">
        <v>0</v>
      </c>
      <c r="S54" s="10" t="s">
        <v>32</v>
      </c>
      <c r="T54">
        <v>0</v>
      </c>
      <c r="U54">
        <v>0</v>
      </c>
      <c r="V54">
        <v>0</v>
      </c>
      <c r="W54" s="10" t="s">
        <v>32</v>
      </c>
      <c r="X54">
        <v>0</v>
      </c>
      <c r="Y54">
        <v>0</v>
      </c>
      <c r="Z54" s="15">
        <v>0</v>
      </c>
      <c r="AA54" s="10" t="s">
        <v>32</v>
      </c>
    </row>
    <row r="55" spans="1:27">
      <c r="A55" t="s">
        <v>45</v>
      </c>
      <c r="B55" s="13">
        <f>1</f>
        <v>1</v>
      </c>
      <c r="C55">
        <v>7</v>
      </c>
      <c r="D55">
        <v>0</v>
      </c>
      <c r="E55">
        <v>0</v>
      </c>
      <c r="F55">
        <v>0</v>
      </c>
      <c r="G55">
        <v>0</v>
      </c>
      <c r="H55">
        <v>0</v>
      </c>
      <c r="I55">
        <v>4</v>
      </c>
      <c r="J55">
        <v>1</v>
      </c>
      <c r="K55">
        <v>3</v>
      </c>
      <c r="L55">
        <v>4</v>
      </c>
      <c r="M55">
        <v>3</v>
      </c>
      <c r="N55">
        <v>1</v>
      </c>
      <c r="O55" s="10">
        <v>0.75</v>
      </c>
      <c r="P55">
        <v>2</v>
      </c>
      <c r="Q55">
        <v>2</v>
      </c>
      <c r="R55">
        <v>0</v>
      </c>
      <c r="S55" s="10">
        <v>1</v>
      </c>
      <c r="T55">
        <v>2</v>
      </c>
      <c r="U55">
        <v>1</v>
      </c>
      <c r="V55">
        <v>1</v>
      </c>
      <c r="W55" s="10">
        <v>0.5</v>
      </c>
      <c r="X55">
        <v>0</v>
      </c>
      <c r="Y55">
        <v>0</v>
      </c>
      <c r="Z55" s="15">
        <v>0</v>
      </c>
      <c r="AA55" s="10" t="s">
        <v>32</v>
      </c>
    </row>
    <row r="56" spans="1:27">
      <c r="A56" t="s">
        <v>46</v>
      </c>
      <c r="B56" s="13">
        <f>1</f>
        <v>1</v>
      </c>
      <c r="C56">
        <v>14</v>
      </c>
      <c r="D56">
        <v>3</v>
      </c>
      <c r="E56">
        <v>2</v>
      </c>
      <c r="F56">
        <v>1.5</v>
      </c>
      <c r="G56">
        <v>0</v>
      </c>
      <c r="H56">
        <v>0</v>
      </c>
      <c r="I56">
        <v>4</v>
      </c>
      <c r="J56">
        <v>0</v>
      </c>
      <c r="K56">
        <v>4</v>
      </c>
      <c r="L56">
        <v>12</v>
      </c>
      <c r="M56">
        <v>6</v>
      </c>
      <c r="N56">
        <v>6</v>
      </c>
      <c r="O56" s="10">
        <v>0.5</v>
      </c>
      <c r="P56">
        <v>5</v>
      </c>
      <c r="Q56">
        <v>4</v>
      </c>
      <c r="R56">
        <v>1</v>
      </c>
      <c r="S56" s="10">
        <v>0.8</v>
      </c>
      <c r="T56">
        <v>7</v>
      </c>
      <c r="U56">
        <v>2</v>
      </c>
      <c r="V56">
        <v>5</v>
      </c>
      <c r="W56" s="10">
        <v>0.28599999999999998</v>
      </c>
      <c r="X56">
        <v>0</v>
      </c>
      <c r="Y56">
        <v>0</v>
      </c>
      <c r="Z56" s="15">
        <v>0</v>
      </c>
      <c r="AA56" s="10" t="s">
        <v>32</v>
      </c>
    </row>
    <row r="57" spans="1:27">
      <c r="A57" t="s">
        <v>47</v>
      </c>
      <c r="B57" s="13">
        <f>1</f>
        <v>1</v>
      </c>
      <c r="C57">
        <v>5</v>
      </c>
      <c r="D57">
        <v>0</v>
      </c>
      <c r="E57">
        <v>1</v>
      </c>
      <c r="F57">
        <v>0</v>
      </c>
      <c r="G57">
        <v>0</v>
      </c>
      <c r="H57">
        <v>0</v>
      </c>
      <c r="I57">
        <v>4</v>
      </c>
      <c r="J57">
        <v>2</v>
      </c>
      <c r="K57">
        <v>2</v>
      </c>
      <c r="L57">
        <v>5</v>
      </c>
      <c r="M57">
        <v>2</v>
      </c>
      <c r="N57">
        <v>3</v>
      </c>
      <c r="O57" s="10">
        <v>0.4</v>
      </c>
      <c r="P57">
        <v>1</v>
      </c>
      <c r="Q57">
        <v>1</v>
      </c>
      <c r="R57">
        <v>0</v>
      </c>
      <c r="S57" s="10">
        <v>1</v>
      </c>
      <c r="T57">
        <v>4</v>
      </c>
      <c r="U57">
        <v>1</v>
      </c>
      <c r="V57">
        <v>3</v>
      </c>
      <c r="W57" s="10">
        <v>0.25</v>
      </c>
      <c r="X57">
        <v>0</v>
      </c>
      <c r="Y57">
        <v>0</v>
      </c>
      <c r="Z57" s="15">
        <v>0</v>
      </c>
      <c r="AA57" s="10" t="s">
        <v>32</v>
      </c>
    </row>
    <row r="58" spans="1:27">
      <c r="A58" t="s">
        <v>48</v>
      </c>
      <c r="B58" s="13">
        <f>1</f>
        <v>1</v>
      </c>
      <c r="C58">
        <v>4</v>
      </c>
      <c r="D58">
        <v>4</v>
      </c>
      <c r="E58">
        <v>0</v>
      </c>
      <c r="F58">
        <v>0</v>
      </c>
      <c r="G58">
        <v>3</v>
      </c>
      <c r="H58">
        <v>1</v>
      </c>
      <c r="I58">
        <v>5</v>
      </c>
      <c r="J58">
        <v>1</v>
      </c>
      <c r="K58">
        <v>4</v>
      </c>
      <c r="L58">
        <v>2</v>
      </c>
      <c r="M58">
        <v>1</v>
      </c>
      <c r="N58">
        <v>1</v>
      </c>
      <c r="O58" s="10">
        <v>0.5</v>
      </c>
      <c r="P58">
        <v>2</v>
      </c>
      <c r="Q58">
        <v>1</v>
      </c>
      <c r="R58">
        <v>1</v>
      </c>
      <c r="S58" s="10">
        <v>0.5</v>
      </c>
      <c r="T58">
        <v>0</v>
      </c>
      <c r="U58">
        <v>0</v>
      </c>
      <c r="V58">
        <v>0</v>
      </c>
      <c r="W58" s="10" t="s">
        <v>32</v>
      </c>
      <c r="X58">
        <v>2</v>
      </c>
      <c r="Y58">
        <v>2</v>
      </c>
      <c r="Z58" s="15">
        <v>0</v>
      </c>
      <c r="AA58" s="10">
        <v>1</v>
      </c>
    </row>
    <row r="59" spans="1:27">
      <c r="A59" t="s">
        <v>50</v>
      </c>
      <c r="B59" s="13">
        <f>1</f>
        <v>1</v>
      </c>
      <c r="C59">
        <v>5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4</v>
      </c>
      <c r="M59">
        <v>2</v>
      </c>
      <c r="N59">
        <v>2</v>
      </c>
      <c r="O59" s="10">
        <v>0.5</v>
      </c>
      <c r="P59">
        <v>2</v>
      </c>
      <c r="Q59">
        <v>1</v>
      </c>
      <c r="R59">
        <v>1</v>
      </c>
      <c r="S59" s="10">
        <v>0.5</v>
      </c>
      <c r="T59">
        <v>2</v>
      </c>
      <c r="U59">
        <v>1</v>
      </c>
      <c r="V59">
        <v>1</v>
      </c>
      <c r="W59" s="10">
        <v>0.5</v>
      </c>
      <c r="X59">
        <v>0</v>
      </c>
      <c r="Y59">
        <v>0</v>
      </c>
      <c r="Z59" s="15">
        <v>0</v>
      </c>
      <c r="AA59" s="10" t="s">
        <v>32</v>
      </c>
    </row>
    <row r="60" spans="1:27">
      <c r="A60" t="s">
        <v>135</v>
      </c>
      <c r="B60" s="13">
        <f>1</f>
        <v>1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0</v>
      </c>
      <c r="O60" s="10">
        <v>1</v>
      </c>
      <c r="P60">
        <v>1</v>
      </c>
      <c r="Q60">
        <v>1</v>
      </c>
      <c r="R60">
        <v>0</v>
      </c>
      <c r="S60" s="10">
        <v>1</v>
      </c>
      <c r="T60">
        <v>0</v>
      </c>
      <c r="U60">
        <v>0</v>
      </c>
      <c r="V60">
        <v>0</v>
      </c>
      <c r="W60" s="10" t="s">
        <v>32</v>
      </c>
      <c r="X60">
        <v>0</v>
      </c>
      <c r="Y60">
        <v>0</v>
      </c>
      <c r="Z60" s="15">
        <v>0</v>
      </c>
      <c r="AA60" s="10" t="s">
        <v>32</v>
      </c>
    </row>
    <row r="61" spans="1:27">
      <c r="A61" t="s">
        <v>51</v>
      </c>
      <c r="B61" s="13">
        <f>1</f>
        <v>1</v>
      </c>
      <c r="C61">
        <v>23</v>
      </c>
      <c r="D61">
        <v>1</v>
      </c>
      <c r="E61">
        <v>1</v>
      </c>
      <c r="F61">
        <v>1</v>
      </c>
      <c r="G61">
        <v>1</v>
      </c>
      <c r="H61">
        <v>0</v>
      </c>
      <c r="I61">
        <v>15</v>
      </c>
      <c r="J61">
        <v>3</v>
      </c>
      <c r="K61">
        <v>12</v>
      </c>
      <c r="L61">
        <v>14</v>
      </c>
      <c r="M61">
        <v>9</v>
      </c>
      <c r="N61">
        <v>5</v>
      </c>
      <c r="O61" s="10">
        <v>0.64300000000000002</v>
      </c>
      <c r="P61">
        <v>7</v>
      </c>
      <c r="Q61">
        <v>4</v>
      </c>
      <c r="R61">
        <v>3</v>
      </c>
      <c r="S61" s="10">
        <v>0.57099999999999995</v>
      </c>
      <c r="T61">
        <v>7</v>
      </c>
      <c r="U61">
        <v>5</v>
      </c>
      <c r="V61">
        <v>2</v>
      </c>
      <c r="W61" s="10">
        <v>0.71399999999999997</v>
      </c>
      <c r="X61">
        <v>0</v>
      </c>
      <c r="Y61">
        <v>0</v>
      </c>
      <c r="Z61" s="15">
        <v>0</v>
      </c>
      <c r="AA61" s="10" t="s">
        <v>32</v>
      </c>
    </row>
    <row r="62" spans="1:27">
      <c r="A62" t="s">
        <v>52</v>
      </c>
      <c r="B62" s="13">
        <f>1</f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10" t="s">
        <v>32</v>
      </c>
      <c r="P62">
        <v>0</v>
      </c>
      <c r="Q62">
        <v>0</v>
      </c>
      <c r="R62">
        <v>0</v>
      </c>
      <c r="S62" s="10" t="s">
        <v>32</v>
      </c>
      <c r="T62">
        <v>0</v>
      </c>
      <c r="U62">
        <v>0</v>
      </c>
      <c r="V62">
        <v>0</v>
      </c>
      <c r="W62" s="10" t="s">
        <v>32</v>
      </c>
      <c r="X62">
        <v>0</v>
      </c>
      <c r="Y62">
        <v>0</v>
      </c>
      <c r="Z62" s="15">
        <v>0</v>
      </c>
      <c r="AA62" s="10" t="s">
        <v>32</v>
      </c>
    </row>
    <row r="63" spans="1:27">
      <c r="A63" t="s">
        <v>55</v>
      </c>
      <c r="B63" s="13">
        <f>1</f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10" t="s">
        <v>32</v>
      </c>
      <c r="P63">
        <v>0</v>
      </c>
      <c r="Q63">
        <v>0</v>
      </c>
      <c r="R63">
        <v>0</v>
      </c>
      <c r="S63" s="10" t="s">
        <v>32</v>
      </c>
      <c r="T63">
        <v>0</v>
      </c>
      <c r="U63">
        <v>0</v>
      </c>
      <c r="V63">
        <v>0</v>
      </c>
      <c r="W63" s="10" t="s">
        <v>32</v>
      </c>
      <c r="X63">
        <v>0</v>
      </c>
      <c r="Y63">
        <v>0</v>
      </c>
      <c r="Z63" s="15">
        <v>0</v>
      </c>
      <c r="AA63" s="10" t="s">
        <v>32</v>
      </c>
    </row>
    <row r="64" spans="1:27">
      <c r="A64" t="s">
        <v>53</v>
      </c>
      <c r="B64" s="13">
        <f>1</f>
        <v>1</v>
      </c>
      <c r="C64">
        <v>6</v>
      </c>
      <c r="D64">
        <v>0</v>
      </c>
      <c r="E64">
        <v>1</v>
      </c>
      <c r="F64">
        <v>0</v>
      </c>
      <c r="G64">
        <v>0</v>
      </c>
      <c r="H64">
        <v>0</v>
      </c>
      <c r="I64">
        <v>2</v>
      </c>
      <c r="J64">
        <v>0</v>
      </c>
      <c r="K64">
        <v>2</v>
      </c>
      <c r="L64">
        <v>2</v>
      </c>
      <c r="M64">
        <v>2</v>
      </c>
      <c r="N64">
        <v>0</v>
      </c>
      <c r="O64" s="10">
        <v>1</v>
      </c>
      <c r="P64">
        <v>0</v>
      </c>
      <c r="Q64">
        <v>0</v>
      </c>
      <c r="R64">
        <v>0</v>
      </c>
      <c r="S64" s="10" t="s">
        <v>32</v>
      </c>
      <c r="T64">
        <v>2</v>
      </c>
      <c r="U64">
        <v>2</v>
      </c>
      <c r="V64">
        <v>0</v>
      </c>
      <c r="W64" s="10">
        <v>1</v>
      </c>
      <c r="X64">
        <v>0</v>
      </c>
      <c r="Y64">
        <v>0</v>
      </c>
      <c r="Z64" s="15">
        <v>0</v>
      </c>
      <c r="AA64" s="10" t="s">
        <v>32</v>
      </c>
    </row>
    <row r="65" spans="1:27">
      <c r="A65" t="s">
        <v>54</v>
      </c>
      <c r="B65" s="13">
        <f>1</f>
        <v>1</v>
      </c>
      <c r="C65">
        <v>3</v>
      </c>
      <c r="D65">
        <v>12</v>
      </c>
      <c r="E65">
        <v>2</v>
      </c>
      <c r="F65">
        <v>6</v>
      </c>
      <c r="G65">
        <v>1</v>
      </c>
      <c r="H65">
        <v>0</v>
      </c>
      <c r="I65">
        <v>4</v>
      </c>
      <c r="J65">
        <v>0</v>
      </c>
      <c r="K65">
        <v>4</v>
      </c>
      <c r="L65">
        <v>8</v>
      </c>
      <c r="M65">
        <v>1</v>
      </c>
      <c r="N65">
        <v>7</v>
      </c>
      <c r="O65" s="10">
        <v>0.125</v>
      </c>
      <c r="P65">
        <v>3</v>
      </c>
      <c r="Q65">
        <v>0</v>
      </c>
      <c r="R65">
        <v>3</v>
      </c>
      <c r="S65" s="10">
        <v>0</v>
      </c>
      <c r="T65">
        <v>5</v>
      </c>
      <c r="U65">
        <v>1</v>
      </c>
      <c r="V65">
        <v>4</v>
      </c>
      <c r="W65" s="10">
        <v>0.2</v>
      </c>
      <c r="X65">
        <v>0</v>
      </c>
      <c r="Y65">
        <v>0</v>
      </c>
      <c r="Z65" s="15">
        <v>0</v>
      </c>
      <c r="AA65" s="10" t="s">
        <v>32</v>
      </c>
    </row>
    <row r="66" spans="1:27">
      <c r="A66" t="s">
        <v>136</v>
      </c>
      <c r="B66" s="13">
        <f>1</f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s="10" t="s">
        <v>32</v>
      </c>
      <c r="P66">
        <v>0</v>
      </c>
      <c r="Q66">
        <v>0</v>
      </c>
      <c r="R66">
        <v>0</v>
      </c>
      <c r="S66" s="10" t="s">
        <v>32</v>
      </c>
      <c r="T66">
        <v>0</v>
      </c>
      <c r="U66">
        <v>0</v>
      </c>
      <c r="V66">
        <v>0</v>
      </c>
      <c r="W66" s="10" t="s">
        <v>32</v>
      </c>
      <c r="X66">
        <v>0</v>
      </c>
      <c r="Y66">
        <v>0</v>
      </c>
      <c r="Z66" s="15">
        <v>0</v>
      </c>
      <c r="AA66" s="10" t="s">
        <v>32</v>
      </c>
    </row>
    <row r="67" spans="1:27">
      <c r="A67" t="s">
        <v>137</v>
      </c>
      <c r="B67" s="13">
        <f>1</f>
        <v>1</v>
      </c>
      <c r="C67">
        <v>19</v>
      </c>
      <c r="D67">
        <v>0</v>
      </c>
      <c r="E67">
        <v>1</v>
      </c>
      <c r="F67">
        <v>0</v>
      </c>
      <c r="G67">
        <v>1</v>
      </c>
      <c r="H67">
        <v>0</v>
      </c>
      <c r="I67">
        <v>4</v>
      </c>
      <c r="J67">
        <v>2</v>
      </c>
      <c r="K67">
        <v>2</v>
      </c>
      <c r="L67">
        <v>12</v>
      </c>
      <c r="M67">
        <v>7</v>
      </c>
      <c r="N67">
        <v>5</v>
      </c>
      <c r="O67" s="10">
        <v>0.58299999999999996</v>
      </c>
      <c r="P67">
        <v>7</v>
      </c>
      <c r="Q67">
        <v>6</v>
      </c>
      <c r="R67">
        <v>1</v>
      </c>
      <c r="S67" s="10">
        <v>0.85699999999999998</v>
      </c>
      <c r="T67">
        <v>5</v>
      </c>
      <c r="U67">
        <v>1</v>
      </c>
      <c r="V67">
        <v>4</v>
      </c>
      <c r="W67" s="10">
        <v>0.2</v>
      </c>
      <c r="X67">
        <v>4</v>
      </c>
      <c r="Y67">
        <v>4</v>
      </c>
      <c r="Z67" s="15">
        <v>0</v>
      </c>
      <c r="AA67" s="10">
        <v>1</v>
      </c>
    </row>
    <row r="68" spans="1:27">
      <c r="A68" t="s">
        <v>35</v>
      </c>
      <c r="B68" s="13">
        <f>40</f>
        <v>40</v>
      </c>
      <c r="C68">
        <v>88</v>
      </c>
      <c r="D68">
        <v>22</v>
      </c>
      <c r="E68">
        <v>11</v>
      </c>
      <c r="F68">
        <v>2</v>
      </c>
      <c r="G68">
        <v>6</v>
      </c>
      <c r="H68">
        <v>1</v>
      </c>
      <c r="I68">
        <v>42</v>
      </c>
      <c r="J68">
        <v>9</v>
      </c>
      <c r="K68">
        <v>33</v>
      </c>
      <c r="L68">
        <v>64</v>
      </c>
      <c r="M68">
        <v>34</v>
      </c>
      <c r="N68">
        <v>30</v>
      </c>
      <c r="O68" s="10">
        <v>0.53100000000000003</v>
      </c>
      <c r="P68">
        <v>30</v>
      </c>
      <c r="Q68">
        <v>20</v>
      </c>
      <c r="R68">
        <v>10</v>
      </c>
      <c r="S68" s="10">
        <v>0.66700000000000004</v>
      </c>
      <c r="T68">
        <v>34</v>
      </c>
      <c r="U68">
        <v>14</v>
      </c>
      <c r="V68">
        <v>20</v>
      </c>
      <c r="W68" s="10">
        <v>0.41199999999999998</v>
      </c>
      <c r="X68">
        <v>6</v>
      </c>
      <c r="Y68">
        <v>6</v>
      </c>
      <c r="Z68" s="15">
        <v>0</v>
      </c>
      <c r="AA68" s="10">
        <v>1</v>
      </c>
    </row>
    <row r="69" spans="1:27">
      <c r="B69" s="13"/>
    </row>
    <row r="70" spans="1:27" s="6" customFormat="1">
      <c r="A70" s="29" t="s">
        <v>218</v>
      </c>
      <c r="B70" s="40"/>
      <c r="O70" s="30"/>
      <c r="S70" s="30"/>
      <c r="W70" s="30"/>
      <c r="Z70" s="42"/>
      <c r="AA70" s="30"/>
    </row>
    <row r="71" spans="1:27" s="7" customFormat="1">
      <c r="A71" s="31"/>
      <c r="B71" s="41"/>
      <c r="O71" s="32"/>
      <c r="S71" s="32"/>
      <c r="W71" s="32"/>
      <c r="Z71" s="43"/>
      <c r="AA71" s="32"/>
    </row>
    <row r="72" spans="1:27">
      <c r="A72" t="s">
        <v>44</v>
      </c>
      <c r="B72" s="23" t="s">
        <v>9</v>
      </c>
      <c r="C72" t="s">
        <v>0</v>
      </c>
      <c r="D72" t="s">
        <v>13</v>
      </c>
      <c r="E72" t="s">
        <v>1</v>
      </c>
      <c r="F72" t="s">
        <v>105</v>
      </c>
      <c r="G72" t="s">
        <v>16</v>
      </c>
      <c r="H72" t="s">
        <v>18</v>
      </c>
      <c r="I72" t="s">
        <v>106</v>
      </c>
      <c r="J72" t="s">
        <v>107</v>
      </c>
      <c r="K72" t="s">
        <v>108</v>
      </c>
      <c r="L72" t="s">
        <v>2</v>
      </c>
      <c r="M72" t="s">
        <v>3</v>
      </c>
      <c r="N72" t="s">
        <v>36</v>
      </c>
      <c r="O72" s="10" t="s">
        <v>37</v>
      </c>
      <c r="P72" t="s">
        <v>109</v>
      </c>
      <c r="Q72" t="s">
        <v>110</v>
      </c>
      <c r="R72" t="s">
        <v>111</v>
      </c>
      <c r="S72" s="10" t="s">
        <v>112</v>
      </c>
      <c r="T72" t="s">
        <v>113</v>
      </c>
      <c r="U72" t="s">
        <v>114</v>
      </c>
      <c r="V72" t="s">
        <v>115</v>
      </c>
      <c r="W72" s="10" t="s">
        <v>116</v>
      </c>
      <c r="X72" t="s">
        <v>4</v>
      </c>
      <c r="Y72" t="s">
        <v>5</v>
      </c>
      <c r="Z72" s="15" t="s">
        <v>39</v>
      </c>
      <c r="AA72" s="10" t="s">
        <v>40</v>
      </c>
    </row>
    <row r="73" spans="1:27">
      <c r="A73" t="s">
        <v>134</v>
      </c>
      <c r="B73" s="13">
        <f>4</f>
        <v>4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1</v>
      </c>
      <c r="J73">
        <v>0</v>
      </c>
      <c r="K73">
        <v>1</v>
      </c>
      <c r="L73">
        <v>1</v>
      </c>
      <c r="M73">
        <v>0</v>
      </c>
      <c r="N73">
        <v>1</v>
      </c>
      <c r="O73" s="10">
        <v>0</v>
      </c>
      <c r="P73">
        <v>1</v>
      </c>
      <c r="Q73">
        <v>0</v>
      </c>
      <c r="R73">
        <v>1</v>
      </c>
      <c r="S73" s="10">
        <v>0</v>
      </c>
      <c r="T73">
        <v>0</v>
      </c>
      <c r="U73">
        <v>0</v>
      </c>
      <c r="V73">
        <v>0</v>
      </c>
      <c r="W73" s="10" t="s">
        <v>32</v>
      </c>
      <c r="X73">
        <v>0</v>
      </c>
      <c r="Y73">
        <v>0</v>
      </c>
      <c r="Z73" s="15">
        <v>0</v>
      </c>
      <c r="AA73" s="10" t="s">
        <v>32</v>
      </c>
    </row>
    <row r="74" spans="1:27">
      <c r="A74" t="s">
        <v>45</v>
      </c>
      <c r="B74" s="13">
        <f>11</f>
        <v>11</v>
      </c>
      <c r="C74">
        <v>2</v>
      </c>
      <c r="D74">
        <v>2</v>
      </c>
      <c r="E74">
        <v>0</v>
      </c>
      <c r="F74">
        <v>0</v>
      </c>
      <c r="G74">
        <v>0</v>
      </c>
      <c r="H74">
        <v>0</v>
      </c>
      <c r="I74">
        <v>2</v>
      </c>
      <c r="J74">
        <v>1</v>
      </c>
      <c r="K74">
        <v>1</v>
      </c>
      <c r="L74">
        <v>2</v>
      </c>
      <c r="M74">
        <v>1</v>
      </c>
      <c r="N74">
        <v>1</v>
      </c>
      <c r="O74" s="10">
        <v>0.5</v>
      </c>
      <c r="P74">
        <v>1</v>
      </c>
      <c r="Q74">
        <v>1</v>
      </c>
      <c r="R74">
        <v>0</v>
      </c>
      <c r="S74" s="10">
        <v>1</v>
      </c>
      <c r="T74">
        <v>1</v>
      </c>
      <c r="U74">
        <v>0</v>
      </c>
      <c r="V74">
        <v>1</v>
      </c>
      <c r="W74" s="10">
        <v>0</v>
      </c>
      <c r="X74">
        <v>0</v>
      </c>
      <c r="Y74">
        <v>0</v>
      </c>
      <c r="Z74" s="15">
        <v>0</v>
      </c>
      <c r="AA74" s="10" t="s">
        <v>32</v>
      </c>
    </row>
    <row r="75" spans="1:27">
      <c r="A75" t="s">
        <v>46</v>
      </c>
      <c r="B75" s="13">
        <f>27</f>
        <v>27</v>
      </c>
      <c r="C75">
        <v>13</v>
      </c>
      <c r="D75">
        <v>2</v>
      </c>
      <c r="E75">
        <v>2</v>
      </c>
      <c r="F75">
        <v>1</v>
      </c>
      <c r="G75">
        <v>1</v>
      </c>
      <c r="H75">
        <v>0</v>
      </c>
      <c r="I75">
        <v>2</v>
      </c>
      <c r="J75">
        <v>0</v>
      </c>
      <c r="K75">
        <v>2</v>
      </c>
      <c r="L75">
        <v>11</v>
      </c>
      <c r="M75">
        <v>5</v>
      </c>
      <c r="N75">
        <v>6</v>
      </c>
      <c r="O75" s="10">
        <v>0.45400000000000001</v>
      </c>
      <c r="P75">
        <v>4</v>
      </c>
      <c r="Q75">
        <v>2</v>
      </c>
      <c r="R75">
        <v>2</v>
      </c>
      <c r="S75" s="10">
        <v>0.5</v>
      </c>
      <c r="T75">
        <v>7</v>
      </c>
      <c r="U75">
        <v>3</v>
      </c>
      <c r="V75">
        <v>4</v>
      </c>
      <c r="W75" s="10">
        <v>0.42899999999999999</v>
      </c>
      <c r="X75">
        <v>0</v>
      </c>
      <c r="Y75">
        <v>0</v>
      </c>
      <c r="Z75" s="15">
        <v>0</v>
      </c>
      <c r="AA75" s="10" t="s">
        <v>32</v>
      </c>
    </row>
    <row r="76" spans="1:27">
      <c r="A76" t="s">
        <v>47</v>
      </c>
      <c r="B76" s="13">
        <f>17</f>
        <v>17</v>
      </c>
      <c r="C76">
        <v>7</v>
      </c>
      <c r="D76">
        <v>1</v>
      </c>
      <c r="E76">
        <v>1</v>
      </c>
      <c r="F76">
        <v>1</v>
      </c>
      <c r="G76">
        <v>0</v>
      </c>
      <c r="H76">
        <v>0</v>
      </c>
      <c r="I76">
        <v>3</v>
      </c>
      <c r="J76">
        <v>1</v>
      </c>
      <c r="K76">
        <v>2</v>
      </c>
      <c r="L76">
        <v>9</v>
      </c>
      <c r="M76">
        <v>3</v>
      </c>
      <c r="N76">
        <v>6</v>
      </c>
      <c r="O76" s="10">
        <v>0.33300000000000002</v>
      </c>
      <c r="P76">
        <v>4</v>
      </c>
      <c r="Q76">
        <v>2</v>
      </c>
      <c r="R76">
        <v>2</v>
      </c>
      <c r="S76" s="10">
        <v>0.5</v>
      </c>
      <c r="T76">
        <v>5</v>
      </c>
      <c r="U76">
        <v>1</v>
      </c>
      <c r="V76">
        <v>4</v>
      </c>
      <c r="W76" s="10">
        <v>0.2</v>
      </c>
      <c r="X76">
        <v>0</v>
      </c>
      <c r="Y76">
        <v>0</v>
      </c>
      <c r="Z76" s="15">
        <v>0</v>
      </c>
      <c r="AA76" s="10" t="s">
        <v>32</v>
      </c>
    </row>
    <row r="77" spans="1:27">
      <c r="A77" t="s">
        <v>48</v>
      </c>
      <c r="B77" s="13">
        <f>15</f>
        <v>15</v>
      </c>
      <c r="C77">
        <v>8</v>
      </c>
      <c r="D77">
        <v>0</v>
      </c>
      <c r="E77">
        <v>0</v>
      </c>
      <c r="F77">
        <v>0</v>
      </c>
      <c r="G77">
        <v>1</v>
      </c>
      <c r="H77">
        <v>1</v>
      </c>
      <c r="I77">
        <v>4</v>
      </c>
      <c r="J77">
        <v>3</v>
      </c>
      <c r="K77">
        <v>1</v>
      </c>
      <c r="L77">
        <v>6</v>
      </c>
      <c r="M77">
        <v>4</v>
      </c>
      <c r="N77">
        <v>2</v>
      </c>
      <c r="O77" s="10">
        <v>0.66700000000000004</v>
      </c>
      <c r="P77">
        <v>6</v>
      </c>
      <c r="Q77">
        <v>4</v>
      </c>
      <c r="R77">
        <v>2</v>
      </c>
      <c r="S77" s="10">
        <v>0.66700000000000004</v>
      </c>
      <c r="T77">
        <v>0</v>
      </c>
      <c r="U77">
        <v>0</v>
      </c>
      <c r="V77">
        <v>0</v>
      </c>
      <c r="W77" s="10" t="s">
        <v>32</v>
      </c>
      <c r="X77">
        <v>0</v>
      </c>
      <c r="Y77">
        <v>0</v>
      </c>
      <c r="Z77" s="15">
        <v>0</v>
      </c>
      <c r="AA77" s="10" t="s">
        <v>32</v>
      </c>
    </row>
    <row r="78" spans="1:27">
      <c r="A78" t="s">
        <v>50</v>
      </c>
      <c r="B78" s="13">
        <f>22</f>
        <v>22</v>
      </c>
      <c r="C78">
        <v>7</v>
      </c>
      <c r="D78">
        <v>2</v>
      </c>
      <c r="E78">
        <v>0</v>
      </c>
      <c r="F78">
        <v>0</v>
      </c>
      <c r="G78">
        <v>0</v>
      </c>
      <c r="H78">
        <v>0</v>
      </c>
      <c r="I78">
        <v>2</v>
      </c>
      <c r="J78">
        <v>1</v>
      </c>
      <c r="K78">
        <v>1</v>
      </c>
      <c r="L78">
        <v>6</v>
      </c>
      <c r="M78">
        <v>3</v>
      </c>
      <c r="N78">
        <v>3</v>
      </c>
      <c r="O78" s="10">
        <v>0.5</v>
      </c>
      <c r="P78">
        <v>3</v>
      </c>
      <c r="Q78">
        <v>3</v>
      </c>
      <c r="R78">
        <v>0</v>
      </c>
      <c r="S78" s="10">
        <v>1</v>
      </c>
      <c r="T78">
        <v>3</v>
      </c>
      <c r="U78">
        <v>0</v>
      </c>
      <c r="V78">
        <v>3</v>
      </c>
      <c r="W78" s="10">
        <v>0</v>
      </c>
      <c r="X78">
        <v>2</v>
      </c>
      <c r="Y78">
        <v>1</v>
      </c>
      <c r="Z78" s="15">
        <v>1</v>
      </c>
      <c r="AA78" s="10">
        <v>0.5</v>
      </c>
    </row>
    <row r="79" spans="1:27">
      <c r="A79" t="s">
        <v>135</v>
      </c>
      <c r="B79" s="13">
        <f>5</f>
        <v>5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s="10" t="s">
        <v>32</v>
      </c>
      <c r="P79">
        <v>0</v>
      </c>
      <c r="Q79">
        <v>0</v>
      </c>
      <c r="R79">
        <v>0</v>
      </c>
      <c r="S79" s="10" t="s">
        <v>32</v>
      </c>
      <c r="T79">
        <v>0</v>
      </c>
      <c r="U79">
        <v>0</v>
      </c>
      <c r="V79">
        <v>0</v>
      </c>
      <c r="W79" s="10" t="s">
        <v>32</v>
      </c>
      <c r="X79">
        <v>2</v>
      </c>
      <c r="Y79">
        <v>1</v>
      </c>
      <c r="Z79" s="15">
        <v>1</v>
      </c>
      <c r="AA79" s="10">
        <v>0.5</v>
      </c>
    </row>
    <row r="80" spans="1:27">
      <c r="A80" t="s">
        <v>51</v>
      </c>
      <c r="B80" s="13">
        <f>23</f>
        <v>23</v>
      </c>
      <c r="C80">
        <v>6</v>
      </c>
      <c r="D80">
        <v>2</v>
      </c>
      <c r="E80">
        <v>1</v>
      </c>
      <c r="F80">
        <v>2</v>
      </c>
      <c r="G80">
        <v>0</v>
      </c>
      <c r="H80">
        <v>0</v>
      </c>
      <c r="I80">
        <v>5</v>
      </c>
      <c r="J80">
        <v>3</v>
      </c>
      <c r="K80">
        <v>2</v>
      </c>
      <c r="L80">
        <v>6</v>
      </c>
      <c r="M80">
        <v>2</v>
      </c>
      <c r="N80">
        <v>4</v>
      </c>
      <c r="O80" s="10">
        <v>0.33300000000000002</v>
      </c>
      <c r="P80">
        <v>3</v>
      </c>
      <c r="Q80">
        <v>1</v>
      </c>
      <c r="R80">
        <v>2</v>
      </c>
      <c r="S80" s="10">
        <v>0.33300000000000002</v>
      </c>
      <c r="T80">
        <v>3</v>
      </c>
      <c r="U80">
        <v>1</v>
      </c>
      <c r="V80">
        <v>2</v>
      </c>
      <c r="W80" s="10">
        <v>0.33300000000000002</v>
      </c>
      <c r="X80">
        <v>2</v>
      </c>
      <c r="Y80">
        <v>1</v>
      </c>
      <c r="Z80" s="15">
        <v>1</v>
      </c>
      <c r="AA80" s="10">
        <v>0.5</v>
      </c>
    </row>
    <row r="81" spans="1:27">
      <c r="A81" t="s">
        <v>52</v>
      </c>
      <c r="B81" s="13">
        <f>7</f>
        <v>7</v>
      </c>
      <c r="C81">
        <v>3</v>
      </c>
      <c r="D81">
        <v>1</v>
      </c>
      <c r="E81">
        <v>0</v>
      </c>
      <c r="F81">
        <v>0</v>
      </c>
      <c r="G81">
        <v>0</v>
      </c>
      <c r="H81">
        <v>0</v>
      </c>
      <c r="I81">
        <v>3</v>
      </c>
      <c r="J81">
        <v>1</v>
      </c>
      <c r="K81">
        <v>2</v>
      </c>
      <c r="L81">
        <v>2</v>
      </c>
      <c r="M81">
        <v>1</v>
      </c>
      <c r="N81">
        <v>1</v>
      </c>
      <c r="O81" s="10">
        <v>0.5</v>
      </c>
      <c r="P81">
        <v>0</v>
      </c>
      <c r="Q81">
        <v>0</v>
      </c>
      <c r="R81">
        <v>0</v>
      </c>
      <c r="S81" s="10" t="s">
        <v>32</v>
      </c>
      <c r="T81">
        <v>2</v>
      </c>
      <c r="U81">
        <v>1</v>
      </c>
      <c r="V81">
        <v>1</v>
      </c>
      <c r="W81" s="10">
        <v>0.5</v>
      </c>
      <c r="X81">
        <v>0</v>
      </c>
      <c r="Y81">
        <v>0</v>
      </c>
      <c r="Z81" s="15">
        <v>0</v>
      </c>
      <c r="AA81" s="10" t="s">
        <v>32</v>
      </c>
    </row>
    <row r="82" spans="1:27">
      <c r="A82" t="s">
        <v>55</v>
      </c>
      <c r="B82" s="13">
        <f>4</f>
        <v>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 s="10" t="s">
        <v>32</v>
      </c>
      <c r="P82">
        <v>0</v>
      </c>
      <c r="Q82">
        <v>0</v>
      </c>
      <c r="R82">
        <v>0</v>
      </c>
      <c r="S82" s="10" t="s">
        <v>32</v>
      </c>
      <c r="T82">
        <v>0</v>
      </c>
      <c r="U82">
        <v>0</v>
      </c>
      <c r="V82">
        <v>0</v>
      </c>
      <c r="W82" s="10" t="s">
        <v>32</v>
      </c>
      <c r="X82">
        <v>0</v>
      </c>
      <c r="Y82">
        <v>0</v>
      </c>
      <c r="Z82" s="15">
        <v>0</v>
      </c>
      <c r="AA82" s="10" t="s">
        <v>32</v>
      </c>
    </row>
    <row r="83" spans="1:27">
      <c r="A83" t="s">
        <v>53</v>
      </c>
      <c r="B83" s="13">
        <f>6</f>
        <v>6</v>
      </c>
      <c r="C83">
        <v>5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1</v>
      </c>
      <c r="L83">
        <v>2</v>
      </c>
      <c r="M83">
        <v>1</v>
      </c>
      <c r="N83">
        <v>1</v>
      </c>
      <c r="O83" s="10">
        <v>0.5</v>
      </c>
      <c r="P83">
        <v>0</v>
      </c>
      <c r="Q83">
        <v>0</v>
      </c>
      <c r="R83">
        <v>0</v>
      </c>
      <c r="S83" s="10" t="s">
        <v>32</v>
      </c>
      <c r="T83">
        <v>2</v>
      </c>
      <c r="U83">
        <v>1</v>
      </c>
      <c r="V83">
        <v>1</v>
      </c>
      <c r="W83" s="10">
        <v>0.5</v>
      </c>
      <c r="X83">
        <v>2</v>
      </c>
      <c r="Y83">
        <v>2</v>
      </c>
      <c r="Z83" s="15">
        <v>0</v>
      </c>
      <c r="AA83" s="10">
        <v>1</v>
      </c>
    </row>
    <row r="84" spans="1:27">
      <c r="A84" t="s">
        <v>54</v>
      </c>
      <c r="B84" s="13">
        <f>31</f>
        <v>31</v>
      </c>
      <c r="C84">
        <v>12</v>
      </c>
      <c r="D84">
        <v>7</v>
      </c>
      <c r="E84">
        <v>3</v>
      </c>
      <c r="F84">
        <v>2.33</v>
      </c>
      <c r="G84">
        <v>1</v>
      </c>
      <c r="H84">
        <v>0</v>
      </c>
      <c r="I84">
        <v>5</v>
      </c>
      <c r="J84">
        <v>0</v>
      </c>
      <c r="K84">
        <v>5</v>
      </c>
      <c r="L84">
        <v>5</v>
      </c>
      <c r="M84">
        <v>4</v>
      </c>
      <c r="N84">
        <v>1</v>
      </c>
      <c r="O84" s="10">
        <v>0.8</v>
      </c>
      <c r="P84">
        <v>4</v>
      </c>
      <c r="Q84">
        <v>3</v>
      </c>
      <c r="R84">
        <v>1</v>
      </c>
      <c r="S84" s="10">
        <v>0.75</v>
      </c>
      <c r="T84">
        <v>1</v>
      </c>
      <c r="U84">
        <v>1</v>
      </c>
      <c r="V84">
        <v>0</v>
      </c>
      <c r="W84" s="10">
        <v>1</v>
      </c>
      <c r="X84">
        <v>3</v>
      </c>
      <c r="Y84">
        <v>3</v>
      </c>
      <c r="Z84" s="15">
        <v>0</v>
      </c>
      <c r="AA84" s="10">
        <v>1</v>
      </c>
    </row>
    <row r="85" spans="1:27">
      <c r="A85" t="s">
        <v>136</v>
      </c>
      <c r="B85" s="13">
        <f>4</f>
        <v>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1</v>
      </c>
      <c r="O85" s="10">
        <v>0</v>
      </c>
      <c r="P85">
        <v>1</v>
      </c>
      <c r="Q85">
        <v>0</v>
      </c>
      <c r="R85">
        <v>1</v>
      </c>
      <c r="S85" s="10">
        <v>0</v>
      </c>
      <c r="T85">
        <v>0</v>
      </c>
      <c r="U85">
        <v>0</v>
      </c>
      <c r="V85">
        <v>0</v>
      </c>
      <c r="W85" s="10" t="s">
        <v>32</v>
      </c>
      <c r="X85">
        <v>0</v>
      </c>
      <c r="Y85">
        <v>0</v>
      </c>
      <c r="Z85" s="15">
        <v>0</v>
      </c>
      <c r="AA85" s="10" t="s">
        <v>32</v>
      </c>
    </row>
    <row r="86" spans="1:27">
      <c r="A86" t="s">
        <v>137</v>
      </c>
      <c r="B86" s="13">
        <f>24</f>
        <v>24</v>
      </c>
      <c r="C86">
        <v>17</v>
      </c>
      <c r="D86">
        <v>2</v>
      </c>
      <c r="E86">
        <v>0</v>
      </c>
      <c r="F86">
        <v>0</v>
      </c>
      <c r="G86">
        <v>2</v>
      </c>
      <c r="H86">
        <v>0</v>
      </c>
      <c r="I86">
        <v>9</v>
      </c>
      <c r="J86">
        <v>2</v>
      </c>
      <c r="K86">
        <v>7</v>
      </c>
      <c r="L86">
        <v>13</v>
      </c>
      <c r="M86">
        <v>7</v>
      </c>
      <c r="N86">
        <v>6</v>
      </c>
      <c r="O86" s="10">
        <v>0.53800000000000003</v>
      </c>
      <c r="P86">
        <v>9</v>
      </c>
      <c r="Q86">
        <v>5</v>
      </c>
      <c r="R86">
        <v>4</v>
      </c>
      <c r="S86" s="10">
        <v>0.55600000000000005</v>
      </c>
      <c r="T86">
        <v>4</v>
      </c>
      <c r="U86">
        <v>2</v>
      </c>
      <c r="V86">
        <v>2</v>
      </c>
      <c r="W86" s="10">
        <v>0.5</v>
      </c>
      <c r="X86">
        <v>1</v>
      </c>
      <c r="Y86">
        <v>1</v>
      </c>
      <c r="Z86" s="15">
        <v>0</v>
      </c>
      <c r="AA86" s="10">
        <v>1</v>
      </c>
    </row>
    <row r="87" spans="1:27">
      <c r="A87" t="s">
        <v>35</v>
      </c>
      <c r="B87" s="13">
        <f>40</f>
        <v>40</v>
      </c>
      <c r="C87">
        <v>81</v>
      </c>
      <c r="D87">
        <v>19</v>
      </c>
      <c r="E87">
        <v>8</v>
      </c>
      <c r="F87">
        <v>2.38</v>
      </c>
      <c r="G87">
        <v>5</v>
      </c>
      <c r="H87">
        <v>1</v>
      </c>
      <c r="I87">
        <v>38</v>
      </c>
      <c r="J87">
        <v>12</v>
      </c>
      <c r="K87">
        <v>26</v>
      </c>
      <c r="L87">
        <v>64</v>
      </c>
      <c r="M87">
        <v>31</v>
      </c>
      <c r="N87">
        <v>33</v>
      </c>
      <c r="O87" s="10">
        <v>0.48399999999999999</v>
      </c>
      <c r="P87">
        <v>36</v>
      </c>
      <c r="Q87">
        <v>21</v>
      </c>
      <c r="R87">
        <v>15</v>
      </c>
      <c r="S87" s="10">
        <v>0.58299999999999996</v>
      </c>
      <c r="T87">
        <v>28</v>
      </c>
      <c r="U87">
        <v>10</v>
      </c>
      <c r="V87">
        <v>18</v>
      </c>
      <c r="W87" s="10">
        <v>0.35699999999999998</v>
      </c>
      <c r="X87">
        <v>12</v>
      </c>
      <c r="Y87">
        <v>9</v>
      </c>
      <c r="Z87" s="15">
        <v>3</v>
      </c>
      <c r="AA87" s="10">
        <v>0.75</v>
      </c>
    </row>
    <row r="88" spans="1:27">
      <c r="B88" s="13"/>
      <c r="O88"/>
    </row>
    <row r="89" spans="1:27" s="6" customFormat="1">
      <c r="A89" s="29" t="s">
        <v>219</v>
      </c>
      <c r="B89" s="40"/>
      <c r="S89" s="30"/>
      <c r="W89" s="30"/>
      <c r="Z89" s="42"/>
      <c r="AA89" s="30"/>
    </row>
    <row r="90" spans="1:27">
      <c r="B90" s="13"/>
      <c r="O90"/>
    </row>
    <row r="91" spans="1:27">
      <c r="A91" t="s">
        <v>44</v>
      </c>
      <c r="B91" s="23" t="s">
        <v>9</v>
      </c>
      <c r="C91" t="s">
        <v>0</v>
      </c>
      <c r="D91" t="s">
        <v>13</v>
      </c>
      <c r="E91" t="s">
        <v>1</v>
      </c>
      <c r="F91" t="s">
        <v>105</v>
      </c>
      <c r="G91" t="s">
        <v>16</v>
      </c>
      <c r="H91" t="s">
        <v>18</v>
      </c>
      <c r="I91" t="s">
        <v>106</v>
      </c>
      <c r="J91" t="s">
        <v>107</v>
      </c>
      <c r="K91" t="s">
        <v>108</v>
      </c>
      <c r="L91" t="s">
        <v>2</v>
      </c>
      <c r="M91" t="s">
        <v>3</v>
      </c>
      <c r="N91" t="s">
        <v>36</v>
      </c>
      <c r="O91" s="10" t="s">
        <v>37</v>
      </c>
      <c r="P91" t="s">
        <v>109</v>
      </c>
      <c r="Q91" t="s">
        <v>110</v>
      </c>
      <c r="R91" t="s">
        <v>111</v>
      </c>
      <c r="S91" s="10" t="s">
        <v>112</v>
      </c>
      <c r="T91" t="s">
        <v>113</v>
      </c>
      <c r="U91" t="s">
        <v>114</v>
      </c>
      <c r="V91" t="s">
        <v>115</v>
      </c>
      <c r="W91" s="10" t="s">
        <v>116</v>
      </c>
      <c r="X91" t="s">
        <v>4</v>
      </c>
      <c r="Y91" t="s">
        <v>5</v>
      </c>
      <c r="Z91" s="15" t="s">
        <v>39</v>
      </c>
      <c r="AA91" s="10" t="s">
        <v>40</v>
      </c>
    </row>
    <row r="92" spans="1:27">
      <c r="A92" t="s">
        <v>45</v>
      </c>
      <c r="B92" s="13">
        <f>25</f>
        <v>25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10" t="s">
        <v>32</v>
      </c>
      <c r="P92">
        <v>0</v>
      </c>
      <c r="Q92">
        <v>0</v>
      </c>
      <c r="R92">
        <v>0</v>
      </c>
      <c r="S92" s="10" t="s">
        <v>32</v>
      </c>
      <c r="T92">
        <v>0</v>
      </c>
      <c r="U92">
        <v>0</v>
      </c>
      <c r="V92">
        <v>0</v>
      </c>
      <c r="W92" s="10" t="s">
        <v>32</v>
      </c>
      <c r="X92">
        <v>0</v>
      </c>
      <c r="Y92">
        <v>0</v>
      </c>
      <c r="Z92" s="15">
        <v>0</v>
      </c>
      <c r="AA92" s="10" t="s">
        <v>32</v>
      </c>
    </row>
    <row r="93" spans="1:27">
      <c r="A93" t="s">
        <v>46</v>
      </c>
      <c r="B93" s="13">
        <f>18</f>
        <v>18</v>
      </c>
      <c r="C93">
        <v>8</v>
      </c>
      <c r="D93">
        <v>8</v>
      </c>
      <c r="E93">
        <v>2</v>
      </c>
      <c r="F93">
        <v>4</v>
      </c>
      <c r="G93">
        <v>1</v>
      </c>
      <c r="H93">
        <v>0</v>
      </c>
      <c r="I93">
        <v>3</v>
      </c>
      <c r="J93">
        <v>0</v>
      </c>
      <c r="K93">
        <v>3</v>
      </c>
      <c r="L93">
        <v>14</v>
      </c>
      <c r="M93">
        <v>3</v>
      </c>
      <c r="N93">
        <v>11</v>
      </c>
      <c r="O93" s="10">
        <v>0.214</v>
      </c>
      <c r="P93">
        <v>4</v>
      </c>
      <c r="Q93">
        <v>2</v>
      </c>
      <c r="R93">
        <v>2</v>
      </c>
      <c r="S93" s="10">
        <v>0.5</v>
      </c>
      <c r="T93">
        <v>10</v>
      </c>
      <c r="U93">
        <v>1</v>
      </c>
      <c r="V93">
        <v>9</v>
      </c>
      <c r="W93" s="10">
        <v>0.1</v>
      </c>
      <c r="X93">
        <v>2</v>
      </c>
      <c r="Y93">
        <v>1</v>
      </c>
      <c r="Z93" s="15">
        <v>1</v>
      </c>
      <c r="AA93" s="10">
        <v>0.5</v>
      </c>
    </row>
    <row r="94" spans="1:27">
      <c r="A94" t="s">
        <v>47</v>
      </c>
      <c r="B94" s="13">
        <f>4</f>
        <v>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10" t="s">
        <v>32</v>
      </c>
      <c r="P94">
        <v>0</v>
      </c>
      <c r="Q94">
        <v>0</v>
      </c>
      <c r="R94">
        <v>0</v>
      </c>
      <c r="S94" s="10" t="s">
        <v>32</v>
      </c>
      <c r="T94">
        <v>0</v>
      </c>
      <c r="U94">
        <v>0</v>
      </c>
      <c r="V94">
        <v>0</v>
      </c>
      <c r="W94" s="10" t="s">
        <v>32</v>
      </c>
      <c r="X94">
        <v>0</v>
      </c>
      <c r="Y94">
        <v>0</v>
      </c>
      <c r="Z94" s="15">
        <v>0</v>
      </c>
      <c r="AA94" s="10" t="s">
        <v>32</v>
      </c>
    </row>
    <row r="95" spans="1:27">
      <c r="A95" t="s">
        <v>48</v>
      </c>
      <c r="B95" s="13">
        <f>24</f>
        <v>24</v>
      </c>
      <c r="C95">
        <v>6</v>
      </c>
      <c r="D95">
        <v>4</v>
      </c>
      <c r="E95">
        <v>0</v>
      </c>
      <c r="F95">
        <v>0</v>
      </c>
      <c r="G95">
        <v>0</v>
      </c>
      <c r="H95">
        <v>0</v>
      </c>
      <c r="I95">
        <v>3</v>
      </c>
      <c r="J95">
        <v>0</v>
      </c>
      <c r="K95">
        <v>3</v>
      </c>
      <c r="L95">
        <v>6</v>
      </c>
      <c r="M95">
        <v>3</v>
      </c>
      <c r="N95">
        <v>3</v>
      </c>
      <c r="O95" s="10">
        <v>0.5</v>
      </c>
      <c r="P95">
        <v>3</v>
      </c>
      <c r="Q95">
        <v>3</v>
      </c>
      <c r="R95">
        <v>0</v>
      </c>
      <c r="S95" s="10">
        <v>1</v>
      </c>
      <c r="T95">
        <v>3</v>
      </c>
      <c r="U95">
        <v>0</v>
      </c>
      <c r="V95">
        <v>3</v>
      </c>
      <c r="W95" s="10">
        <v>0</v>
      </c>
      <c r="X95">
        <v>0</v>
      </c>
      <c r="Y95">
        <v>0</v>
      </c>
      <c r="Z95" s="15">
        <v>0</v>
      </c>
      <c r="AA95" s="10" t="s">
        <v>32</v>
      </c>
    </row>
    <row r="96" spans="1:27">
      <c r="A96" t="s">
        <v>50</v>
      </c>
      <c r="B96" s="13">
        <f>22</f>
        <v>22</v>
      </c>
      <c r="C96">
        <v>4</v>
      </c>
      <c r="D96">
        <v>1</v>
      </c>
      <c r="E96">
        <v>1</v>
      </c>
      <c r="F96">
        <v>1</v>
      </c>
      <c r="G96">
        <v>0</v>
      </c>
      <c r="H96">
        <v>0</v>
      </c>
      <c r="I96">
        <v>5</v>
      </c>
      <c r="J96">
        <v>0</v>
      </c>
      <c r="K96">
        <v>5</v>
      </c>
      <c r="L96">
        <v>8</v>
      </c>
      <c r="M96">
        <v>2</v>
      </c>
      <c r="N96">
        <v>6</v>
      </c>
      <c r="O96" s="10">
        <v>0.25</v>
      </c>
      <c r="P96">
        <v>3</v>
      </c>
      <c r="Q96">
        <v>2</v>
      </c>
      <c r="R96">
        <v>1</v>
      </c>
      <c r="S96" s="10">
        <v>0.66700000000000004</v>
      </c>
      <c r="T96">
        <v>5</v>
      </c>
      <c r="U96">
        <v>0</v>
      </c>
      <c r="V96">
        <v>5</v>
      </c>
      <c r="W96" s="10">
        <v>0</v>
      </c>
      <c r="X96">
        <v>0</v>
      </c>
      <c r="Y96">
        <v>0</v>
      </c>
      <c r="Z96" s="15">
        <v>0</v>
      </c>
      <c r="AA96" s="10" t="s">
        <v>32</v>
      </c>
    </row>
    <row r="97" spans="1:27">
      <c r="A97" t="s">
        <v>51</v>
      </c>
      <c r="B97" s="13">
        <f>36</f>
        <v>36</v>
      </c>
      <c r="C97">
        <v>34</v>
      </c>
      <c r="D97">
        <v>2</v>
      </c>
      <c r="E97">
        <v>3</v>
      </c>
      <c r="F97">
        <v>0.67</v>
      </c>
      <c r="G97">
        <v>2</v>
      </c>
      <c r="H97">
        <v>0</v>
      </c>
      <c r="I97">
        <v>5</v>
      </c>
      <c r="J97">
        <v>2</v>
      </c>
      <c r="K97">
        <v>3</v>
      </c>
      <c r="L97">
        <v>15</v>
      </c>
      <c r="M97">
        <v>10</v>
      </c>
      <c r="N97">
        <v>5</v>
      </c>
      <c r="O97" s="10">
        <v>0.66700000000000004</v>
      </c>
      <c r="P97">
        <v>6</v>
      </c>
      <c r="Q97">
        <v>4</v>
      </c>
      <c r="R97">
        <v>2</v>
      </c>
      <c r="S97" s="10">
        <v>0.66700000000000004</v>
      </c>
      <c r="T97">
        <v>9</v>
      </c>
      <c r="U97">
        <v>6</v>
      </c>
      <c r="V97">
        <v>3</v>
      </c>
      <c r="W97" s="10">
        <v>0.66700000000000004</v>
      </c>
      <c r="X97">
        <v>9</v>
      </c>
      <c r="Y97">
        <v>8</v>
      </c>
      <c r="Z97" s="15">
        <v>1</v>
      </c>
      <c r="AA97" s="10">
        <v>0.88900000000000001</v>
      </c>
    </row>
    <row r="98" spans="1:27">
      <c r="A98" t="s">
        <v>52</v>
      </c>
      <c r="B98" s="13">
        <f>13</f>
        <v>13</v>
      </c>
      <c r="C98">
        <v>4</v>
      </c>
      <c r="D98">
        <v>1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1</v>
      </c>
      <c r="L98">
        <v>1</v>
      </c>
      <c r="M98">
        <v>1</v>
      </c>
      <c r="N98">
        <v>0</v>
      </c>
      <c r="O98" s="10">
        <v>1</v>
      </c>
      <c r="P98">
        <v>1</v>
      </c>
      <c r="Q98">
        <v>1</v>
      </c>
      <c r="R98">
        <v>0</v>
      </c>
      <c r="S98" s="10">
        <v>1</v>
      </c>
      <c r="T98">
        <v>0</v>
      </c>
      <c r="U98">
        <v>0</v>
      </c>
      <c r="V98">
        <v>0</v>
      </c>
      <c r="W98" s="10" t="s">
        <v>32</v>
      </c>
      <c r="X98">
        <v>3</v>
      </c>
      <c r="Y98">
        <v>2</v>
      </c>
      <c r="Z98" s="15">
        <v>1</v>
      </c>
      <c r="AA98" s="10">
        <v>0.66700000000000004</v>
      </c>
    </row>
    <row r="99" spans="1:27">
      <c r="A99" t="s">
        <v>54</v>
      </c>
      <c r="B99" s="13">
        <f>27</f>
        <v>27</v>
      </c>
      <c r="C99">
        <v>8</v>
      </c>
      <c r="D99">
        <v>4</v>
      </c>
      <c r="E99">
        <v>2</v>
      </c>
      <c r="F99">
        <v>2</v>
      </c>
      <c r="G99">
        <v>2</v>
      </c>
      <c r="H99">
        <v>0</v>
      </c>
      <c r="I99">
        <v>4</v>
      </c>
      <c r="J99">
        <v>0</v>
      </c>
      <c r="K99">
        <v>4</v>
      </c>
      <c r="L99">
        <v>3</v>
      </c>
      <c r="M99">
        <v>2</v>
      </c>
      <c r="N99">
        <v>1</v>
      </c>
      <c r="O99" s="10">
        <v>0.66700000000000004</v>
      </c>
      <c r="P99">
        <v>0</v>
      </c>
      <c r="Q99">
        <v>0</v>
      </c>
      <c r="R99">
        <v>0</v>
      </c>
      <c r="S99" s="10" t="s">
        <v>32</v>
      </c>
      <c r="T99">
        <v>3</v>
      </c>
      <c r="U99">
        <v>2</v>
      </c>
      <c r="V99">
        <v>1</v>
      </c>
      <c r="W99" s="10">
        <v>0.66700000000000004</v>
      </c>
      <c r="X99">
        <v>4</v>
      </c>
      <c r="Y99">
        <v>2</v>
      </c>
      <c r="Z99" s="15">
        <v>2</v>
      </c>
      <c r="AA99" s="10">
        <v>0.5</v>
      </c>
    </row>
    <row r="100" spans="1:27">
      <c r="A100" t="s">
        <v>137</v>
      </c>
      <c r="B100" s="13">
        <f>31</f>
        <v>31</v>
      </c>
      <c r="C100">
        <v>22</v>
      </c>
      <c r="D100">
        <v>0</v>
      </c>
      <c r="E100">
        <v>1</v>
      </c>
      <c r="F100">
        <v>0</v>
      </c>
      <c r="G100">
        <v>0</v>
      </c>
      <c r="H100">
        <v>2</v>
      </c>
      <c r="I100">
        <v>10</v>
      </c>
      <c r="J100">
        <v>3</v>
      </c>
      <c r="K100">
        <v>7</v>
      </c>
      <c r="L100">
        <v>12</v>
      </c>
      <c r="M100">
        <v>7</v>
      </c>
      <c r="N100">
        <v>5</v>
      </c>
      <c r="O100" s="10">
        <v>0.58299999999999996</v>
      </c>
      <c r="P100">
        <v>8</v>
      </c>
      <c r="Q100">
        <v>6</v>
      </c>
      <c r="R100">
        <v>2</v>
      </c>
      <c r="S100" s="10">
        <v>0.75</v>
      </c>
      <c r="T100">
        <v>4</v>
      </c>
      <c r="U100">
        <v>1</v>
      </c>
      <c r="V100">
        <v>3</v>
      </c>
      <c r="W100" s="10">
        <v>0.25</v>
      </c>
      <c r="X100">
        <v>8</v>
      </c>
      <c r="Y100">
        <v>7</v>
      </c>
      <c r="Z100" s="15">
        <v>1</v>
      </c>
      <c r="AA100" s="10">
        <v>0.875</v>
      </c>
    </row>
    <row r="101" spans="1:27">
      <c r="A101" t="s">
        <v>35</v>
      </c>
      <c r="B101" s="13">
        <f>40</f>
        <v>40</v>
      </c>
      <c r="C101">
        <v>86</v>
      </c>
      <c r="D101">
        <v>20</v>
      </c>
      <c r="E101">
        <v>9</v>
      </c>
      <c r="F101">
        <v>2.2200000000000002</v>
      </c>
      <c r="G101">
        <v>5</v>
      </c>
      <c r="H101">
        <v>2</v>
      </c>
      <c r="I101">
        <v>31</v>
      </c>
      <c r="J101">
        <v>5</v>
      </c>
      <c r="K101">
        <v>26</v>
      </c>
      <c r="L101">
        <v>59</v>
      </c>
      <c r="M101">
        <v>28</v>
      </c>
      <c r="N101">
        <v>31</v>
      </c>
      <c r="O101" s="10">
        <v>0.47499999999999998</v>
      </c>
      <c r="P101">
        <v>25</v>
      </c>
      <c r="Q101">
        <v>18</v>
      </c>
      <c r="R101">
        <v>7</v>
      </c>
      <c r="S101" s="10">
        <v>0.72</v>
      </c>
      <c r="T101">
        <v>34</v>
      </c>
      <c r="U101">
        <v>10</v>
      </c>
      <c r="V101">
        <v>24</v>
      </c>
      <c r="W101" s="10">
        <v>0.29399999999999998</v>
      </c>
      <c r="X101">
        <v>26</v>
      </c>
      <c r="Y101">
        <v>20</v>
      </c>
      <c r="Z101" s="15">
        <v>6</v>
      </c>
      <c r="AA101" s="10">
        <v>0.76900000000000002</v>
      </c>
    </row>
    <row r="102" spans="1:27">
      <c r="B102" s="13"/>
      <c r="E102" s="3"/>
      <c r="I102" s="3"/>
      <c r="O102"/>
    </row>
    <row r="103" spans="1:27" s="6" customFormat="1">
      <c r="A103" s="29" t="s">
        <v>220</v>
      </c>
      <c r="B103" s="40"/>
      <c r="E103" s="35"/>
      <c r="I103" s="35"/>
      <c r="M103" s="36"/>
      <c r="Q103" s="36"/>
      <c r="S103" s="30"/>
      <c r="W103" s="30"/>
      <c r="Z103" s="42"/>
      <c r="AA103" s="30"/>
    </row>
    <row r="104" spans="1:27" s="7" customFormat="1">
      <c r="A104" s="31"/>
      <c r="B104" s="41"/>
      <c r="E104" s="37"/>
      <c r="I104" s="37"/>
      <c r="M104" s="38"/>
      <c r="Q104" s="38"/>
      <c r="S104" s="32"/>
      <c r="W104" s="32"/>
      <c r="Z104" s="43"/>
      <c r="AA104" s="32"/>
    </row>
    <row r="105" spans="1:27">
      <c r="A105" t="s">
        <v>44</v>
      </c>
      <c r="B105" s="23" t="s">
        <v>9</v>
      </c>
      <c r="C105" t="s">
        <v>0</v>
      </c>
      <c r="D105" t="s">
        <v>13</v>
      </c>
      <c r="E105" t="s">
        <v>1</v>
      </c>
      <c r="F105" t="s">
        <v>105</v>
      </c>
      <c r="G105" t="s">
        <v>16</v>
      </c>
      <c r="H105" t="s">
        <v>18</v>
      </c>
      <c r="I105" t="s">
        <v>106</v>
      </c>
      <c r="J105" t="s">
        <v>107</v>
      </c>
      <c r="K105" t="s">
        <v>108</v>
      </c>
      <c r="L105" t="s">
        <v>2</v>
      </c>
      <c r="M105" t="s">
        <v>3</v>
      </c>
      <c r="N105" t="s">
        <v>36</v>
      </c>
      <c r="O105" s="10" t="s">
        <v>37</v>
      </c>
      <c r="P105" t="s">
        <v>109</v>
      </c>
      <c r="Q105" t="s">
        <v>110</v>
      </c>
      <c r="R105" t="s">
        <v>111</v>
      </c>
      <c r="S105" s="10" t="s">
        <v>112</v>
      </c>
      <c r="T105" t="s">
        <v>113</v>
      </c>
      <c r="U105" t="s">
        <v>114</v>
      </c>
      <c r="V105" t="s">
        <v>115</v>
      </c>
      <c r="W105" s="10" t="s">
        <v>116</v>
      </c>
      <c r="X105" t="s">
        <v>4</v>
      </c>
      <c r="Y105" t="s">
        <v>5</v>
      </c>
      <c r="Z105" s="15" t="s">
        <v>39</v>
      </c>
      <c r="AA105" s="10" t="s">
        <v>40</v>
      </c>
    </row>
    <row r="106" spans="1:27">
      <c r="A106" t="s">
        <v>45</v>
      </c>
      <c r="B106" s="13">
        <f>3</f>
        <v>3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10" t="s">
        <v>32</v>
      </c>
      <c r="P106">
        <v>0</v>
      </c>
      <c r="Q106">
        <v>0</v>
      </c>
      <c r="R106">
        <v>0</v>
      </c>
      <c r="S106" s="10" t="s">
        <v>32</v>
      </c>
      <c r="T106">
        <v>0</v>
      </c>
      <c r="U106">
        <v>0</v>
      </c>
      <c r="V106">
        <v>0</v>
      </c>
      <c r="W106" s="10" t="s">
        <v>32</v>
      </c>
      <c r="X106">
        <v>2</v>
      </c>
      <c r="Y106">
        <v>1</v>
      </c>
      <c r="Z106" s="15">
        <v>1</v>
      </c>
      <c r="AA106" s="10">
        <v>0.5</v>
      </c>
    </row>
    <row r="107" spans="1:27">
      <c r="A107" t="s">
        <v>46</v>
      </c>
      <c r="B107" s="13">
        <f>36</f>
        <v>36</v>
      </c>
      <c r="C107">
        <v>28</v>
      </c>
      <c r="D107">
        <v>3</v>
      </c>
      <c r="E107">
        <v>0</v>
      </c>
      <c r="F107">
        <v>0</v>
      </c>
      <c r="G107">
        <v>0</v>
      </c>
      <c r="H107">
        <v>0</v>
      </c>
      <c r="I107">
        <v>2</v>
      </c>
      <c r="J107">
        <v>0</v>
      </c>
      <c r="K107">
        <v>2</v>
      </c>
      <c r="L107">
        <v>18</v>
      </c>
      <c r="M107">
        <v>11</v>
      </c>
      <c r="N107">
        <v>7</v>
      </c>
      <c r="O107" s="10">
        <v>0.61099999999999999</v>
      </c>
      <c r="P107">
        <v>10</v>
      </c>
      <c r="Q107">
        <v>8</v>
      </c>
      <c r="R107">
        <v>2</v>
      </c>
      <c r="S107" s="10">
        <v>0.8</v>
      </c>
      <c r="T107">
        <v>8</v>
      </c>
      <c r="U107">
        <v>3</v>
      </c>
      <c r="V107">
        <v>5</v>
      </c>
      <c r="W107" s="10">
        <v>0.375</v>
      </c>
      <c r="X107">
        <v>3</v>
      </c>
      <c r="Y107">
        <v>3</v>
      </c>
      <c r="Z107" s="15">
        <v>0</v>
      </c>
      <c r="AA107" s="10">
        <v>1</v>
      </c>
    </row>
    <row r="108" spans="1:27">
      <c r="A108" t="s">
        <v>47</v>
      </c>
      <c r="B108" s="13">
        <f>9</f>
        <v>9</v>
      </c>
      <c r="C108">
        <v>8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0</v>
      </c>
      <c r="K108">
        <v>1</v>
      </c>
      <c r="L108">
        <v>2</v>
      </c>
      <c r="M108">
        <v>2</v>
      </c>
      <c r="N108">
        <v>0</v>
      </c>
      <c r="O108" s="10">
        <v>1</v>
      </c>
      <c r="P108">
        <v>0</v>
      </c>
      <c r="Q108">
        <v>0</v>
      </c>
      <c r="R108">
        <v>0</v>
      </c>
      <c r="S108" s="10" t="s">
        <v>32</v>
      </c>
      <c r="T108">
        <v>2</v>
      </c>
      <c r="U108">
        <v>2</v>
      </c>
      <c r="V108">
        <v>0</v>
      </c>
      <c r="W108" s="10">
        <v>1</v>
      </c>
      <c r="X108">
        <v>2</v>
      </c>
      <c r="Y108">
        <v>2</v>
      </c>
      <c r="Z108" s="15">
        <v>0</v>
      </c>
      <c r="AA108" s="10">
        <v>1</v>
      </c>
    </row>
    <row r="109" spans="1:27">
      <c r="A109" t="s">
        <v>48</v>
      </c>
      <c r="B109" s="13">
        <f>16</f>
        <v>16</v>
      </c>
      <c r="C109">
        <v>2</v>
      </c>
      <c r="D109">
        <v>2</v>
      </c>
      <c r="E109">
        <v>0</v>
      </c>
      <c r="F109">
        <v>0</v>
      </c>
      <c r="G109">
        <v>1</v>
      </c>
      <c r="H109">
        <v>0</v>
      </c>
      <c r="I109">
        <v>2</v>
      </c>
      <c r="J109">
        <v>1</v>
      </c>
      <c r="K109">
        <v>1</v>
      </c>
      <c r="L109">
        <v>2</v>
      </c>
      <c r="M109">
        <v>1</v>
      </c>
      <c r="N109">
        <v>1</v>
      </c>
      <c r="O109" s="10">
        <v>0.5</v>
      </c>
      <c r="P109">
        <v>1</v>
      </c>
      <c r="Q109">
        <v>1</v>
      </c>
      <c r="R109">
        <v>0</v>
      </c>
      <c r="S109" s="10">
        <v>1</v>
      </c>
      <c r="T109">
        <v>1</v>
      </c>
      <c r="U109">
        <v>0</v>
      </c>
      <c r="V109">
        <v>1</v>
      </c>
      <c r="W109" s="10">
        <v>0</v>
      </c>
      <c r="X109">
        <v>0</v>
      </c>
      <c r="Y109">
        <v>0</v>
      </c>
      <c r="Z109" s="15">
        <v>0</v>
      </c>
      <c r="AA109" s="10" t="s">
        <v>32</v>
      </c>
    </row>
    <row r="110" spans="1:27">
      <c r="A110" t="s">
        <v>50</v>
      </c>
      <c r="B110" s="13">
        <f>21</f>
        <v>21</v>
      </c>
      <c r="C110">
        <v>9</v>
      </c>
      <c r="D110">
        <v>1</v>
      </c>
      <c r="E110">
        <v>2</v>
      </c>
      <c r="F110">
        <v>0.5</v>
      </c>
      <c r="G110">
        <v>0</v>
      </c>
      <c r="H110">
        <v>1</v>
      </c>
      <c r="I110">
        <v>2</v>
      </c>
      <c r="J110">
        <v>0</v>
      </c>
      <c r="K110">
        <v>2</v>
      </c>
      <c r="L110">
        <v>6</v>
      </c>
      <c r="M110">
        <v>4</v>
      </c>
      <c r="N110">
        <v>2</v>
      </c>
      <c r="O110" s="10">
        <v>0.66700000000000004</v>
      </c>
      <c r="P110">
        <v>4</v>
      </c>
      <c r="Q110">
        <v>3</v>
      </c>
      <c r="R110">
        <v>1</v>
      </c>
      <c r="S110" s="10">
        <v>0.75</v>
      </c>
      <c r="T110">
        <v>2</v>
      </c>
      <c r="U110">
        <v>1</v>
      </c>
      <c r="V110">
        <v>1</v>
      </c>
      <c r="W110" s="10">
        <v>0.5</v>
      </c>
      <c r="X110">
        <v>0</v>
      </c>
      <c r="Y110">
        <v>0</v>
      </c>
      <c r="Z110" s="15">
        <v>0</v>
      </c>
      <c r="AA110" s="10" t="s">
        <v>32</v>
      </c>
    </row>
    <row r="111" spans="1:27">
      <c r="A111" t="s">
        <v>51</v>
      </c>
      <c r="B111" s="13">
        <f>37</f>
        <v>37</v>
      </c>
      <c r="C111">
        <v>19</v>
      </c>
      <c r="D111">
        <v>3</v>
      </c>
      <c r="E111">
        <v>1</v>
      </c>
      <c r="F111">
        <v>3</v>
      </c>
      <c r="G111">
        <v>1</v>
      </c>
      <c r="H111">
        <v>0</v>
      </c>
      <c r="I111">
        <v>4</v>
      </c>
      <c r="J111">
        <v>1</v>
      </c>
      <c r="K111">
        <v>3</v>
      </c>
      <c r="L111">
        <v>12</v>
      </c>
      <c r="M111">
        <v>6</v>
      </c>
      <c r="N111">
        <v>6</v>
      </c>
      <c r="O111" s="10">
        <v>0.5</v>
      </c>
      <c r="P111">
        <v>1</v>
      </c>
      <c r="Q111">
        <v>1</v>
      </c>
      <c r="R111">
        <v>0</v>
      </c>
      <c r="S111" s="10">
        <v>1</v>
      </c>
      <c r="T111">
        <v>11</v>
      </c>
      <c r="U111">
        <v>5</v>
      </c>
      <c r="V111">
        <v>6</v>
      </c>
      <c r="W111" s="10">
        <v>0.45400000000000001</v>
      </c>
      <c r="X111">
        <v>2</v>
      </c>
      <c r="Y111">
        <v>2</v>
      </c>
      <c r="Z111" s="15">
        <v>0</v>
      </c>
      <c r="AA111" s="10">
        <v>1</v>
      </c>
    </row>
    <row r="112" spans="1:27">
      <c r="A112" t="s">
        <v>52</v>
      </c>
      <c r="B112" s="13">
        <f>10</f>
        <v>10</v>
      </c>
      <c r="C112">
        <v>1</v>
      </c>
      <c r="D112">
        <v>0</v>
      </c>
      <c r="E112">
        <v>1</v>
      </c>
      <c r="F112">
        <v>0</v>
      </c>
      <c r="G112">
        <v>2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1</v>
      </c>
      <c r="O112" s="10">
        <v>0</v>
      </c>
      <c r="P112">
        <v>0</v>
      </c>
      <c r="Q112">
        <v>0</v>
      </c>
      <c r="R112">
        <v>0</v>
      </c>
      <c r="S112" s="10" t="s">
        <v>32</v>
      </c>
      <c r="T112">
        <v>1</v>
      </c>
      <c r="U112">
        <v>0</v>
      </c>
      <c r="V112">
        <v>1</v>
      </c>
      <c r="W112" s="10">
        <v>0</v>
      </c>
      <c r="X112">
        <v>2</v>
      </c>
      <c r="Y112">
        <v>1</v>
      </c>
      <c r="Z112" s="15">
        <v>1</v>
      </c>
      <c r="AA112" s="10">
        <v>0.5</v>
      </c>
    </row>
    <row r="113" spans="1:27">
      <c r="A113" t="s">
        <v>53</v>
      </c>
      <c r="B113" s="13">
        <f>6</f>
        <v>6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10" t="s">
        <v>32</v>
      </c>
      <c r="P113">
        <v>0</v>
      </c>
      <c r="Q113">
        <v>0</v>
      </c>
      <c r="R113">
        <v>0</v>
      </c>
      <c r="S113" s="10" t="s">
        <v>32</v>
      </c>
      <c r="T113">
        <v>0</v>
      </c>
      <c r="U113">
        <v>0</v>
      </c>
      <c r="V113">
        <v>0</v>
      </c>
      <c r="W113" s="10" t="s">
        <v>32</v>
      </c>
      <c r="X113">
        <v>0</v>
      </c>
      <c r="Y113">
        <v>0</v>
      </c>
      <c r="Z113" s="15">
        <v>0</v>
      </c>
      <c r="AA113" s="10" t="s">
        <v>32</v>
      </c>
    </row>
    <row r="114" spans="1:27">
      <c r="A114" t="s">
        <v>54</v>
      </c>
      <c r="B114" s="13">
        <f>30</f>
        <v>30</v>
      </c>
      <c r="C114">
        <v>6</v>
      </c>
      <c r="D114">
        <v>10</v>
      </c>
      <c r="E114">
        <v>2</v>
      </c>
      <c r="F114">
        <v>5</v>
      </c>
      <c r="G114">
        <v>1</v>
      </c>
      <c r="H114">
        <v>0</v>
      </c>
      <c r="I114">
        <v>2</v>
      </c>
      <c r="J114">
        <v>0</v>
      </c>
      <c r="K114">
        <v>2</v>
      </c>
      <c r="L114">
        <v>3</v>
      </c>
      <c r="M114">
        <v>2</v>
      </c>
      <c r="N114">
        <v>1</v>
      </c>
      <c r="O114" s="10">
        <v>0.66700000000000004</v>
      </c>
      <c r="P114">
        <v>2</v>
      </c>
      <c r="Q114">
        <v>1</v>
      </c>
      <c r="R114">
        <v>1</v>
      </c>
      <c r="S114" s="10">
        <v>0.5</v>
      </c>
      <c r="T114">
        <v>1</v>
      </c>
      <c r="U114">
        <v>1</v>
      </c>
      <c r="V114">
        <v>0</v>
      </c>
      <c r="W114" s="10">
        <v>1</v>
      </c>
      <c r="X114">
        <v>2</v>
      </c>
      <c r="Y114">
        <v>1</v>
      </c>
      <c r="Z114" s="15">
        <v>1</v>
      </c>
      <c r="AA114" s="10">
        <v>0.5</v>
      </c>
    </row>
    <row r="115" spans="1:27">
      <c r="A115" t="s">
        <v>137</v>
      </c>
      <c r="B115" s="13">
        <f>33</f>
        <v>33</v>
      </c>
      <c r="C115">
        <v>24</v>
      </c>
      <c r="D115">
        <v>0</v>
      </c>
      <c r="E115">
        <v>0</v>
      </c>
      <c r="F115">
        <v>0</v>
      </c>
      <c r="G115">
        <v>2</v>
      </c>
      <c r="H115">
        <v>1</v>
      </c>
      <c r="I115">
        <v>8</v>
      </c>
      <c r="J115">
        <v>3</v>
      </c>
      <c r="K115">
        <v>5</v>
      </c>
      <c r="L115">
        <v>12</v>
      </c>
      <c r="M115">
        <v>8</v>
      </c>
      <c r="N115">
        <v>4</v>
      </c>
      <c r="O115" s="10">
        <v>0.66700000000000004</v>
      </c>
      <c r="P115">
        <v>8</v>
      </c>
      <c r="Q115">
        <v>5</v>
      </c>
      <c r="R115">
        <v>3</v>
      </c>
      <c r="S115" s="10">
        <v>0.625</v>
      </c>
      <c r="T115">
        <v>4</v>
      </c>
      <c r="U115">
        <v>3</v>
      </c>
      <c r="V115">
        <v>1</v>
      </c>
      <c r="W115" s="10">
        <v>0.75</v>
      </c>
      <c r="X115">
        <v>5</v>
      </c>
      <c r="Y115">
        <v>5</v>
      </c>
      <c r="Z115" s="15">
        <v>0</v>
      </c>
      <c r="AA115" s="10">
        <v>1</v>
      </c>
    </row>
    <row r="116" spans="1:27">
      <c r="A116" t="s">
        <v>35</v>
      </c>
      <c r="B116" s="13">
        <f>40</f>
        <v>40</v>
      </c>
      <c r="C116">
        <v>98</v>
      </c>
      <c r="D116">
        <v>20</v>
      </c>
      <c r="E116">
        <v>8</v>
      </c>
      <c r="F116">
        <v>2.5</v>
      </c>
      <c r="G116">
        <v>8</v>
      </c>
      <c r="H116">
        <v>2</v>
      </c>
      <c r="I116">
        <v>21</v>
      </c>
      <c r="J116">
        <v>5</v>
      </c>
      <c r="K116">
        <v>16</v>
      </c>
      <c r="L116">
        <v>56</v>
      </c>
      <c r="M116">
        <v>34</v>
      </c>
      <c r="N116">
        <v>22</v>
      </c>
      <c r="O116" s="10">
        <v>0.60699999999999998</v>
      </c>
      <c r="P116">
        <v>26</v>
      </c>
      <c r="Q116">
        <v>19</v>
      </c>
      <c r="R116">
        <v>7</v>
      </c>
      <c r="S116" s="10">
        <v>0.73099999999999998</v>
      </c>
      <c r="T116">
        <v>30</v>
      </c>
      <c r="U116">
        <v>15</v>
      </c>
      <c r="V116">
        <v>15</v>
      </c>
      <c r="W116" s="10">
        <v>0.5</v>
      </c>
      <c r="X116">
        <v>18</v>
      </c>
      <c r="Y116">
        <v>15</v>
      </c>
      <c r="Z116" s="15">
        <v>3</v>
      </c>
      <c r="AA116" s="10">
        <v>0.83299999999999996</v>
      </c>
    </row>
    <row r="117" spans="1:27">
      <c r="B117" s="13"/>
      <c r="O117"/>
    </row>
    <row r="118" spans="1:27" s="6" customFormat="1">
      <c r="A118" s="29" t="s">
        <v>221</v>
      </c>
      <c r="B118" s="40"/>
      <c r="S118" s="30"/>
      <c r="W118" s="30"/>
      <c r="Z118" s="42"/>
      <c r="AA118" s="30"/>
    </row>
    <row r="119" spans="1:27" s="7" customFormat="1">
      <c r="A119" s="31"/>
      <c r="B119" s="41"/>
      <c r="S119" s="32"/>
      <c r="W119" s="32"/>
      <c r="Z119" s="43"/>
      <c r="AA119" s="32"/>
    </row>
    <row r="120" spans="1:27">
      <c r="A120" t="s">
        <v>44</v>
      </c>
      <c r="B120" s="23" t="s">
        <v>9</v>
      </c>
      <c r="C120" t="s">
        <v>0</v>
      </c>
      <c r="D120" t="s">
        <v>13</v>
      </c>
      <c r="E120" t="s">
        <v>1</v>
      </c>
      <c r="F120" t="s">
        <v>105</v>
      </c>
      <c r="G120" t="s">
        <v>16</v>
      </c>
      <c r="H120" t="s">
        <v>18</v>
      </c>
      <c r="I120" t="s">
        <v>106</v>
      </c>
      <c r="J120" t="s">
        <v>107</v>
      </c>
      <c r="K120" t="s">
        <v>108</v>
      </c>
      <c r="L120" t="s">
        <v>2</v>
      </c>
      <c r="M120" t="s">
        <v>3</v>
      </c>
      <c r="N120" t="s">
        <v>36</v>
      </c>
      <c r="O120" s="10" t="s">
        <v>37</v>
      </c>
      <c r="P120" t="s">
        <v>109</v>
      </c>
      <c r="Q120" t="s">
        <v>110</v>
      </c>
      <c r="R120" t="s">
        <v>111</v>
      </c>
      <c r="S120" s="10" t="s">
        <v>112</v>
      </c>
      <c r="T120" t="s">
        <v>113</v>
      </c>
      <c r="U120" t="s">
        <v>114</v>
      </c>
      <c r="V120" t="s">
        <v>115</v>
      </c>
      <c r="W120" s="10" t="s">
        <v>116</v>
      </c>
      <c r="X120" t="s">
        <v>4</v>
      </c>
      <c r="Y120" t="s">
        <v>5</v>
      </c>
      <c r="Z120" s="15" t="s">
        <v>39</v>
      </c>
      <c r="AA120" s="10" t="s">
        <v>40</v>
      </c>
    </row>
    <row r="121" spans="1:27">
      <c r="A121" t="s">
        <v>134</v>
      </c>
      <c r="B121" s="13">
        <f>4</f>
        <v>4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 s="15">
        <v>0</v>
      </c>
      <c r="K121">
        <v>0</v>
      </c>
      <c r="L121" s="21">
        <v>0</v>
      </c>
      <c r="M121">
        <v>0</v>
      </c>
      <c r="N121">
        <v>0</v>
      </c>
      <c r="O121" s="10" t="s">
        <v>32</v>
      </c>
      <c r="P121">
        <v>0</v>
      </c>
      <c r="Q121">
        <v>0</v>
      </c>
      <c r="R121">
        <v>0</v>
      </c>
      <c r="S121" s="10" t="s">
        <v>32</v>
      </c>
      <c r="T121">
        <v>0</v>
      </c>
      <c r="U121">
        <v>0</v>
      </c>
      <c r="V121">
        <v>0</v>
      </c>
      <c r="W121" s="10" t="s">
        <v>32</v>
      </c>
      <c r="X121">
        <v>0</v>
      </c>
      <c r="Y121">
        <v>0</v>
      </c>
      <c r="Z121" s="15">
        <v>0</v>
      </c>
      <c r="AA121" s="10" t="s">
        <v>32</v>
      </c>
    </row>
    <row r="122" spans="1:27">
      <c r="A122" t="s">
        <v>45</v>
      </c>
      <c r="B122" s="13">
        <f>8</f>
        <v>8</v>
      </c>
      <c r="C122">
        <v>6</v>
      </c>
      <c r="D122">
        <v>1</v>
      </c>
      <c r="E122">
        <v>0</v>
      </c>
      <c r="F122" s="3">
        <v>0</v>
      </c>
      <c r="G122">
        <v>2</v>
      </c>
      <c r="H122">
        <v>0</v>
      </c>
      <c r="I122">
        <v>2</v>
      </c>
      <c r="J122" s="15">
        <v>0</v>
      </c>
      <c r="K122">
        <v>2</v>
      </c>
      <c r="L122" s="21">
        <v>5</v>
      </c>
      <c r="M122">
        <v>2</v>
      </c>
      <c r="N122">
        <v>3</v>
      </c>
      <c r="O122" s="10">
        <v>0.4</v>
      </c>
      <c r="P122">
        <v>3</v>
      </c>
      <c r="Q122">
        <v>2</v>
      </c>
      <c r="R122">
        <v>1</v>
      </c>
      <c r="S122" s="10">
        <v>0.66700000000000004</v>
      </c>
      <c r="T122">
        <v>2</v>
      </c>
      <c r="U122">
        <v>0</v>
      </c>
      <c r="V122">
        <v>2</v>
      </c>
      <c r="W122" s="10">
        <v>0</v>
      </c>
      <c r="X122">
        <v>2</v>
      </c>
      <c r="Y122">
        <v>2</v>
      </c>
      <c r="Z122" s="15">
        <v>0</v>
      </c>
      <c r="AA122" s="10">
        <v>1</v>
      </c>
    </row>
    <row r="123" spans="1:27">
      <c r="A123" t="s">
        <v>46</v>
      </c>
      <c r="B123" s="13">
        <f>28</f>
        <v>28</v>
      </c>
      <c r="C123">
        <v>10</v>
      </c>
      <c r="D123">
        <v>4</v>
      </c>
      <c r="E123">
        <v>2</v>
      </c>
      <c r="F123">
        <v>2</v>
      </c>
      <c r="G123">
        <v>0</v>
      </c>
      <c r="H123">
        <v>0</v>
      </c>
      <c r="I123">
        <v>3</v>
      </c>
      <c r="J123" s="15">
        <v>0</v>
      </c>
      <c r="K123">
        <v>3</v>
      </c>
      <c r="L123" s="15">
        <v>6</v>
      </c>
      <c r="M123" s="15">
        <v>4</v>
      </c>
      <c r="N123">
        <v>2</v>
      </c>
      <c r="O123" s="10">
        <v>0.66700000000000004</v>
      </c>
      <c r="P123">
        <v>2</v>
      </c>
      <c r="Q123">
        <v>2</v>
      </c>
      <c r="R123" s="3">
        <v>0</v>
      </c>
      <c r="S123" s="10">
        <v>1</v>
      </c>
      <c r="T123">
        <v>4</v>
      </c>
      <c r="U123">
        <v>2</v>
      </c>
      <c r="V123">
        <v>2</v>
      </c>
      <c r="W123" s="10">
        <v>0.5</v>
      </c>
      <c r="X123">
        <v>0</v>
      </c>
      <c r="Y123">
        <v>0</v>
      </c>
      <c r="Z123" s="15">
        <v>0</v>
      </c>
      <c r="AA123" s="10" t="s">
        <v>32</v>
      </c>
    </row>
    <row r="124" spans="1:27">
      <c r="A124" t="s">
        <v>47</v>
      </c>
      <c r="B124" s="13">
        <f>12</f>
        <v>12</v>
      </c>
      <c r="C124">
        <v>9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1</v>
      </c>
      <c r="J124" s="15">
        <v>0</v>
      </c>
      <c r="K124">
        <v>1</v>
      </c>
      <c r="L124" s="15">
        <v>7</v>
      </c>
      <c r="M124">
        <v>4</v>
      </c>
      <c r="N124">
        <v>3</v>
      </c>
      <c r="O124" s="10">
        <v>0.57099999999999995</v>
      </c>
      <c r="P124">
        <v>4</v>
      </c>
      <c r="Q124">
        <v>3</v>
      </c>
      <c r="R124">
        <v>1</v>
      </c>
      <c r="S124" s="10">
        <v>0.75</v>
      </c>
      <c r="T124">
        <v>3</v>
      </c>
      <c r="U124">
        <v>1</v>
      </c>
      <c r="V124">
        <v>2</v>
      </c>
      <c r="W124" s="10">
        <v>0.33300000000000002</v>
      </c>
      <c r="X124">
        <v>0</v>
      </c>
      <c r="Y124">
        <v>0</v>
      </c>
      <c r="Z124" s="15">
        <v>0</v>
      </c>
      <c r="AA124" s="10" t="s">
        <v>32</v>
      </c>
    </row>
    <row r="125" spans="1:27">
      <c r="A125" t="s">
        <v>48</v>
      </c>
      <c r="B125" s="13">
        <f>23</f>
        <v>23</v>
      </c>
      <c r="C125">
        <v>14</v>
      </c>
      <c r="D125">
        <v>2</v>
      </c>
      <c r="E125">
        <v>1</v>
      </c>
      <c r="F125">
        <v>2</v>
      </c>
      <c r="G125">
        <v>2</v>
      </c>
      <c r="H125">
        <v>0</v>
      </c>
      <c r="I125">
        <v>4</v>
      </c>
      <c r="J125" s="15">
        <v>2</v>
      </c>
      <c r="K125">
        <v>2</v>
      </c>
      <c r="L125" s="21">
        <v>6</v>
      </c>
      <c r="M125" s="21">
        <v>6</v>
      </c>
      <c r="N125" s="21">
        <v>0</v>
      </c>
      <c r="O125" s="10">
        <v>1</v>
      </c>
      <c r="P125" s="21">
        <v>6</v>
      </c>
      <c r="Q125" s="21">
        <v>6</v>
      </c>
      <c r="R125" s="21">
        <v>0</v>
      </c>
      <c r="S125" s="10">
        <v>1</v>
      </c>
      <c r="T125" s="21">
        <v>0</v>
      </c>
      <c r="U125" s="21">
        <v>0</v>
      </c>
      <c r="V125" s="21">
        <v>0</v>
      </c>
      <c r="W125" s="10" t="s">
        <v>32</v>
      </c>
      <c r="X125" s="21">
        <v>2</v>
      </c>
      <c r="Y125" s="21">
        <v>2</v>
      </c>
      <c r="Z125" s="21">
        <v>0</v>
      </c>
      <c r="AA125" s="10">
        <v>1</v>
      </c>
    </row>
    <row r="126" spans="1:27">
      <c r="A126" t="s">
        <v>50</v>
      </c>
      <c r="B126" s="13">
        <f>14</f>
        <v>14</v>
      </c>
      <c r="C126">
        <v>4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 s="15">
        <v>0</v>
      </c>
      <c r="K126">
        <v>1</v>
      </c>
      <c r="L126" s="15">
        <v>7</v>
      </c>
      <c r="M126">
        <v>2</v>
      </c>
      <c r="N126">
        <v>5</v>
      </c>
      <c r="O126" s="10">
        <v>0.28599999999999998</v>
      </c>
      <c r="P126">
        <v>2</v>
      </c>
      <c r="Q126">
        <v>2</v>
      </c>
      <c r="R126">
        <v>0</v>
      </c>
      <c r="S126" s="10">
        <v>1</v>
      </c>
      <c r="T126">
        <v>5</v>
      </c>
      <c r="U126">
        <v>0</v>
      </c>
      <c r="V126">
        <v>5</v>
      </c>
      <c r="W126" s="10">
        <v>0</v>
      </c>
      <c r="X126">
        <v>0</v>
      </c>
      <c r="Y126">
        <v>0</v>
      </c>
      <c r="Z126" s="15">
        <v>0</v>
      </c>
      <c r="AA126" s="10" t="s">
        <v>32</v>
      </c>
    </row>
    <row r="127" spans="1:27">
      <c r="A127" t="s">
        <v>135</v>
      </c>
      <c r="B127" s="13">
        <f>8</f>
        <v>8</v>
      </c>
      <c r="C127">
        <v>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</v>
      </c>
      <c r="J127" s="15">
        <v>0</v>
      </c>
      <c r="K127">
        <v>2</v>
      </c>
      <c r="L127" s="15">
        <v>2</v>
      </c>
      <c r="M127">
        <v>2</v>
      </c>
      <c r="N127">
        <v>0</v>
      </c>
      <c r="O127" s="10">
        <v>1</v>
      </c>
      <c r="P127">
        <v>1</v>
      </c>
      <c r="Q127">
        <v>1</v>
      </c>
      <c r="R127">
        <v>0</v>
      </c>
      <c r="S127" s="10">
        <v>1</v>
      </c>
      <c r="T127">
        <v>1</v>
      </c>
      <c r="U127">
        <v>1</v>
      </c>
      <c r="V127">
        <v>0</v>
      </c>
      <c r="W127" s="10">
        <v>1</v>
      </c>
      <c r="X127">
        <v>1</v>
      </c>
      <c r="Y127">
        <v>0</v>
      </c>
      <c r="Z127" s="15">
        <v>1</v>
      </c>
      <c r="AA127" s="10">
        <v>0</v>
      </c>
    </row>
    <row r="128" spans="1:27">
      <c r="A128" t="s">
        <v>51</v>
      </c>
      <c r="B128" s="13">
        <f>36</f>
        <v>36</v>
      </c>
      <c r="C128">
        <v>16</v>
      </c>
      <c r="D128">
        <v>2</v>
      </c>
      <c r="E128">
        <v>1</v>
      </c>
      <c r="F128">
        <v>2</v>
      </c>
      <c r="G128">
        <v>1</v>
      </c>
      <c r="H128">
        <v>0</v>
      </c>
      <c r="I128">
        <v>5</v>
      </c>
      <c r="J128" s="15">
        <v>1</v>
      </c>
      <c r="K128">
        <v>4</v>
      </c>
      <c r="L128" s="15">
        <v>8</v>
      </c>
      <c r="M128">
        <v>6</v>
      </c>
      <c r="N128">
        <v>2</v>
      </c>
      <c r="O128" s="10">
        <v>0.75</v>
      </c>
      <c r="P128">
        <v>4</v>
      </c>
      <c r="Q128">
        <v>3</v>
      </c>
      <c r="R128">
        <v>1</v>
      </c>
      <c r="S128" s="10">
        <v>0.75</v>
      </c>
      <c r="T128">
        <v>4</v>
      </c>
      <c r="U128">
        <v>3</v>
      </c>
      <c r="V128">
        <v>1</v>
      </c>
      <c r="W128" s="10">
        <v>0.75</v>
      </c>
      <c r="X128">
        <v>2</v>
      </c>
      <c r="Y128">
        <v>1</v>
      </c>
      <c r="Z128" s="15">
        <v>1</v>
      </c>
      <c r="AA128" s="10">
        <v>0.5</v>
      </c>
    </row>
    <row r="129" spans="1:31">
      <c r="A129" t="s">
        <v>52</v>
      </c>
      <c r="B129" s="13">
        <f>13</f>
        <v>13</v>
      </c>
      <c r="C129">
        <v>3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 s="15">
        <v>0</v>
      </c>
      <c r="K129">
        <v>0</v>
      </c>
      <c r="L129" s="15">
        <v>1</v>
      </c>
      <c r="M129">
        <v>1</v>
      </c>
      <c r="N129">
        <v>0</v>
      </c>
      <c r="O129" s="10">
        <v>1</v>
      </c>
      <c r="P129">
        <v>0</v>
      </c>
      <c r="Q129">
        <v>0</v>
      </c>
      <c r="R129">
        <v>0</v>
      </c>
      <c r="S129" s="10" t="s">
        <v>32</v>
      </c>
      <c r="T129">
        <v>1</v>
      </c>
      <c r="U129">
        <v>1</v>
      </c>
      <c r="V129">
        <v>0</v>
      </c>
      <c r="W129" s="10">
        <v>1</v>
      </c>
      <c r="X129">
        <v>0</v>
      </c>
      <c r="Y129">
        <v>0</v>
      </c>
      <c r="Z129" s="15">
        <v>0</v>
      </c>
      <c r="AA129" s="10" t="s">
        <v>32</v>
      </c>
    </row>
    <row r="130" spans="1:31">
      <c r="A130" t="s">
        <v>55</v>
      </c>
      <c r="B130" s="13">
        <f>4</f>
        <v>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 s="15">
        <v>0</v>
      </c>
      <c r="K130">
        <v>1</v>
      </c>
      <c r="L130" s="15">
        <v>0</v>
      </c>
      <c r="M130">
        <v>0</v>
      </c>
      <c r="N130">
        <v>0</v>
      </c>
      <c r="O130" s="10" t="s">
        <v>32</v>
      </c>
      <c r="P130">
        <v>0</v>
      </c>
      <c r="Q130">
        <v>0</v>
      </c>
      <c r="R130">
        <v>0</v>
      </c>
      <c r="S130" s="10" t="s">
        <v>32</v>
      </c>
      <c r="T130">
        <v>0</v>
      </c>
      <c r="U130">
        <v>0</v>
      </c>
      <c r="V130">
        <v>0</v>
      </c>
      <c r="W130" s="10" t="s">
        <v>32</v>
      </c>
      <c r="X130">
        <v>0</v>
      </c>
      <c r="Y130">
        <v>0</v>
      </c>
      <c r="Z130" s="15">
        <v>0</v>
      </c>
      <c r="AA130" s="10" t="s">
        <v>32</v>
      </c>
    </row>
    <row r="131" spans="1:31">
      <c r="A131" t="s">
        <v>53</v>
      </c>
      <c r="B131" s="13">
        <f>10</f>
        <v>10</v>
      </c>
      <c r="C131">
        <v>6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3</v>
      </c>
      <c r="J131" s="15">
        <v>0</v>
      </c>
      <c r="K131">
        <v>3</v>
      </c>
      <c r="L131" s="15">
        <v>2</v>
      </c>
      <c r="M131">
        <v>2</v>
      </c>
      <c r="N131">
        <v>0</v>
      </c>
      <c r="O131" s="10">
        <v>1</v>
      </c>
      <c r="P131">
        <v>0</v>
      </c>
      <c r="Q131">
        <v>0</v>
      </c>
      <c r="R131">
        <v>0</v>
      </c>
      <c r="S131" s="10" t="s">
        <v>32</v>
      </c>
      <c r="T131">
        <v>2</v>
      </c>
      <c r="U131">
        <v>2</v>
      </c>
      <c r="V131">
        <v>0</v>
      </c>
      <c r="W131" s="10">
        <v>1</v>
      </c>
      <c r="X131">
        <v>0</v>
      </c>
      <c r="Y131">
        <v>0</v>
      </c>
      <c r="Z131" s="15">
        <v>0</v>
      </c>
      <c r="AA131" s="10" t="s">
        <v>32</v>
      </c>
    </row>
    <row r="132" spans="1:31">
      <c r="A132" t="s">
        <v>54</v>
      </c>
      <c r="B132" s="13">
        <f>29</f>
        <v>29</v>
      </c>
      <c r="C132">
        <v>8</v>
      </c>
      <c r="D132">
        <v>12</v>
      </c>
      <c r="E132">
        <v>1</v>
      </c>
      <c r="F132">
        <v>12</v>
      </c>
      <c r="G132">
        <v>2</v>
      </c>
      <c r="H132">
        <v>0</v>
      </c>
      <c r="I132">
        <v>5</v>
      </c>
      <c r="J132" s="15">
        <v>0</v>
      </c>
      <c r="K132">
        <v>5</v>
      </c>
      <c r="L132" s="15">
        <v>4</v>
      </c>
      <c r="M132">
        <v>3</v>
      </c>
      <c r="N132">
        <v>1</v>
      </c>
      <c r="O132" s="10">
        <v>0.75</v>
      </c>
      <c r="P132">
        <v>3</v>
      </c>
      <c r="Q132">
        <v>3</v>
      </c>
      <c r="R132">
        <v>0</v>
      </c>
      <c r="S132" s="10">
        <v>1</v>
      </c>
      <c r="T132">
        <v>1</v>
      </c>
      <c r="U132">
        <v>0</v>
      </c>
      <c r="V132">
        <v>1</v>
      </c>
      <c r="W132" s="10">
        <v>0</v>
      </c>
      <c r="X132">
        <v>3</v>
      </c>
      <c r="Y132">
        <v>2</v>
      </c>
      <c r="Z132" s="15">
        <v>1</v>
      </c>
      <c r="AA132" s="10">
        <v>0.66700000000000004</v>
      </c>
    </row>
    <row r="133" spans="1:31">
      <c r="A133" t="s">
        <v>136</v>
      </c>
      <c r="B133" s="13">
        <f>5</f>
        <v>5</v>
      </c>
      <c r="C133">
        <v>2</v>
      </c>
      <c r="D133">
        <v>3</v>
      </c>
      <c r="E133">
        <v>0</v>
      </c>
      <c r="F133">
        <v>0</v>
      </c>
      <c r="G133">
        <v>0</v>
      </c>
      <c r="H133">
        <v>0</v>
      </c>
      <c r="I133">
        <v>1</v>
      </c>
      <c r="J133" s="15">
        <v>0</v>
      </c>
      <c r="K133">
        <v>1</v>
      </c>
      <c r="L133" s="15">
        <v>1</v>
      </c>
      <c r="M133">
        <v>1</v>
      </c>
      <c r="N133">
        <v>0</v>
      </c>
      <c r="O133" s="10">
        <v>1</v>
      </c>
      <c r="P133">
        <v>1</v>
      </c>
      <c r="Q133">
        <v>1</v>
      </c>
      <c r="R133">
        <v>0</v>
      </c>
      <c r="S133" s="10">
        <v>1</v>
      </c>
      <c r="T133">
        <v>0</v>
      </c>
      <c r="U133">
        <v>0</v>
      </c>
      <c r="V133">
        <v>0</v>
      </c>
      <c r="W133" s="10" t="s">
        <v>32</v>
      </c>
      <c r="X133">
        <v>0</v>
      </c>
      <c r="Y133">
        <v>0</v>
      </c>
      <c r="Z133" s="15">
        <v>0</v>
      </c>
      <c r="AA133" s="10" t="s">
        <v>32</v>
      </c>
    </row>
    <row r="134" spans="1:31">
      <c r="A134" t="s">
        <v>137</v>
      </c>
      <c r="B134" s="13">
        <f>18</f>
        <v>18</v>
      </c>
      <c r="C134">
        <v>12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</v>
      </c>
      <c r="J134" s="15">
        <v>1</v>
      </c>
      <c r="K134">
        <v>1</v>
      </c>
      <c r="L134" s="15">
        <v>9</v>
      </c>
      <c r="M134">
        <v>5</v>
      </c>
      <c r="N134">
        <v>4</v>
      </c>
      <c r="O134" s="10">
        <v>0.55600000000000005</v>
      </c>
      <c r="P134">
        <v>4</v>
      </c>
      <c r="Q134">
        <v>3</v>
      </c>
      <c r="R134">
        <v>1</v>
      </c>
      <c r="S134" s="10">
        <v>0.75</v>
      </c>
      <c r="T134">
        <v>5</v>
      </c>
      <c r="U134">
        <v>2</v>
      </c>
      <c r="V134">
        <v>3</v>
      </c>
      <c r="W134" s="10">
        <v>0.4</v>
      </c>
      <c r="X134">
        <v>0</v>
      </c>
      <c r="Y134">
        <v>0</v>
      </c>
      <c r="Z134" s="15">
        <v>0</v>
      </c>
      <c r="AA134" s="10" t="s">
        <v>32</v>
      </c>
    </row>
    <row r="135" spans="1:31">
      <c r="A135" t="s">
        <v>35</v>
      </c>
      <c r="B135" s="13">
        <f>40</f>
        <v>40</v>
      </c>
      <c r="C135">
        <v>95</v>
      </c>
      <c r="D135">
        <v>27</v>
      </c>
      <c r="E135">
        <v>8</v>
      </c>
      <c r="F135">
        <v>3.38</v>
      </c>
      <c r="G135">
        <v>8</v>
      </c>
      <c r="H135">
        <v>0</v>
      </c>
      <c r="I135">
        <v>30</v>
      </c>
      <c r="J135" s="15">
        <v>4</v>
      </c>
      <c r="K135">
        <v>26</v>
      </c>
      <c r="L135" s="15">
        <v>58</v>
      </c>
      <c r="M135">
        <v>38</v>
      </c>
      <c r="N135">
        <v>20</v>
      </c>
      <c r="O135" s="10">
        <v>0.65500000000000003</v>
      </c>
      <c r="P135">
        <v>30</v>
      </c>
      <c r="Q135">
        <v>26</v>
      </c>
      <c r="R135">
        <v>4</v>
      </c>
      <c r="S135" s="10">
        <v>0.86699999999999999</v>
      </c>
      <c r="T135">
        <v>28</v>
      </c>
      <c r="U135">
        <v>12</v>
      </c>
      <c r="V135">
        <v>16</v>
      </c>
      <c r="W135" s="10">
        <v>0.42899999999999999</v>
      </c>
      <c r="X135">
        <v>10</v>
      </c>
      <c r="Y135">
        <v>7</v>
      </c>
      <c r="Z135" s="15">
        <v>3</v>
      </c>
      <c r="AA135" s="10">
        <v>0.7</v>
      </c>
    </row>
    <row r="136" spans="1:31">
      <c r="B136" s="13"/>
      <c r="N136" s="4"/>
      <c r="O136"/>
      <c r="R136" s="4"/>
      <c r="V136" s="4"/>
    </row>
    <row r="137" spans="1:31" s="6" customFormat="1">
      <c r="B137" s="40"/>
      <c r="N137" s="35"/>
      <c r="R137" s="35"/>
      <c r="S137" s="30"/>
      <c r="V137" s="35"/>
      <c r="W137" s="30"/>
      <c r="Z137" s="42"/>
      <c r="AA137" s="30"/>
    </row>
    <row r="138" spans="1:31">
      <c r="B138" s="13"/>
      <c r="N138" s="4"/>
      <c r="O138"/>
      <c r="R138" s="4"/>
      <c r="V138" s="4"/>
    </row>
    <row r="140" spans="1:31">
      <c r="A140" t="s">
        <v>35</v>
      </c>
      <c r="B140" s="23">
        <v>40</v>
      </c>
      <c r="C140">
        <v>81</v>
      </c>
      <c r="D140">
        <v>19</v>
      </c>
      <c r="E140">
        <v>8</v>
      </c>
      <c r="F140">
        <v>2.38</v>
      </c>
      <c r="G140">
        <v>5</v>
      </c>
      <c r="H140">
        <v>1</v>
      </c>
      <c r="I140">
        <v>38</v>
      </c>
      <c r="J140">
        <v>12</v>
      </c>
      <c r="K140">
        <v>26</v>
      </c>
      <c r="L140">
        <v>69</v>
      </c>
      <c r="M140">
        <v>35</v>
      </c>
      <c r="N140">
        <v>34</v>
      </c>
      <c r="O140" s="10">
        <v>0.50700000000000001</v>
      </c>
      <c r="P140">
        <v>33</v>
      </c>
      <c r="Q140">
        <v>19</v>
      </c>
      <c r="R140">
        <v>14</v>
      </c>
      <c r="S140" s="10">
        <v>0.57599999999999996</v>
      </c>
      <c r="T140">
        <v>36</v>
      </c>
      <c r="U140">
        <v>16</v>
      </c>
      <c r="V140">
        <v>20</v>
      </c>
      <c r="W140" s="10">
        <v>0.44400000000000001</v>
      </c>
      <c r="X140">
        <v>11</v>
      </c>
      <c r="Y140">
        <v>9</v>
      </c>
      <c r="Z140" s="15">
        <v>2</v>
      </c>
      <c r="AA140" s="10">
        <v>0.81799999999999995</v>
      </c>
    </row>
    <row r="141" spans="1:31">
      <c r="A141" t="s">
        <v>35</v>
      </c>
      <c r="B141" s="23">
        <v>40</v>
      </c>
      <c r="C141">
        <v>76</v>
      </c>
      <c r="D141">
        <v>16</v>
      </c>
      <c r="E141">
        <v>13</v>
      </c>
      <c r="F141">
        <v>1.23</v>
      </c>
      <c r="G141">
        <v>8</v>
      </c>
      <c r="H141">
        <v>3</v>
      </c>
      <c r="I141">
        <v>29</v>
      </c>
      <c r="J141">
        <v>7</v>
      </c>
      <c r="K141">
        <v>22</v>
      </c>
      <c r="L141">
        <v>54</v>
      </c>
      <c r="M141">
        <v>26</v>
      </c>
      <c r="N141" s="21">
        <v>28</v>
      </c>
      <c r="O141" s="10">
        <v>0.48199999999999998</v>
      </c>
      <c r="P141">
        <v>24</v>
      </c>
      <c r="Q141" s="15">
        <v>15</v>
      </c>
      <c r="R141" s="15">
        <v>9</v>
      </c>
      <c r="S141" s="10">
        <v>0.625</v>
      </c>
      <c r="T141">
        <v>30</v>
      </c>
      <c r="U141">
        <v>11</v>
      </c>
      <c r="V141" s="15">
        <v>19</v>
      </c>
      <c r="W141" s="10">
        <v>0.36699999999999999</v>
      </c>
      <c r="X141">
        <v>15</v>
      </c>
      <c r="Y141">
        <v>13</v>
      </c>
      <c r="Z141" s="15">
        <v>2</v>
      </c>
      <c r="AA141" s="10">
        <v>0.86699999999999999</v>
      </c>
      <c r="AE141" s="4"/>
    </row>
    <row r="142" spans="1:31">
      <c r="A142" t="s">
        <v>35</v>
      </c>
      <c r="B142" s="23">
        <v>40</v>
      </c>
      <c r="C142">
        <v>88</v>
      </c>
      <c r="D142">
        <v>25</v>
      </c>
      <c r="E142">
        <v>8</v>
      </c>
      <c r="F142">
        <v>3.12</v>
      </c>
      <c r="G142">
        <v>6</v>
      </c>
      <c r="H142">
        <v>4</v>
      </c>
      <c r="I142">
        <v>38</v>
      </c>
      <c r="J142">
        <v>8</v>
      </c>
      <c r="K142">
        <v>30</v>
      </c>
      <c r="L142">
        <v>66</v>
      </c>
      <c r="M142">
        <v>33</v>
      </c>
      <c r="N142">
        <v>33</v>
      </c>
      <c r="O142" s="10">
        <v>0.5</v>
      </c>
      <c r="P142">
        <v>27</v>
      </c>
      <c r="Q142">
        <v>16</v>
      </c>
      <c r="R142">
        <v>11</v>
      </c>
      <c r="S142" s="10">
        <v>0.59299999999999997</v>
      </c>
      <c r="T142">
        <v>39</v>
      </c>
      <c r="U142">
        <v>17</v>
      </c>
      <c r="V142">
        <v>22</v>
      </c>
      <c r="W142" s="10">
        <v>0.436</v>
      </c>
      <c r="X142">
        <v>5</v>
      </c>
      <c r="Y142">
        <v>5</v>
      </c>
      <c r="Z142" s="15">
        <v>0</v>
      </c>
      <c r="AA142" s="10">
        <v>1</v>
      </c>
    </row>
    <row r="143" spans="1:31">
      <c r="A143" t="s">
        <v>35</v>
      </c>
      <c r="B143" s="13">
        <v>40</v>
      </c>
      <c r="C143">
        <v>88</v>
      </c>
      <c r="D143">
        <v>22</v>
      </c>
      <c r="E143">
        <v>11</v>
      </c>
      <c r="F143">
        <v>2</v>
      </c>
      <c r="G143">
        <v>6</v>
      </c>
      <c r="H143">
        <v>1</v>
      </c>
      <c r="I143">
        <v>42</v>
      </c>
      <c r="J143">
        <v>9</v>
      </c>
      <c r="K143">
        <v>33</v>
      </c>
      <c r="L143">
        <v>64</v>
      </c>
      <c r="M143">
        <v>34</v>
      </c>
      <c r="N143">
        <v>30</v>
      </c>
      <c r="O143" s="10">
        <v>0.53100000000000003</v>
      </c>
      <c r="P143">
        <v>30</v>
      </c>
      <c r="Q143">
        <v>20</v>
      </c>
      <c r="R143">
        <v>10</v>
      </c>
      <c r="S143" s="10">
        <v>0.66700000000000004</v>
      </c>
      <c r="T143">
        <v>34</v>
      </c>
      <c r="U143">
        <v>14</v>
      </c>
      <c r="V143">
        <v>20</v>
      </c>
      <c r="W143" s="10">
        <v>0.41199999999999998</v>
      </c>
      <c r="X143">
        <v>6</v>
      </c>
      <c r="Y143">
        <v>6</v>
      </c>
      <c r="Z143" s="15">
        <v>0</v>
      </c>
      <c r="AA143" s="10">
        <v>1</v>
      </c>
    </row>
    <row r="144" spans="1:31">
      <c r="A144" t="s">
        <v>35</v>
      </c>
      <c r="B144" s="13">
        <v>40</v>
      </c>
      <c r="C144">
        <v>81</v>
      </c>
      <c r="D144">
        <v>19</v>
      </c>
      <c r="E144">
        <v>8</v>
      </c>
      <c r="F144">
        <v>2.38</v>
      </c>
      <c r="G144">
        <v>5</v>
      </c>
      <c r="H144">
        <v>1</v>
      </c>
      <c r="I144">
        <v>38</v>
      </c>
      <c r="J144">
        <v>12</v>
      </c>
      <c r="K144">
        <v>26</v>
      </c>
      <c r="L144">
        <v>64</v>
      </c>
      <c r="M144">
        <v>31</v>
      </c>
      <c r="N144">
        <v>33</v>
      </c>
      <c r="O144" s="10">
        <v>0.48399999999999999</v>
      </c>
      <c r="P144">
        <v>36</v>
      </c>
      <c r="Q144">
        <v>21</v>
      </c>
      <c r="R144">
        <v>15</v>
      </c>
      <c r="S144" s="10">
        <v>0.58299999999999996</v>
      </c>
      <c r="T144">
        <v>28</v>
      </c>
      <c r="U144">
        <v>10</v>
      </c>
      <c r="V144">
        <v>18</v>
      </c>
      <c r="W144" s="10">
        <v>0.35699999999999998</v>
      </c>
      <c r="X144">
        <v>12</v>
      </c>
      <c r="Y144">
        <v>9</v>
      </c>
      <c r="Z144" s="15">
        <v>3</v>
      </c>
      <c r="AA144" s="10">
        <v>0.75</v>
      </c>
    </row>
    <row r="145" spans="1:27">
      <c r="A145" t="s">
        <v>35</v>
      </c>
      <c r="B145" s="13">
        <v>40</v>
      </c>
      <c r="C145">
        <v>86</v>
      </c>
      <c r="D145">
        <v>20</v>
      </c>
      <c r="E145">
        <v>9</v>
      </c>
      <c r="F145">
        <v>2.2200000000000002</v>
      </c>
      <c r="G145">
        <v>5</v>
      </c>
      <c r="H145">
        <v>2</v>
      </c>
      <c r="I145">
        <v>31</v>
      </c>
      <c r="J145">
        <v>5</v>
      </c>
      <c r="K145">
        <v>26</v>
      </c>
      <c r="L145">
        <v>59</v>
      </c>
      <c r="M145">
        <v>28</v>
      </c>
      <c r="N145">
        <v>31</v>
      </c>
      <c r="O145" s="10">
        <v>0.47499999999999998</v>
      </c>
      <c r="P145">
        <v>25</v>
      </c>
      <c r="Q145">
        <v>18</v>
      </c>
      <c r="R145">
        <v>7</v>
      </c>
      <c r="S145" s="10">
        <v>0.72</v>
      </c>
      <c r="T145">
        <v>34</v>
      </c>
      <c r="U145">
        <v>10</v>
      </c>
      <c r="V145">
        <v>24</v>
      </c>
      <c r="W145" s="10">
        <v>0.29399999999999998</v>
      </c>
      <c r="X145">
        <v>26</v>
      </c>
      <c r="Y145">
        <v>20</v>
      </c>
      <c r="Z145" s="15">
        <v>6</v>
      </c>
      <c r="AA145" s="10">
        <v>0.76900000000000002</v>
      </c>
    </row>
    <row r="146" spans="1:27">
      <c r="A146" t="s">
        <v>35</v>
      </c>
      <c r="B146" s="13">
        <v>40</v>
      </c>
      <c r="C146">
        <v>98</v>
      </c>
      <c r="D146">
        <v>20</v>
      </c>
      <c r="E146">
        <v>8</v>
      </c>
      <c r="F146">
        <v>2.5</v>
      </c>
      <c r="G146">
        <v>8</v>
      </c>
      <c r="H146">
        <v>2</v>
      </c>
      <c r="I146">
        <v>21</v>
      </c>
      <c r="J146">
        <v>5</v>
      </c>
      <c r="K146">
        <v>16</v>
      </c>
      <c r="L146">
        <v>56</v>
      </c>
      <c r="M146">
        <v>34</v>
      </c>
      <c r="N146">
        <v>22</v>
      </c>
      <c r="O146" s="10">
        <v>0.60699999999999998</v>
      </c>
      <c r="P146">
        <v>26</v>
      </c>
      <c r="Q146">
        <v>19</v>
      </c>
      <c r="R146">
        <v>7</v>
      </c>
      <c r="S146" s="10">
        <v>0.73099999999999998</v>
      </c>
      <c r="T146">
        <v>30</v>
      </c>
      <c r="U146">
        <v>15</v>
      </c>
      <c r="V146">
        <v>15</v>
      </c>
      <c r="W146" s="10">
        <v>0.5</v>
      </c>
      <c r="X146">
        <v>18</v>
      </c>
      <c r="Y146">
        <v>15</v>
      </c>
      <c r="Z146" s="15">
        <v>3</v>
      </c>
      <c r="AA146" s="10">
        <v>0.83299999999999996</v>
      </c>
    </row>
    <row r="147" spans="1:27">
      <c r="A147" t="s">
        <v>35</v>
      </c>
      <c r="B147" s="13">
        <v>40</v>
      </c>
      <c r="C147">
        <v>95</v>
      </c>
      <c r="D147">
        <v>27</v>
      </c>
      <c r="E147">
        <v>8</v>
      </c>
      <c r="F147">
        <v>3.38</v>
      </c>
      <c r="G147">
        <v>8</v>
      </c>
      <c r="H147">
        <v>0</v>
      </c>
      <c r="I147">
        <v>30</v>
      </c>
      <c r="J147" s="15">
        <v>4</v>
      </c>
      <c r="K147">
        <v>26</v>
      </c>
      <c r="L147" s="15">
        <v>58</v>
      </c>
      <c r="M147">
        <v>38</v>
      </c>
      <c r="N147">
        <v>20</v>
      </c>
      <c r="O147" s="10">
        <v>0.65500000000000003</v>
      </c>
      <c r="P147">
        <v>30</v>
      </c>
      <c r="Q147">
        <v>26</v>
      </c>
      <c r="R147">
        <v>4</v>
      </c>
      <c r="S147" s="10">
        <v>0.86699999999999999</v>
      </c>
      <c r="T147">
        <v>28</v>
      </c>
      <c r="U147">
        <v>12</v>
      </c>
      <c r="V147">
        <v>16</v>
      </c>
      <c r="W147" s="10">
        <v>0.42899999999999999</v>
      </c>
      <c r="X147">
        <v>10</v>
      </c>
      <c r="Y147">
        <v>7</v>
      </c>
      <c r="Z147" s="15">
        <v>3</v>
      </c>
      <c r="AA147" s="10">
        <v>0.7</v>
      </c>
    </row>
    <row r="150" spans="1:27">
      <c r="B150" s="23">
        <f>SUM(B140:B148)</f>
        <v>320</v>
      </c>
      <c r="C150" s="23">
        <f>SUM(C140:C148)</f>
        <v>693</v>
      </c>
      <c r="D150" s="23">
        <f>SUM(D140:D148)</f>
        <v>168</v>
      </c>
      <c r="E150" s="23">
        <f>SUM(E140:E148)</f>
        <v>73</v>
      </c>
      <c r="F150" s="23">
        <f>SUM(F140:F148)</f>
        <v>19.21</v>
      </c>
      <c r="G150" s="23">
        <f>SUM(G140:G148)</f>
        <v>51</v>
      </c>
      <c r="H150" s="23">
        <f>SUM(H140:H148)</f>
        <v>14</v>
      </c>
      <c r="I150" s="23">
        <f>SUM(I140:I148)</f>
        <v>267</v>
      </c>
      <c r="J150" s="23">
        <f>SUM(J140:J148)</f>
        <v>62</v>
      </c>
      <c r="K150" s="23">
        <f>SUM(K140:K148)</f>
        <v>205</v>
      </c>
      <c r="L150" s="23">
        <f>SUM(L140:L148)</f>
        <v>490</v>
      </c>
      <c r="M150" s="23">
        <f>SUM(M140:M148)</f>
        <v>259</v>
      </c>
      <c r="N150" s="23">
        <f>SUM(N140:N148)</f>
        <v>231</v>
      </c>
      <c r="O150" s="10">
        <f>AVERAGE(O140:O148)</f>
        <v>0.53012500000000007</v>
      </c>
      <c r="P150" s="23">
        <f>SUM(P140:P148)</f>
        <v>231</v>
      </c>
      <c r="Q150" s="23">
        <f>SUM(Q140:Q148)</f>
        <v>154</v>
      </c>
      <c r="R150" s="23">
        <f>SUM(R140:R148)</f>
        <v>77</v>
      </c>
      <c r="S150" s="10">
        <f>AVERAGE(S140:S148)</f>
        <v>0.67025000000000001</v>
      </c>
      <c r="T150">
        <f>SUM(T140:T148)</f>
        <v>259</v>
      </c>
      <c r="U150">
        <f>SUM(U140:U148)</f>
        <v>105</v>
      </c>
      <c r="V150">
        <f>SUM(V140:V148)</f>
        <v>154</v>
      </c>
      <c r="W150" s="10">
        <f>AVERAGE(W140:W148)</f>
        <v>0.40487499999999998</v>
      </c>
      <c r="X150">
        <f>SUM(X140:X148)</f>
        <v>103</v>
      </c>
      <c r="Y150">
        <f>SUM(Y140:Y148)</f>
        <v>84</v>
      </c>
      <c r="Z150">
        <f>SUM(Z140:Z148)</f>
        <v>19</v>
      </c>
      <c r="AA150" s="10">
        <f>AVERAGE(AA140:AA148)</f>
        <v>0.84212500000000012</v>
      </c>
    </row>
    <row r="166" spans="1:27" s="6" customFormat="1">
      <c r="B166" s="40"/>
      <c r="S166" s="30"/>
      <c r="W166" s="30"/>
      <c r="Z166" s="42"/>
      <c r="AA166" s="30"/>
    </row>
    <row r="167" spans="1:27" s="29" customFormat="1">
      <c r="A167" s="29" t="s">
        <v>222</v>
      </c>
      <c r="B167" s="44"/>
      <c r="M167" s="45"/>
      <c r="Q167" s="45"/>
      <c r="R167" s="45"/>
      <c r="S167" s="33"/>
      <c r="V167" s="45"/>
      <c r="W167" s="33"/>
      <c r="Z167" s="46"/>
      <c r="AA167" s="33"/>
    </row>
    <row r="168" spans="1:27">
      <c r="E168" s="3"/>
      <c r="I168" s="4"/>
      <c r="M168" s="3"/>
      <c r="O168"/>
      <c r="Q168" s="3"/>
      <c r="R168" s="4"/>
    </row>
    <row r="169" spans="1:27">
      <c r="B169" s="13"/>
      <c r="C169" s="15"/>
      <c r="E169" s="4"/>
      <c r="H169" s="3"/>
      <c r="I169" s="3"/>
      <c r="M169" s="3"/>
      <c r="O169"/>
      <c r="Q169" s="4"/>
      <c r="R169" s="3"/>
    </row>
    <row r="170" spans="1:27">
      <c r="A170" t="s">
        <v>44</v>
      </c>
      <c r="B170" s="23" t="s">
        <v>9</v>
      </c>
      <c r="C170" t="s">
        <v>0</v>
      </c>
      <c r="D170" t="s">
        <v>13</v>
      </c>
      <c r="E170" t="s">
        <v>1</v>
      </c>
      <c r="F170" t="s">
        <v>105</v>
      </c>
      <c r="G170" t="s">
        <v>16</v>
      </c>
      <c r="H170" t="s">
        <v>18</v>
      </c>
      <c r="I170" t="s">
        <v>106</v>
      </c>
      <c r="J170" t="s">
        <v>107</v>
      </c>
      <c r="K170" t="s">
        <v>108</v>
      </c>
      <c r="L170" t="s">
        <v>2</v>
      </c>
      <c r="M170" t="s">
        <v>3</v>
      </c>
      <c r="N170" t="s">
        <v>36</v>
      </c>
      <c r="O170" s="10" t="s">
        <v>37</v>
      </c>
      <c r="P170" t="s">
        <v>109</v>
      </c>
      <c r="Q170" t="s">
        <v>110</v>
      </c>
      <c r="R170" t="s">
        <v>111</v>
      </c>
      <c r="S170" s="10" t="s">
        <v>112</v>
      </c>
      <c r="T170" t="s">
        <v>113</v>
      </c>
      <c r="U170" t="s">
        <v>114</v>
      </c>
      <c r="V170" t="s">
        <v>115</v>
      </c>
      <c r="W170" s="10" t="s">
        <v>116</v>
      </c>
      <c r="X170" t="s">
        <v>4</v>
      </c>
      <c r="Y170" t="s">
        <v>5</v>
      </c>
      <c r="Z170" s="15" t="s">
        <v>39</v>
      </c>
      <c r="AA170" s="10" t="s">
        <v>40</v>
      </c>
    </row>
    <row r="171" spans="1:27">
      <c r="C171" s="21"/>
      <c r="D171" s="21"/>
      <c r="E171" s="28"/>
      <c r="F171" s="21"/>
      <c r="G171" s="21"/>
      <c r="H171" s="21"/>
      <c r="I171" s="28"/>
      <c r="J171" s="21"/>
      <c r="K171" s="21"/>
      <c r="L171" s="21"/>
      <c r="M171" s="22"/>
      <c r="N171" s="21"/>
      <c r="O171" s="21"/>
      <c r="P171" s="21"/>
      <c r="Q171" s="22"/>
      <c r="R171" s="22"/>
      <c r="V171" s="18"/>
    </row>
    <row r="172" spans="1:27">
      <c r="A172" t="s">
        <v>134</v>
      </c>
      <c r="B172" s="13">
        <v>13</v>
      </c>
      <c r="C172" s="13">
        <v>0</v>
      </c>
      <c r="D172" s="13">
        <v>1</v>
      </c>
      <c r="E172" s="13">
        <v>3</v>
      </c>
      <c r="F172" s="13">
        <v>0</v>
      </c>
      <c r="G172" s="13">
        <v>0</v>
      </c>
      <c r="H172" s="13">
        <v>0</v>
      </c>
      <c r="I172" s="13">
        <v>2</v>
      </c>
      <c r="J172" s="13">
        <v>0</v>
      </c>
      <c r="K172" s="13">
        <v>2</v>
      </c>
      <c r="L172" s="13">
        <v>3</v>
      </c>
      <c r="M172" s="13">
        <v>0</v>
      </c>
      <c r="N172" s="13">
        <v>3</v>
      </c>
      <c r="O172" s="47">
        <v>0</v>
      </c>
      <c r="P172" s="13">
        <v>1</v>
      </c>
      <c r="Q172" s="24">
        <v>0</v>
      </c>
      <c r="R172" s="24">
        <v>1</v>
      </c>
      <c r="S172" s="10">
        <v>0</v>
      </c>
      <c r="T172" s="20">
        <v>2</v>
      </c>
      <c r="U172" s="20">
        <v>0</v>
      </c>
      <c r="V172" s="20">
        <v>2</v>
      </c>
      <c r="W172" s="10">
        <v>0</v>
      </c>
      <c r="X172">
        <v>0</v>
      </c>
      <c r="Y172">
        <v>0</v>
      </c>
      <c r="Z172">
        <v>0</v>
      </c>
      <c r="AA172" s="10">
        <v>0</v>
      </c>
    </row>
    <row r="173" spans="1:27">
      <c r="A173" t="s">
        <v>45</v>
      </c>
      <c r="B173" s="13">
        <v>69</v>
      </c>
      <c r="C173" s="13">
        <v>20</v>
      </c>
      <c r="D173" s="13">
        <v>6</v>
      </c>
      <c r="E173" s="13">
        <v>3</v>
      </c>
      <c r="F173" s="13">
        <v>0.5</v>
      </c>
      <c r="G173" s="13">
        <v>2</v>
      </c>
      <c r="H173" s="13">
        <v>0</v>
      </c>
      <c r="I173" s="13">
        <v>11</v>
      </c>
      <c r="J173" s="13">
        <v>3</v>
      </c>
      <c r="K173" s="13">
        <v>8</v>
      </c>
      <c r="L173" s="13">
        <v>30</v>
      </c>
      <c r="M173" s="13">
        <v>12</v>
      </c>
      <c r="N173" s="13">
        <v>18</v>
      </c>
      <c r="O173" s="47">
        <v>0.41</v>
      </c>
      <c r="P173" s="13">
        <v>17</v>
      </c>
      <c r="Q173" s="13">
        <v>7</v>
      </c>
      <c r="R173" s="13">
        <v>10</v>
      </c>
      <c r="S173" s="10">
        <v>0.59060000000000001</v>
      </c>
      <c r="T173">
        <v>13</v>
      </c>
      <c r="U173">
        <v>5</v>
      </c>
      <c r="V173">
        <v>8</v>
      </c>
      <c r="W173" s="10">
        <v>0.25</v>
      </c>
      <c r="X173">
        <v>9</v>
      </c>
      <c r="Y173">
        <v>8</v>
      </c>
      <c r="Z173">
        <v>1</v>
      </c>
      <c r="AA173" s="10">
        <v>0.875</v>
      </c>
    </row>
    <row r="174" spans="1:27">
      <c r="A174" t="s">
        <v>46</v>
      </c>
      <c r="B174" s="13">
        <v>200</v>
      </c>
      <c r="C174" s="13">
        <v>121</v>
      </c>
      <c r="D174" s="13">
        <v>25</v>
      </c>
      <c r="E174" s="13">
        <v>12</v>
      </c>
      <c r="F174" s="13">
        <v>12.5</v>
      </c>
      <c r="G174" s="13">
        <v>7</v>
      </c>
      <c r="H174" s="13">
        <v>0</v>
      </c>
      <c r="I174" s="13">
        <v>23</v>
      </c>
      <c r="J174" s="13">
        <v>1</v>
      </c>
      <c r="K174" s="13">
        <v>22</v>
      </c>
      <c r="L174" s="13">
        <v>92</v>
      </c>
      <c r="M174" s="13">
        <v>42</v>
      </c>
      <c r="N174" s="13">
        <v>50</v>
      </c>
      <c r="O174" s="47">
        <v>0.46914285714285714</v>
      </c>
      <c r="P174" s="13">
        <v>35</v>
      </c>
      <c r="Q174" s="13">
        <v>22</v>
      </c>
      <c r="R174" s="13">
        <v>13</v>
      </c>
      <c r="S174" s="10">
        <v>0.57916666666666661</v>
      </c>
      <c r="T174">
        <v>53</v>
      </c>
      <c r="U174">
        <v>18</v>
      </c>
      <c r="V174">
        <v>35</v>
      </c>
      <c r="W174" s="10">
        <v>0.36399999999999999</v>
      </c>
      <c r="X174">
        <v>5</v>
      </c>
      <c r="Y174">
        <v>4</v>
      </c>
      <c r="Z174">
        <v>1</v>
      </c>
      <c r="AA174" s="10">
        <v>0.75</v>
      </c>
    </row>
    <row r="175" spans="1:27">
      <c r="A175" t="s">
        <v>47</v>
      </c>
      <c r="B175" s="13">
        <v>87</v>
      </c>
      <c r="C175" s="13">
        <v>41</v>
      </c>
      <c r="D175" s="13">
        <v>5</v>
      </c>
      <c r="E175" s="13">
        <v>8</v>
      </c>
      <c r="F175" s="13">
        <v>3</v>
      </c>
      <c r="G175" s="13">
        <v>2</v>
      </c>
      <c r="H175" s="13">
        <v>1</v>
      </c>
      <c r="I175" s="13">
        <v>17</v>
      </c>
      <c r="J175" s="13">
        <v>6</v>
      </c>
      <c r="K175" s="13">
        <v>11</v>
      </c>
      <c r="L175" s="13">
        <v>34</v>
      </c>
      <c r="M175" s="13">
        <v>18</v>
      </c>
      <c r="N175" s="13">
        <v>16</v>
      </c>
      <c r="O175" s="47">
        <v>0.52914285714285714</v>
      </c>
      <c r="P175" s="13">
        <v>15</v>
      </c>
      <c r="Q175" s="13">
        <v>12</v>
      </c>
      <c r="R175" s="13">
        <v>3</v>
      </c>
      <c r="S175" s="10">
        <v>0.875</v>
      </c>
      <c r="T175">
        <v>16</v>
      </c>
      <c r="U175">
        <v>5</v>
      </c>
      <c r="V175">
        <v>11</v>
      </c>
      <c r="W175" s="10">
        <v>0.33883333333333332</v>
      </c>
      <c r="X175">
        <v>2</v>
      </c>
      <c r="Y175">
        <v>2</v>
      </c>
      <c r="Z175">
        <v>0</v>
      </c>
      <c r="AA175" s="10">
        <v>1</v>
      </c>
    </row>
    <row r="176" spans="1:27">
      <c r="A176" t="s">
        <v>48</v>
      </c>
      <c r="B176" s="13">
        <v>119</v>
      </c>
      <c r="C176" s="13">
        <v>49</v>
      </c>
      <c r="D176" s="13">
        <v>16</v>
      </c>
      <c r="E176" s="13">
        <v>2</v>
      </c>
      <c r="F176" s="13">
        <v>4</v>
      </c>
      <c r="G176" s="13">
        <v>8</v>
      </c>
      <c r="H176" s="13">
        <v>3</v>
      </c>
      <c r="I176" s="13">
        <v>25</v>
      </c>
      <c r="J176" s="13">
        <v>10</v>
      </c>
      <c r="K176" s="13">
        <v>15</v>
      </c>
      <c r="L176" s="13">
        <v>31</v>
      </c>
      <c r="M176" s="13">
        <v>22</v>
      </c>
      <c r="N176" s="13">
        <v>9</v>
      </c>
      <c r="O176" s="47">
        <v>0.6905714285714285</v>
      </c>
      <c r="P176" s="13">
        <v>22</v>
      </c>
      <c r="Q176" s="13">
        <v>19</v>
      </c>
      <c r="R176" s="13">
        <v>3</v>
      </c>
      <c r="S176" s="10">
        <v>0.86116666666666664</v>
      </c>
      <c r="T176">
        <v>9</v>
      </c>
      <c r="U176">
        <v>3</v>
      </c>
      <c r="V176">
        <v>6</v>
      </c>
      <c r="W176" s="10">
        <v>0.375</v>
      </c>
      <c r="X176">
        <v>5</v>
      </c>
      <c r="Y176">
        <v>5</v>
      </c>
      <c r="Z176">
        <v>0</v>
      </c>
      <c r="AA176" s="10">
        <v>1</v>
      </c>
    </row>
    <row r="177" spans="1:27">
      <c r="A177" t="s">
        <v>50</v>
      </c>
      <c r="B177" s="13">
        <v>142</v>
      </c>
      <c r="C177" s="13">
        <v>57</v>
      </c>
      <c r="D177" s="13">
        <v>11</v>
      </c>
      <c r="E177" s="13">
        <v>6</v>
      </c>
      <c r="F177" s="13">
        <v>5.5</v>
      </c>
      <c r="G177" s="13">
        <v>2</v>
      </c>
      <c r="H177" s="13">
        <v>2</v>
      </c>
      <c r="I177" s="13">
        <v>14</v>
      </c>
      <c r="J177" s="13">
        <v>3</v>
      </c>
      <c r="K177" s="13">
        <v>11</v>
      </c>
      <c r="L177" s="13">
        <v>43</v>
      </c>
      <c r="M177" s="13">
        <v>21</v>
      </c>
      <c r="N177" s="13">
        <v>22</v>
      </c>
      <c r="O177" s="47">
        <v>0.5618749999999999</v>
      </c>
      <c r="P177" s="13">
        <v>16</v>
      </c>
      <c r="Q177" s="13">
        <v>13</v>
      </c>
      <c r="R177" s="13">
        <v>3</v>
      </c>
      <c r="S177" s="10">
        <v>0.81950000000000001</v>
      </c>
      <c r="T177">
        <v>22</v>
      </c>
      <c r="U177">
        <v>8</v>
      </c>
      <c r="V177">
        <v>14</v>
      </c>
      <c r="W177" s="10">
        <v>0.31971428571428573</v>
      </c>
      <c r="X177">
        <v>4</v>
      </c>
      <c r="Y177">
        <v>2</v>
      </c>
      <c r="Z177">
        <v>2</v>
      </c>
      <c r="AA177" s="10">
        <v>0.5</v>
      </c>
    </row>
    <row r="178" spans="1:27">
      <c r="A178" t="s">
        <v>135</v>
      </c>
      <c r="B178" s="13">
        <v>24</v>
      </c>
      <c r="C178" s="13">
        <v>11</v>
      </c>
      <c r="D178" s="13">
        <v>0</v>
      </c>
      <c r="E178" s="13">
        <v>0</v>
      </c>
      <c r="F178" s="13">
        <v>0</v>
      </c>
      <c r="G178" s="13">
        <v>1</v>
      </c>
      <c r="H178" s="13">
        <v>0</v>
      </c>
      <c r="I178" s="13">
        <v>2</v>
      </c>
      <c r="J178" s="13">
        <v>0</v>
      </c>
      <c r="K178" s="13">
        <v>2</v>
      </c>
      <c r="L178" s="13">
        <v>15</v>
      </c>
      <c r="M178" s="13">
        <v>10</v>
      </c>
      <c r="N178" s="13">
        <v>5</v>
      </c>
      <c r="O178" s="47">
        <v>0.77500000000000002</v>
      </c>
      <c r="P178" s="13">
        <v>8</v>
      </c>
      <c r="Q178" s="13">
        <v>5</v>
      </c>
      <c r="R178" s="13">
        <v>3</v>
      </c>
      <c r="S178" s="10">
        <v>0.75</v>
      </c>
      <c r="T178">
        <v>7</v>
      </c>
      <c r="U178">
        <v>5</v>
      </c>
      <c r="V178">
        <v>2</v>
      </c>
      <c r="W178" s="10">
        <v>0.83350000000000002</v>
      </c>
      <c r="X178">
        <v>3</v>
      </c>
      <c r="Y178">
        <v>1</v>
      </c>
      <c r="Z178">
        <v>2</v>
      </c>
      <c r="AA178" s="10">
        <v>0.25</v>
      </c>
    </row>
    <row r="179" spans="1:27">
      <c r="A179" t="s">
        <v>51</v>
      </c>
      <c r="B179" s="13">
        <v>208</v>
      </c>
      <c r="C179" s="13">
        <v>134</v>
      </c>
      <c r="D179" s="13">
        <v>19</v>
      </c>
      <c r="E179" s="13">
        <v>11</v>
      </c>
      <c r="F179" s="13">
        <v>11.34</v>
      </c>
      <c r="G179" s="13">
        <v>5</v>
      </c>
      <c r="H179" s="13">
        <v>1</v>
      </c>
      <c r="I179" s="13">
        <v>50</v>
      </c>
      <c r="J179" s="13">
        <v>15</v>
      </c>
      <c r="K179" s="13">
        <v>35</v>
      </c>
      <c r="L179" s="13">
        <v>78</v>
      </c>
      <c r="M179" s="13">
        <v>44</v>
      </c>
      <c r="N179" s="13">
        <v>34</v>
      </c>
      <c r="O179" s="47">
        <v>0.52549999999999997</v>
      </c>
      <c r="P179" s="13">
        <v>32</v>
      </c>
      <c r="Q179" s="13">
        <v>21</v>
      </c>
      <c r="R179" s="13">
        <v>11</v>
      </c>
      <c r="S179" s="10">
        <v>0.66485714285714281</v>
      </c>
      <c r="T179">
        <v>42</v>
      </c>
      <c r="U179">
        <v>20</v>
      </c>
      <c r="V179">
        <v>22</v>
      </c>
      <c r="W179" s="10">
        <v>0.43975000000000003</v>
      </c>
      <c r="X179">
        <v>23</v>
      </c>
      <c r="Y179">
        <v>19</v>
      </c>
      <c r="Z179">
        <v>4</v>
      </c>
      <c r="AA179" s="10">
        <v>0.75280000000000002</v>
      </c>
    </row>
    <row r="180" spans="1:27">
      <c r="A180" t="s">
        <v>192</v>
      </c>
      <c r="B180" s="13">
        <v>12</v>
      </c>
      <c r="C180" s="13">
        <v>0</v>
      </c>
      <c r="D180" s="13">
        <v>2</v>
      </c>
      <c r="E180" s="13">
        <v>0</v>
      </c>
      <c r="F180" s="13">
        <v>0</v>
      </c>
      <c r="G180" s="13">
        <v>0</v>
      </c>
      <c r="H180" s="13">
        <v>0</v>
      </c>
      <c r="I180" s="13">
        <v>2</v>
      </c>
      <c r="J180" s="13">
        <v>2</v>
      </c>
      <c r="K180" s="13">
        <v>0</v>
      </c>
      <c r="L180" s="13">
        <v>1</v>
      </c>
      <c r="M180" s="13">
        <v>0</v>
      </c>
      <c r="N180" s="13">
        <v>1</v>
      </c>
      <c r="O180" s="47">
        <v>0</v>
      </c>
      <c r="P180" s="13">
        <v>1</v>
      </c>
      <c r="Q180" s="13">
        <v>0</v>
      </c>
      <c r="R180" s="13">
        <v>1</v>
      </c>
      <c r="S180" s="10">
        <v>0</v>
      </c>
      <c r="T180">
        <v>0</v>
      </c>
      <c r="U180">
        <v>0</v>
      </c>
      <c r="V180">
        <v>0</v>
      </c>
      <c r="W180" s="10">
        <v>0</v>
      </c>
      <c r="X180">
        <v>0</v>
      </c>
      <c r="Y180">
        <v>0</v>
      </c>
      <c r="Z180">
        <v>0</v>
      </c>
      <c r="AA180" s="10">
        <v>0</v>
      </c>
    </row>
    <row r="181" spans="1:27">
      <c r="A181" t="s">
        <v>52</v>
      </c>
      <c r="B181" s="23">
        <v>67</v>
      </c>
      <c r="C181" s="13">
        <v>16</v>
      </c>
      <c r="D181" s="13">
        <v>7</v>
      </c>
      <c r="E181" s="13">
        <v>2</v>
      </c>
      <c r="F181" s="13">
        <v>0</v>
      </c>
      <c r="G181" s="13">
        <v>3</v>
      </c>
      <c r="H181" s="13">
        <v>0</v>
      </c>
      <c r="I181" s="13">
        <v>9</v>
      </c>
      <c r="J181" s="13">
        <v>3</v>
      </c>
      <c r="K181" s="13">
        <v>6</v>
      </c>
      <c r="L181" s="13">
        <v>12</v>
      </c>
      <c r="M181" s="13">
        <v>5</v>
      </c>
      <c r="N181" s="13">
        <v>7</v>
      </c>
      <c r="O181" s="10">
        <v>0.53333333333333333</v>
      </c>
      <c r="P181" s="13">
        <v>3</v>
      </c>
      <c r="Q181" s="13">
        <v>3</v>
      </c>
      <c r="R181" s="13">
        <v>0</v>
      </c>
      <c r="S181" s="10">
        <v>1</v>
      </c>
      <c r="T181">
        <v>9</v>
      </c>
      <c r="U181">
        <v>2</v>
      </c>
      <c r="V181">
        <v>7</v>
      </c>
      <c r="W181" s="10">
        <v>0.3</v>
      </c>
      <c r="X181">
        <v>5</v>
      </c>
      <c r="Y181">
        <v>3</v>
      </c>
      <c r="Z181">
        <v>2</v>
      </c>
      <c r="AA181" s="10">
        <v>0.58350000000000002</v>
      </c>
    </row>
    <row r="182" spans="1:27">
      <c r="A182" t="s">
        <v>55</v>
      </c>
      <c r="B182" s="23">
        <v>28</v>
      </c>
      <c r="C182" s="13">
        <v>5</v>
      </c>
      <c r="D182" s="13">
        <v>0</v>
      </c>
      <c r="E182" s="13">
        <v>1</v>
      </c>
      <c r="F182" s="13">
        <v>0</v>
      </c>
      <c r="G182" s="13">
        <v>0</v>
      </c>
      <c r="H182" s="13">
        <v>0</v>
      </c>
      <c r="I182" s="13">
        <v>5</v>
      </c>
      <c r="J182" s="13">
        <v>0</v>
      </c>
      <c r="K182" s="13">
        <v>5</v>
      </c>
      <c r="L182" s="13">
        <v>3</v>
      </c>
      <c r="M182" s="13">
        <v>2</v>
      </c>
      <c r="N182" s="13">
        <v>1</v>
      </c>
      <c r="O182" s="10">
        <v>0.66700000000000004</v>
      </c>
      <c r="P182" s="13">
        <v>2</v>
      </c>
      <c r="Q182" s="13">
        <v>1</v>
      </c>
      <c r="R182" s="13">
        <v>1</v>
      </c>
      <c r="S182" s="10">
        <v>0.5</v>
      </c>
      <c r="T182">
        <v>1</v>
      </c>
      <c r="U182">
        <v>1</v>
      </c>
      <c r="V182">
        <v>0</v>
      </c>
      <c r="W182" s="10">
        <v>1</v>
      </c>
      <c r="X182">
        <v>0</v>
      </c>
      <c r="Y182">
        <v>0</v>
      </c>
      <c r="Z182">
        <v>0</v>
      </c>
      <c r="AA182" s="10">
        <v>0</v>
      </c>
    </row>
    <row r="183" spans="1:27">
      <c r="A183" t="s">
        <v>53</v>
      </c>
      <c r="B183" s="23">
        <v>36</v>
      </c>
      <c r="C183" s="13">
        <v>24</v>
      </c>
      <c r="D183" s="13">
        <v>2</v>
      </c>
      <c r="E183" s="13">
        <v>3</v>
      </c>
      <c r="F183" s="13">
        <v>0</v>
      </c>
      <c r="G183" s="13">
        <v>0</v>
      </c>
      <c r="H183" s="13">
        <v>0</v>
      </c>
      <c r="I183" s="13">
        <v>9</v>
      </c>
      <c r="J183" s="13">
        <v>0</v>
      </c>
      <c r="K183" s="13">
        <v>9</v>
      </c>
      <c r="L183" s="13">
        <v>11</v>
      </c>
      <c r="M183" s="13">
        <v>8</v>
      </c>
      <c r="N183" s="13">
        <v>3</v>
      </c>
      <c r="O183" s="10">
        <v>0.73339999999999994</v>
      </c>
      <c r="P183" s="13">
        <v>2</v>
      </c>
      <c r="Q183" s="13">
        <v>2</v>
      </c>
      <c r="R183" s="13">
        <v>0</v>
      </c>
      <c r="S183" s="10">
        <v>1</v>
      </c>
      <c r="T183">
        <v>9</v>
      </c>
      <c r="U183">
        <v>6</v>
      </c>
      <c r="V183">
        <v>3</v>
      </c>
      <c r="W183" s="10">
        <v>0.6</v>
      </c>
      <c r="X183">
        <v>6</v>
      </c>
      <c r="Y183">
        <v>5</v>
      </c>
      <c r="Z183">
        <v>1</v>
      </c>
      <c r="AA183" s="10">
        <v>0.875</v>
      </c>
    </row>
    <row r="184" spans="1:27">
      <c r="A184" t="s">
        <v>54</v>
      </c>
      <c r="B184" s="23">
        <v>207</v>
      </c>
      <c r="C184" s="13">
        <v>60</v>
      </c>
      <c r="D184" s="13">
        <v>65</v>
      </c>
      <c r="E184" s="13">
        <v>14</v>
      </c>
      <c r="F184" s="13">
        <v>36.659999999999997</v>
      </c>
      <c r="G184" s="13">
        <v>12</v>
      </c>
      <c r="H184" s="13">
        <v>1</v>
      </c>
      <c r="I184" s="13">
        <v>33</v>
      </c>
      <c r="J184" s="13">
        <v>1</v>
      </c>
      <c r="K184" s="13">
        <v>32</v>
      </c>
      <c r="L184" s="13">
        <v>34</v>
      </c>
      <c r="M184" s="13">
        <v>17</v>
      </c>
      <c r="N184" s="13">
        <v>17</v>
      </c>
      <c r="O184" s="10">
        <v>0.544875</v>
      </c>
      <c r="P184" s="13">
        <v>18</v>
      </c>
      <c r="Q184" s="13">
        <v>10</v>
      </c>
      <c r="R184" s="13">
        <v>8</v>
      </c>
      <c r="S184" s="10">
        <v>0.40283333333333332</v>
      </c>
      <c r="T184">
        <v>15</v>
      </c>
      <c r="U184">
        <v>7</v>
      </c>
      <c r="V184">
        <v>8</v>
      </c>
      <c r="W184" s="10">
        <v>0.52857142857142858</v>
      </c>
      <c r="X184">
        <v>13</v>
      </c>
      <c r="Y184">
        <v>9</v>
      </c>
      <c r="Z184">
        <v>4</v>
      </c>
      <c r="AA184" s="10">
        <v>0.73339999999999994</v>
      </c>
    </row>
    <row r="185" spans="1:27">
      <c r="A185" t="s">
        <v>136</v>
      </c>
      <c r="B185" s="23">
        <v>22</v>
      </c>
      <c r="C185" s="13">
        <v>6</v>
      </c>
      <c r="D185" s="13">
        <v>3</v>
      </c>
      <c r="E185" s="13">
        <v>1</v>
      </c>
      <c r="F185" s="13">
        <v>0</v>
      </c>
      <c r="G185" s="13">
        <v>1</v>
      </c>
      <c r="H185" s="13">
        <v>0</v>
      </c>
      <c r="I185" s="13">
        <v>3</v>
      </c>
      <c r="J185" s="13">
        <v>0</v>
      </c>
      <c r="K185" s="13">
        <v>3</v>
      </c>
      <c r="L185" s="13">
        <v>6</v>
      </c>
      <c r="M185" s="13">
        <v>2</v>
      </c>
      <c r="N185" s="13">
        <v>4</v>
      </c>
      <c r="O185" s="10">
        <v>0.33324999999999999</v>
      </c>
      <c r="P185" s="13">
        <v>5</v>
      </c>
      <c r="Q185" s="13">
        <v>2</v>
      </c>
      <c r="R185" s="13">
        <v>3</v>
      </c>
      <c r="S185" s="10">
        <v>0.375</v>
      </c>
      <c r="T185">
        <v>1</v>
      </c>
      <c r="U185">
        <v>0</v>
      </c>
      <c r="V185">
        <v>1</v>
      </c>
      <c r="W185" s="10">
        <v>0</v>
      </c>
      <c r="X185">
        <v>5</v>
      </c>
      <c r="Y185">
        <v>4</v>
      </c>
      <c r="Z185">
        <v>1</v>
      </c>
      <c r="AA185" s="10">
        <v>0.83350000000000002</v>
      </c>
    </row>
    <row r="186" spans="1:27">
      <c r="A186" t="s">
        <v>137</v>
      </c>
      <c r="B186" s="23">
        <v>193</v>
      </c>
      <c r="C186" s="13">
        <v>149</v>
      </c>
      <c r="D186" s="13">
        <v>6</v>
      </c>
      <c r="E186" s="13">
        <v>7</v>
      </c>
      <c r="F186" s="13">
        <v>0.4</v>
      </c>
      <c r="G186" s="13">
        <v>8</v>
      </c>
      <c r="H186" s="13">
        <v>6</v>
      </c>
      <c r="I186" s="13">
        <v>62</v>
      </c>
      <c r="J186" s="13">
        <v>18</v>
      </c>
      <c r="K186" s="13">
        <v>44</v>
      </c>
      <c r="L186" s="13">
        <v>97</v>
      </c>
      <c r="M186" s="13">
        <v>56</v>
      </c>
      <c r="N186" s="13">
        <v>41</v>
      </c>
      <c r="O186" s="10">
        <v>0.59912500000000002</v>
      </c>
      <c r="P186" s="13">
        <v>54</v>
      </c>
      <c r="Q186" s="13">
        <v>37</v>
      </c>
      <c r="R186" s="13">
        <v>17</v>
      </c>
      <c r="S186" s="10">
        <v>0.68400000000000005</v>
      </c>
      <c r="T186">
        <v>38</v>
      </c>
      <c r="U186">
        <v>17</v>
      </c>
      <c r="V186">
        <v>21</v>
      </c>
      <c r="W186" s="10">
        <v>0.49112499999999998</v>
      </c>
      <c r="X186">
        <v>23</v>
      </c>
      <c r="Y186">
        <v>22</v>
      </c>
      <c r="Z186">
        <v>1</v>
      </c>
      <c r="AA186" s="10">
        <v>0.97916666666666663</v>
      </c>
    </row>
    <row r="187" spans="1:27">
      <c r="A187" t="s">
        <v>35</v>
      </c>
      <c r="B187" s="23">
        <v>320</v>
      </c>
      <c r="C187" s="13">
        <v>693</v>
      </c>
      <c r="D187" s="13">
        <v>168</v>
      </c>
      <c r="E187" s="13">
        <v>73</v>
      </c>
      <c r="F187" s="13">
        <v>19.21</v>
      </c>
      <c r="G187" s="13">
        <v>51</v>
      </c>
      <c r="H187" s="13">
        <v>14</v>
      </c>
      <c r="I187" s="13">
        <v>267</v>
      </c>
      <c r="J187" s="13">
        <v>62</v>
      </c>
      <c r="K187" s="13">
        <v>205</v>
      </c>
      <c r="L187" s="13">
        <v>490</v>
      </c>
      <c r="M187" s="13">
        <v>259</v>
      </c>
      <c r="N187" s="13">
        <v>231</v>
      </c>
      <c r="O187" s="10">
        <v>0.53012500000000007</v>
      </c>
      <c r="P187" s="13">
        <v>231</v>
      </c>
      <c r="Q187" s="13">
        <v>154</v>
      </c>
      <c r="R187" s="13">
        <v>77</v>
      </c>
      <c r="S187" s="10">
        <v>0.64214285714285713</v>
      </c>
      <c r="T187">
        <v>231</v>
      </c>
      <c r="U187">
        <v>93</v>
      </c>
      <c r="V187">
        <v>138</v>
      </c>
      <c r="W187" s="10">
        <v>0.40487499999999998</v>
      </c>
      <c r="X187">
        <v>103</v>
      </c>
      <c r="Y187">
        <v>84</v>
      </c>
      <c r="Z187">
        <v>19</v>
      </c>
      <c r="AA187" s="10">
        <v>0.84212500000000012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0BAEA-7C01-F141-98A0-BD1003FB4346}">
  <dimension ref="A1:V40"/>
  <sheetViews>
    <sheetView workbookViewId="0">
      <selection sqref="A1:A20"/>
    </sheetView>
  </sheetViews>
  <sheetFormatPr baseColWidth="10" defaultRowHeight="16"/>
  <cols>
    <col min="1" max="1" width="21.5" customWidth="1"/>
  </cols>
  <sheetData>
    <row r="1" spans="1:15">
      <c r="A1" t="s">
        <v>44</v>
      </c>
      <c r="B1" t="s">
        <v>223</v>
      </c>
      <c r="C1" t="s">
        <v>9</v>
      </c>
      <c r="D1" t="s">
        <v>10</v>
      </c>
      <c r="E1" t="s">
        <v>10</v>
      </c>
      <c r="F1" t="s">
        <v>0</v>
      </c>
      <c r="G1" t="s">
        <v>13</v>
      </c>
      <c r="H1" t="s">
        <v>14</v>
      </c>
      <c r="I1" t="s">
        <v>15</v>
      </c>
      <c r="J1" t="s">
        <v>16</v>
      </c>
      <c r="K1" t="s">
        <v>16</v>
      </c>
      <c r="L1" t="s">
        <v>18</v>
      </c>
      <c r="M1" t="s">
        <v>19</v>
      </c>
      <c r="N1" t="s">
        <v>21</v>
      </c>
      <c r="O1" t="s">
        <v>22</v>
      </c>
    </row>
    <row r="2" spans="1:15">
      <c r="E2" t="s">
        <v>11</v>
      </c>
      <c r="I2" t="s">
        <v>1</v>
      </c>
      <c r="K2" t="s">
        <v>17</v>
      </c>
      <c r="M2" t="s">
        <v>20</v>
      </c>
      <c r="N2" t="s">
        <v>20</v>
      </c>
      <c r="O2" t="s">
        <v>20</v>
      </c>
    </row>
    <row r="3" spans="1:15">
      <c r="E3" t="s">
        <v>0</v>
      </c>
    </row>
    <row r="4" spans="1:15">
      <c r="A4" t="s">
        <v>134</v>
      </c>
      <c r="B4">
        <v>3</v>
      </c>
      <c r="C4">
        <v>9</v>
      </c>
      <c r="D4">
        <v>-0.21</v>
      </c>
      <c r="E4">
        <v>-0.11</v>
      </c>
      <c r="F4">
        <v>0</v>
      </c>
      <c r="G4">
        <v>1</v>
      </c>
      <c r="H4">
        <v>2</v>
      </c>
      <c r="I4">
        <v>0.5</v>
      </c>
      <c r="J4">
        <v>0</v>
      </c>
      <c r="K4">
        <v>0</v>
      </c>
      <c r="L4">
        <v>0</v>
      </c>
      <c r="M4">
        <v>1</v>
      </c>
      <c r="N4">
        <v>0</v>
      </c>
      <c r="O4">
        <v>1</v>
      </c>
    </row>
    <row r="5" spans="1:15">
      <c r="A5" t="s">
        <v>45</v>
      </c>
      <c r="B5">
        <v>11</v>
      </c>
      <c r="C5">
        <v>86</v>
      </c>
      <c r="D5">
        <v>0.72</v>
      </c>
      <c r="E5">
        <v>0.28999999999999998</v>
      </c>
      <c r="F5">
        <v>21</v>
      </c>
      <c r="G5">
        <v>7</v>
      </c>
      <c r="H5">
        <v>4</v>
      </c>
      <c r="I5">
        <v>1.75</v>
      </c>
      <c r="J5">
        <v>2</v>
      </c>
      <c r="K5">
        <v>1</v>
      </c>
      <c r="L5">
        <v>0</v>
      </c>
      <c r="M5">
        <v>12</v>
      </c>
      <c r="N5">
        <v>3</v>
      </c>
      <c r="O5">
        <v>9</v>
      </c>
    </row>
    <row r="6" spans="1:15">
      <c r="A6" t="s">
        <v>46</v>
      </c>
      <c r="B6">
        <v>12</v>
      </c>
      <c r="C6">
        <v>315</v>
      </c>
      <c r="D6">
        <v>1.26</v>
      </c>
      <c r="E6">
        <v>0.35</v>
      </c>
      <c r="F6">
        <v>196</v>
      </c>
      <c r="G6">
        <v>45</v>
      </c>
      <c r="H6">
        <v>19</v>
      </c>
      <c r="I6">
        <v>2.37</v>
      </c>
      <c r="J6">
        <v>9</v>
      </c>
      <c r="K6">
        <v>12</v>
      </c>
      <c r="L6">
        <v>1</v>
      </c>
      <c r="M6">
        <v>34</v>
      </c>
      <c r="N6">
        <v>4</v>
      </c>
      <c r="O6">
        <v>30</v>
      </c>
    </row>
    <row r="7" spans="1:15">
      <c r="A7" t="s">
        <v>47</v>
      </c>
      <c r="B7">
        <v>12</v>
      </c>
      <c r="C7">
        <v>156</v>
      </c>
      <c r="D7">
        <v>0.98</v>
      </c>
      <c r="E7">
        <v>0.24</v>
      </c>
      <c r="F7">
        <v>78</v>
      </c>
      <c r="G7">
        <v>10</v>
      </c>
      <c r="H7">
        <v>11</v>
      </c>
      <c r="I7">
        <v>0.91</v>
      </c>
      <c r="J7">
        <v>5</v>
      </c>
      <c r="K7">
        <v>6</v>
      </c>
      <c r="L7">
        <v>1</v>
      </c>
      <c r="M7">
        <v>23</v>
      </c>
      <c r="N7">
        <v>5</v>
      </c>
      <c r="O7">
        <v>18</v>
      </c>
    </row>
    <row r="8" spans="1:15">
      <c r="A8" t="s">
        <v>48</v>
      </c>
      <c r="B8">
        <v>12</v>
      </c>
      <c r="C8">
        <v>228</v>
      </c>
      <c r="D8">
        <v>1.48</v>
      </c>
      <c r="E8">
        <v>0.67</v>
      </c>
      <c r="F8">
        <v>104</v>
      </c>
      <c r="G8">
        <v>27</v>
      </c>
      <c r="H8">
        <v>7</v>
      </c>
      <c r="I8">
        <v>3.86</v>
      </c>
      <c r="J8">
        <v>18</v>
      </c>
      <c r="K8">
        <v>5</v>
      </c>
      <c r="L8">
        <v>5</v>
      </c>
      <c r="M8">
        <v>53</v>
      </c>
      <c r="N8">
        <v>14</v>
      </c>
      <c r="O8">
        <v>39</v>
      </c>
    </row>
    <row r="9" spans="1:15">
      <c r="A9" t="s">
        <v>49</v>
      </c>
      <c r="B9">
        <v>2</v>
      </c>
      <c r="C9">
        <v>10</v>
      </c>
      <c r="D9">
        <v>0.76</v>
      </c>
      <c r="E9">
        <v>0.1</v>
      </c>
      <c r="F9">
        <v>2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1</v>
      </c>
      <c r="N9">
        <v>0</v>
      </c>
      <c r="O9">
        <v>1</v>
      </c>
    </row>
    <row r="10" spans="1:15">
      <c r="A10" t="s">
        <v>50</v>
      </c>
      <c r="B10">
        <v>12</v>
      </c>
      <c r="C10">
        <v>224</v>
      </c>
      <c r="D10">
        <v>0.81</v>
      </c>
      <c r="E10">
        <v>0.27</v>
      </c>
      <c r="F10">
        <v>88</v>
      </c>
      <c r="G10">
        <v>16</v>
      </c>
      <c r="H10">
        <v>10</v>
      </c>
      <c r="I10">
        <v>1.6</v>
      </c>
      <c r="J10">
        <v>5</v>
      </c>
      <c r="K10">
        <v>6</v>
      </c>
      <c r="L10">
        <v>3</v>
      </c>
      <c r="M10">
        <v>26</v>
      </c>
      <c r="N10">
        <v>7</v>
      </c>
      <c r="O10">
        <v>19</v>
      </c>
    </row>
    <row r="11" spans="1:15">
      <c r="A11" t="s">
        <v>135</v>
      </c>
      <c r="B11">
        <v>5</v>
      </c>
      <c r="C11">
        <v>20</v>
      </c>
      <c r="D11">
        <v>1.1599999999999999</v>
      </c>
      <c r="E11">
        <v>0.2</v>
      </c>
      <c r="F11">
        <v>12</v>
      </c>
      <c r="G11">
        <v>0</v>
      </c>
      <c r="H11">
        <v>0</v>
      </c>
      <c r="I11" t="s">
        <v>32</v>
      </c>
      <c r="J11">
        <v>1</v>
      </c>
      <c r="K11">
        <v>0</v>
      </c>
      <c r="L11">
        <v>0</v>
      </c>
      <c r="M11">
        <v>2</v>
      </c>
      <c r="N11">
        <v>0</v>
      </c>
      <c r="O11">
        <v>2</v>
      </c>
    </row>
    <row r="12" spans="1:15">
      <c r="A12" t="s">
        <v>51</v>
      </c>
      <c r="B12">
        <v>12</v>
      </c>
      <c r="C12">
        <v>311</v>
      </c>
      <c r="D12">
        <v>1.59</v>
      </c>
      <c r="E12">
        <v>0.4</v>
      </c>
      <c r="F12">
        <v>215</v>
      </c>
      <c r="G12">
        <v>21</v>
      </c>
      <c r="H12">
        <v>18</v>
      </c>
      <c r="I12">
        <v>1.17</v>
      </c>
      <c r="J12">
        <v>10</v>
      </c>
      <c r="K12">
        <v>8</v>
      </c>
      <c r="L12">
        <v>2</v>
      </c>
      <c r="M12">
        <v>74</v>
      </c>
      <c r="N12">
        <v>19</v>
      </c>
      <c r="O12">
        <v>55</v>
      </c>
    </row>
    <row r="13" spans="1:15">
      <c r="A13" t="s">
        <v>192</v>
      </c>
      <c r="B13">
        <v>3</v>
      </c>
      <c r="C13">
        <v>13</v>
      </c>
      <c r="D13">
        <v>0.52</v>
      </c>
      <c r="E13">
        <v>0.62</v>
      </c>
      <c r="F13">
        <v>2</v>
      </c>
      <c r="G13">
        <v>3</v>
      </c>
      <c r="H13">
        <v>2</v>
      </c>
      <c r="I13">
        <v>1.5</v>
      </c>
      <c r="J13">
        <v>0</v>
      </c>
      <c r="K13">
        <v>2</v>
      </c>
      <c r="L13">
        <v>0</v>
      </c>
      <c r="M13">
        <v>3</v>
      </c>
      <c r="N13">
        <v>3</v>
      </c>
      <c r="O13">
        <v>0</v>
      </c>
    </row>
    <row r="14" spans="1:15">
      <c r="A14" t="s">
        <v>52</v>
      </c>
      <c r="B14">
        <v>10</v>
      </c>
      <c r="C14">
        <v>76</v>
      </c>
      <c r="D14">
        <v>0.76</v>
      </c>
      <c r="E14">
        <v>0.39</v>
      </c>
      <c r="F14">
        <v>17</v>
      </c>
      <c r="G14">
        <v>6</v>
      </c>
      <c r="H14">
        <v>4</v>
      </c>
      <c r="I14">
        <v>1.5</v>
      </c>
      <c r="J14">
        <v>5</v>
      </c>
      <c r="K14">
        <v>3</v>
      </c>
      <c r="L14">
        <v>1</v>
      </c>
      <c r="M14">
        <v>12</v>
      </c>
      <c r="N14">
        <v>2</v>
      </c>
      <c r="O14">
        <v>10</v>
      </c>
    </row>
    <row r="15" spans="1:15">
      <c r="A15" t="s">
        <v>55</v>
      </c>
      <c r="B15">
        <v>6</v>
      </c>
      <c r="C15">
        <v>30</v>
      </c>
      <c r="D15">
        <v>0.3</v>
      </c>
      <c r="E15">
        <v>0.1</v>
      </c>
      <c r="F15">
        <v>5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5</v>
      </c>
      <c r="N15">
        <v>0</v>
      </c>
      <c r="O15">
        <v>5</v>
      </c>
    </row>
    <row r="16" spans="1:15">
      <c r="A16" t="s">
        <v>53</v>
      </c>
      <c r="B16">
        <v>9</v>
      </c>
      <c r="C16">
        <v>43</v>
      </c>
      <c r="D16">
        <v>1.65</v>
      </c>
      <c r="E16">
        <v>0.21</v>
      </c>
      <c r="F16">
        <v>29</v>
      </c>
      <c r="G16">
        <v>2</v>
      </c>
      <c r="H16">
        <v>4</v>
      </c>
      <c r="I16">
        <v>0.5</v>
      </c>
      <c r="J16">
        <v>0</v>
      </c>
      <c r="K16">
        <v>2</v>
      </c>
      <c r="L16">
        <v>0</v>
      </c>
      <c r="M16">
        <v>12</v>
      </c>
      <c r="N16">
        <v>1</v>
      </c>
      <c r="O16">
        <v>11</v>
      </c>
    </row>
    <row r="17" spans="1:22">
      <c r="A17" t="s">
        <v>54</v>
      </c>
      <c r="B17">
        <v>12</v>
      </c>
      <c r="C17">
        <v>319</v>
      </c>
      <c r="D17">
        <v>1.19</v>
      </c>
      <c r="E17">
        <v>0.74</v>
      </c>
      <c r="F17">
        <v>84</v>
      </c>
      <c r="G17">
        <v>92</v>
      </c>
      <c r="H17">
        <v>22</v>
      </c>
      <c r="I17">
        <v>4.18</v>
      </c>
      <c r="J17">
        <v>20</v>
      </c>
      <c r="K17">
        <v>11</v>
      </c>
      <c r="L17">
        <v>2</v>
      </c>
      <c r="M17">
        <v>45</v>
      </c>
      <c r="N17">
        <v>7</v>
      </c>
      <c r="O17">
        <v>38</v>
      </c>
    </row>
    <row r="18" spans="1:22">
      <c r="A18" t="s">
        <v>136</v>
      </c>
      <c r="B18">
        <v>5</v>
      </c>
      <c r="C18">
        <v>19</v>
      </c>
      <c r="D18">
        <v>1.5</v>
      </c>
      <c r="E18">
        <v>0.42</v>
      </c>
      <c r="F18">
        <v>8</v>
      </c>
      <c r="G18">
        <v>3</v>
      </c>
      <c r="H18">
        <v>2</v>
      </c>
      <c r="I18">
        <v>1.5</v>
      </c>
      <c r="J18">
        <v>1</v>
      </c>
      <c r="K18">
        <v>0</v>
      </c>
      <c r="L18">
        <v>0</v>
      </c>
      <c r="M18">
        <v>4</v>
      </c>
      <c r="N18">
        <v>0</v>
      </c>
      <c r="O18">
        <v>4</v>
      </c>
    </row>
    <row r="19" spans="1:22">
      <c r="A19" t="s">
        <v>137</v>
      </c>
      <c r="B19">
        <v>8</v>
      </c>
      <c r="C19">
        <v>170</v>
      </c>
      <c r="D19">
        <v>2.25</v>
      </c>
      <c r="E19">
        <v>0.66</v>
      </c>
      <c r="F19">
        <v>153</v>
      </c>
      <c r="G19">
        <v>10</v>
      </c>
      <c r="H19">
        <v>8</v>
      </c>
      <c r="I19">
        <v>1.25</v>
      </c>
      <c r="J19">
        <v>7</v>
      </c>
      <c r="K19">
        <v>5</v>
      </c>
      <c r="L19">
        <v>6</v>
      </c>
      <c r="M19">
        <v>62</v>
      </c>
      <c r="N19">
        <v>20</v>
      </c>
      <c r="O19">
        <v>42</v>
      </c>
    </row>
    <row r="20" spans="1:22">
      <c r="A20" t="s">
        <v>35</v>
      </c>
      <c r="B20">
        <v>12</v>
      </c>
      <c r="C20">
        <v>360</v>
      </c>
      <c r="D20">
        <v>1.28</v>
      </c>
      <c r="E20">
        <v>0.45</v>
      </c>
      <c r="F20">
        <v>1014</v>
      </c>
      <c r="G20">
        <v>243</v>
      </c>
      <c r="H20">
        <v>119</v>
      </c>
      <c r="I20">
        <v>2.11</v>
      </c>
      <c r="J20">
        <v>84</v>
      </c>
      <c r="K20">
        <v>63</v>
      </c>
      <c r="L20">
        <v>21</v>
      </c>
      <c r="M20">
        <v>369</v>
      </c>
      <c r="N20">
        <v>85</v>
      </c>
      <c r="O20">
        <v>284</v>
      </c>
    </row>
    <row r="22" spans="1:22">
      <c r="A22" t="s">
        <v>44</v>
      </c>
      <c r="B22" t="s">
        <v>223</v>
      </c>
      <c r="C22" t="s">
        <v>2</v>
      </c>
      <c r="D22" t="s">
        <v>3</v>
      </c>
      <c r="E22" t="s">
        <v>36</v>
      </c>
      <c r="F22" t="s">
        <v>37</v>
      </c>
      <c r="G22" t="s">
        <v>38</v>
      </c>
      <c r="H22">
        <v>2</v>
      </c>
      <c r="I22">
        <v>2</v>
      </c>
      <c r="J22">
        <v>2</v>
      </c>
      <c r="K22">
        <v>2</v>
      </c>
      <c r="L22">
        <v>3</v>
      </c>
      <c r="M22">
        <v>3</v>
      </c>
      <c r="N22">
        <v>3</v>
      </c>
      <c r="O22">
        <v>3</v>
      </c>
      <c r="P22" t="s">
        <v>4</v>
      </c>
      <c r="Q22" t="s">
        <v>5</v>
      </c>
      <c r="R22" t="s">
        <v>39</v>
      </c>
      <c r="S22" t="s">
        <v>40</v>
      </c>
      <c r="T22">
        <v>1</v>
      </c>
      <c r="U22" t="s">
        <v>41</v>
      </c>
      <c r="V22" t="s">
        <v>41</v>
      </c>
    </row>
    <row r="23" spans="1:22">
      <c r="H23" t="s">
        <v>2</v>
      </c>
      <c r="I23" t="s">
        <v>3</v>
      </c>
      <c r="J23" t="s">
        <v>36</v>
      </c>
      <c r="K23" t="s">
        <v>37</v>
      </c>
      <c r="L23" t="s">
        <v>2</v>
      </c>
      <c r="M23" t="s">
        <v>3</v>
      </c>
      <c r="N23" t="s">
        <v>36</v>
      </c>
      <c r="O23" t="s">
        <v>37</v>
      </c>
      <c r="U23" t="s">
        <v>42</v>
      </c>
      <c r="V23" t="s">
        <v>43</v>
      </c>
    </row>
    <row r="24" spans="1:22">
      <c r="A24" t="s">
        <v>134</v>
      </c>
      <c r="B24">
        <v>3</v>
      </c>
      <c r="C24">
        <v>1</v>
      </c>
      <c r="D24">
        <v>0</v>
      </c>
      <c r="E24">
        <v>1</v>
      </c>
      <c r="F24" s="3">
        <v>0</v>
      </c>
      <c r="G24" s="3">
        <v>0</v>
      </c>
      <c r="H24">
        <v>1</v>
      </c>
      <c r="I24">
        <v>0</v>
      </c>
      <c r="J24">
        <v>1</v>
      </c>
      <c r="K24" s="3">
        <v>0</v>
      </c>
      <c r="L24">
        <v>0</v>
      </c>
      <c r="M24">
        <v>0</v>
      </c>
      <c r="N24">
        <v>0</v>
      </c>
      <c r="O24" t="s">
        <v>32</v>
      </c>
      <c r="P24">
        <v>0</v>
      </c>
      <c r="Q24">
        <v>0</v>
      </c>
      <c r="R24">
        <v>0</v>
      </c>
      <c r="S24" t="s">
        <v>32</v>
      </c>
      <c r="T24">
        <v>0</v>
      </c>
      <c r="U24">
        <v>0</v>
      </c>
      <c r="V24">
        <v>3</v>
      </c>
    </row>
    <row r="25" spans="1:22">
      <c r="A25" t="s">
        <v>45</v>
      </c>
      <c r="B25">
        <v>11</v>
      </c>
      <c r="C25">
        <v>19</v>
      </c>
      <c r="D25">
        <v>7</v>
      </c>
      <c r="E25">
        <v>12</v>
      </c>
      <c r="F25" s="4">
        <v>0.36799999999999999</v>
      </c>
      <c r="G25" s="4">
        <v>0.42099999999999999</v>
      </c>
      <c r="H25">
        <v>10</v>
      </c>
      <c r="I25">
        <v>5</v>
      </c>
      <c r="J25">
        <v>5</v>
      </c>
      <c r="K25" s="3">
        <v>0.5</v>
      </c>
      <c r="L25">
        <v>9</v>
      </c>
      <c r="M25">
        <v>2</v>
      </c>
      <c r="N25">
        <v>7</v>
      </c>
      <c r="O25" s="4">
        <v>0.222</v>
      </c>
      <c r="P25">
        <v>6</v>
      </c>
      <c r="Q25">
        <v>5</v>
      </c>
      <c r="R25">
        <v>1</v>
      </c>
      <c r="S25" s="4">
        <v>0.83299999999999996</v>
      </c>
      <c r="T25">
        <v>0</v>
      </c>
      <c r="U25">
        <v>4</v>
      </c>
      <c r="V25">
        <v>17</v>
      </c>
    </row>
    <row r="26" spans="1:22">
      <c r="A26" t="s">
        <v>46</v>
      </c>
      <c r="B26">
        <v>12</v>
      </c>
      <c r="C26">
        <v>160</v>
      </c>
      <c r="D26">
        <v>70</v>
      </c>
      <c r="E26">
        <v>90</v>
      </c>
      <c r="F26" s="4">
        <v>0.438</v>
      </c>
      <c r="G26" s="4">
        <v>0.55300000000000005</v>
      </c>
      <c r="H26">
        <v>61</v>
      </c>
      <c r="I26">
        <v>33</v>
      </c>
      <c r="J26">
        <v>28</v>
      </c>
      <c r="K26" s="4">
        <v>0.54100000000000004</v>
      </c>
      <c r="L26">
        <v>99</v>
      </c>
      <c r="M26">
        <v>37</v>
      </c>
      <c r="N26">
        <v>62</v>
      </c>
      <c r="O26" s="4">
        <v>0.374</v>
      </c>
      <c r="P26">
        <v>20</v>
      </c>
      <c r="Q26">
        <v>19</v>
      </c>
      <c r="R26">
        <v>1</v>
      </c>
      <c r="S26" s="3">
        <v>0.95</v>
      </c>
      <c r="T26">
        <v>2</v>
      </c>
      <c r="U26">
        <v>19</v>
      </c>
      <c r="V26">
        <v>18</v>
      </c>
    </row>
    <row r="27" spans="1:22">
      <c r="A27" t="s">
        <v>47</v>
      </c>
      <c r="B27">
        <v>12</v>
      </c>
      <c r="C27">
        <v>58</v>
      </c>
      <c r="D27">
        <v>27</v>
      </c>
      <c r="E27">
        <v>31</v>
      </c>
      <c r="F27" s="4">
        <v>0.46600000000000003</v>
      </c>
      <c r="G27" s="4">
        <v>0.621</v>
      </c>
      <c r="H27">
        <v>13</v>
      </c>
      <c r="I27">
        <v>9</v>
      </c>
      <c r="J27">
        <v>4</v>
      </c>
      <c r="K27" s="4">
        <v>0.69199999999999995</v>
      </c>
      <c r="L27">
        <v>45</v>
      </c>
      <c r="M27">
        <v>18</v>
      </c>
      <c r="N27">
        <v>27</v>
      </c>
      <c r="O27" s="3">
        <v>0.4</v>
      </c>
      <c r="P27">
        <v>6</v>
      </c>
      <c r="Q27">
        <v>6</v>
      </c>
      <c r="R27">
        <v>0</v>
      </c>
      <c r="S27" s="3">
        <v>1</v>
      </c>
      <c r="T27">
        <v>2</v>
      </c>
      <c r="U27">
        <v>7</v>
      </c>
      <c r="V27">
        <v>13</v>
      </c>
    </row>
    <row r="28" spans="1:22">
      <c r="A28" t="s">
        <v>48</v>
      </c>
      <c r="B28">
        <v>12</v>
      </c>
      <c r="C28">
        <v>58</v>
      </c>
      <c r="D28">
        <v>43</v>
      </c>
      <c r="E28">
        <v>15</v>
      </c>
      <c r="F28" s="4">
        <v>0.74099999999999999</v>
      </c>
      <c r="G28" s="4">
        <v>0.78400000000000003</v>
      </c>
      <c r="H28">
        <v>45</v>
      </c>
      <c r="I28">
        <v>38</v>
      </c>
      <c r="J28">
        <v>7</v>
      </c>
      <c r="K28" s="4">
        <v>0.84399999999999997</v>
      </c>
      <c r="L28">
        <v>13</v>
      </c>
      <c r="M28">
        <v>5</v>
      </c>
      <c r="N28">
        <v>8</v>
      </c>
      <c r="O28" s="4">
        <v>0.38500000000000001</v>
      </c>
      <c r="P28">
        <v>18</v>
      </c>
      <c r="Q28">
        <v>13</v>
      </c>
      <c r="R28">
        <v>5</v>
      </c>
      <c r="S28" s="4">
        <v>0.72199999999999998</v>
      </c>
      <c r="T28">
        <v>2</v>
      </c>
      <c r="U28">
        <v>15</v>
      </c>
      <c r="V28">
        <v>22</v>
      </c>
    </row>
    <row r="29" spans="1:22">
      <c r="A29" t="s">
        <v>49</v>
      </c>
      <c r="B29">
        <v>2</v>
      </c>
      <c r="C29">
        <v>3</v>
      </c>
      <c r="D29">
        <v>0</v>
      </c>
      <c r="E29">
        <v>3</v>
      </c>
      <c r="F29" s="3">
        <v>0</v>
      </c>
      <c r="G29" s="3">
        <v>0</v>
      </c>
      <c r="H29">
        <v>3</v>
      </c>
      <c r="I29">
        <v>0</v>
      </c>
      <c r="J29">
        <v>3</v>
      </c>
      <c r="K29" s="3">
        <v>0</v>
      </c>
      <c r="L29">
        <v>0</v>
      </c>
      <c r="M29">
        <v>0</v>
      </c>
      <c r="N29">
        <v>0</v>
      </c>
      <c r="O29" t="s">
        <v>32</v>
      </c>
      <c r="P29">
        <v>2</v>
      </c>
      <c r="Q29">
        <v>2</v>
      </c>
      <c r="R29">
        <v>0</v>
      </c>
      <c r="S29" s="3">
        <v>1</v>
      </c>
      <c r="T29">
        <v>0</v>
      </c>
      <c r="U29">
        <v>3</v>
      </c>
      <c r="V29">
        <v>2</v>
      </c>
    </row>
    <row r="30" spans="1:22">
      <c r="A30" t="s">
        <v>50</v>
      </c>
      <c r="B30">
        <v>12</v>
      </c>
      <c r="C30">
        <v>73</v>
      </c>
      <c r="D30">
        <v>34</v>
      </c>
      <c r="E30">
        <v>39</v>
      </c>
      <c r="F30" s="4">
        <v>0.46600000000000003</v>
      </c>
      <c r="G30" s="4">
        <v>0.56200000000000006</v>
      </c>
      <c r="H30">
        <v>27</v>
      </c>
      <c r="I30">
        <v>20</v>
      </c>
      <c r="J30">
        <v>7</v>
      </c>
      <c r="K30" s="4">
        <v>0.74099999999999999</v>
      </c>
      <c r="L30">
        <v>46</v>
      </c>
      <c r="M30">
        <v>14</v>
      </c>
      <c r="N30">
        <v>32</v>
      </c>
      <c r="O30" s="4">
        <v>0.30399999999999999</v>
      </c>
      <c r="P30">
        <v>9</v>
      </c>
      <c r="Q30">
        <v>6</v>
      </c>
      <c r="R30">
        <v>3</v>
      </c>
      <c r="S30" s="4">
        <v>0.66700000000000004</v>
      </c>
      <c r="T30">
        <v>1</v>
      </c>
      <c r="U30">
        <v>11</v>
      </c>
      <c r="V30">
        <v>18</v>
      </c>
    </row>
    <row r="31" spans="1:22">
      <c r="A31" t="s">
        <v>135</v>
      </c>
      <c r="B31">
        <v>5</v>
      </c>
      <c r="C31">
        <v>6</v>
      </c>
      <c r="D31">
        <v>5</v>
      </c>
      <c r="E31">
        <v>1</v>
      </c>
      <c r="F31" s="4">
        <v>0.83299999999999996</v>
      </c>
      <c r="G31" s="4">
        <v>0.91700000000000004</v>
      </c>
      <c r="H31">
        <v>5</v>
      </c>
      <c r="I31">
        <v>4</v>
      </c>
      <c r="J31">
        <v>1</v>
      </c>
      <c r="K31" s="3">
        <v>0.8</v>
      </c>
      <c r="L31">
        <v>1</v>
      </c>
      <c r="M31">
        <v>1</v>
      </c>
      <c r="N31">
        <v>0</v>
      </c>
      <c r="O31" s="3">
        <v>1</v>
      </c>
      <c r="P31">
        <v>3</v>
      </c>
      <c r="Q31">
        <v>1</v>
      </c>
      <c r="R31">
        <v>2</v>
      </c>
      <c r="S31" s="4">
        <v>0.33300000000000002</v>
      </c>
      <c r="T31">
        <v>1</v>
      </c>
      <c r="U31">
        <v>2</v>
      </c>
      <c r="V31">
        <v>1</v>
      </c>
    </row>
    <row r="32" spans="1:22">
      <c r="A32" t="s">
        <v>51</v>
      </c>
      <c r="B32">
        <v>12</v>
      </c>
      <c r="C32">
        <v>135</v>
      </c>
      <c r="D32">
        <v>74</v>
      </c>
      <c r="E32">
        <v>61</v>
      </c>
      <c r="F32" s="4">
        <v>0.54800000000000004</v>
      </c>
      <c r="G32" s="4">
        <v>0.68500000000000005</v>
      </c>
      <c r="H32">
        <v>56</v>
      </c>
      <c r="I32">
        <v>37</v>
      </c>
      <c r="J32">
        <v>19</v>
      </c>
      <c r="K32" s="4">
        <v>0.66100000000000003</v>
      </c>
      <c r="L32">
        <v>79</v>
      </c>
      <c r="M32">
        <v>37</v>
      </c>
      <c r="N32">
        <v>42</v>
      </c>
      <c r="O32" s="4">
        <v>0.46800000000000003</v>
      </c>
      <c r="P32">
        <v>36</v>
      </c>
      <c r="Q32">
        <v>30</v>
      </c>
      <c r="R32">
        <v>6</v>
      </c>
      <c r="S32" s="4">
        <v>0.83299999999999996</v>
      </c>
      <c r="T32">
        <v>2</v>
      </c>
      <c r="U32">
        <v>39</v>
      </c>
      <c r="V32">
        <v>36</v>
      </c>
    </row>
    <row r="33" spans="1:22">
      <c r="A33" t="s">
        <v>192</v>
      </c>
      <c r="B33">
        <v>3</v>
      </c>
      <c r="C33">
        <v>6</v>
      </c>
      <c r="D33">
        <v>1</v>
      </c>
      <c r="E33">
        <v>5</v>
      </c>
      <c r="F33" s="4">
        <v>0.16700000000000001</v>
      </c>
      <c r="G33" s="4">
        <v>0.16700000000000001</v>
      </c>
      <c r="H33">
        <v>4</v>
      </c>
      <c r="I33">
        <v>1</v>
      </c>
      <c r="J33">
        <v>3</v>
      </c>
      <c r="K33" s="3">
        <v>0.25</v>
      </c>
      <c r="L33">
        <v>2</v>
      </c>
      <c r="M33">
        <v>0</v>
      </c>
      <c r="N33">
        <v>2</v>
      </c>
      <c r="O33" s="3">
        <v>0</v>
      </c>
      <c r="P33">
        <v>0</v>
      </c>
      <c r="Q33">
        <v>0</v>
      </c>
      <c r="R33">
        <v>0</v>
      </c>
      <c r="S33" t="s">
        <v>32</v>
      </c>
      <c r="T33">
        <v>0</v>
      </c>
      <c r="U33">
        <v>0</v>
      </c>
      <c r="V33">
        <v>2</v>
      </c>
    </row>
    <row r="34" spans="1:22">
      <c r="A34" t="s">
        <v>52</v>
      </c>
      <c r="B34">
        <v>10</v>
      </c>
      <c r="C34">
        <v>14</v>
      </c>
      <c r="D34">
        <v>6</v>
      </c>
      <c r="E34">
        <v>8</v>
      </c>
      <c r="F34" s="4">
        <v>0.42899999999999999</v>
      </c>
      <c r="G34" s="3">
        <v>0.5</v>
      </c>
      <c r="H34">
        <v>5</v>
      </c>
      <c r="I34">
        <v>4</v>
      </c>
      <c r="J34">
        <v>1</v>
      </c>
      <c r="K34" s="3">
        <v>0.8</v>
      </c>
      <c r="L34">
        <v>9</v>
      </c>
      <c r="M34">
        <v>2</v>
      </c>
      <c r="N34">
        <v>7</v>
      </c>
      <c r="O34" s="4">
        <v>0.222</v>
      </c>
      <c r="P34">
        <v>5</v>
      </c>
      <c r="Q34">
        <v>3</v>
      </c>
      <c r="R34">
        <v>2</v>
      </c>
      <c r="S34" s="3">
        <v>0.6</v>
      </c>
      <c r="T34">
        <v>1</v>
      </c>
      <c r="U34">
        <v>3</v>
      </c>
      <c r="V34">
        <v>9</v>
      </c>
    </row>
    <row r="35" spans="1:22">
      <c r="A35" t="s">
        <v>55</v>
      </c>
      <c r="B35">
        <v>6</v>
      </c>
      <c r="C35">
        <v>4</v>
      </c>
      <c r="D35">
        <v>2</v>
      </c>
      <c r="E35">
        <v>2</v>
      </c>
      <c r="F35" s="3">
        <v>0.5</v>
      </c>
      <c r="G35" s="4">
        <v>0.625</v>
      </c>
      <c r="H35">
        <v>2</v>
      </c>
      <c r="I35">
        <v>1</v>
      </c>
      <c r="J35">
        <v>1</v>
      </c>
      <c r="K35" s="3">
        <v>0.5</v>
      </c>
      <c r="L35">
        <v>2</v>
      </c>
      <c r="M35">
        <v>1</v>
      </c>
      <c r="N35">
        <v>1</v>
      </c>
      <c r="O35" s="3">
        <v>0.5</v>
      </c>
      <c r="P35">
        <v>0</v>
      </c>
      <c r="Q35">
        <v>0</v>
      </c>
      <c r="R35">
        <v>0</v>
      </c>
      <c r="S35" t="s">
        <v>32</v>
      </c>
      <c r="T35">
        <v>0</v>
      </c>
      <c r="U35">
        <v>2</v>
      </c>
      <c r="V35">
        <v>4</v>
      </c>
    </row>
    <row r="36" spans="1:22">
      <c r="A36" t="s">
        <v>53</v>
      </c>
      <c r="B36">
        <v>9</v>
      </c>
      <c r="C36">
        <v>12</v>
      </c>
      <c r="D36">
        <v>8</v>
      </c>
      <c r="E36">
        <v>4</v>
      </c>
      <c r="F36" s="4">
        <v>0.66700000000000004</v>
      </c>
      <c r="G36" s="4">
        <v>0.91700000000000004</v>
      </c>
      <c r="H36">
        <v>2</v>
      </c>
      <c r="I36">
        <v>2</v>
      </c>
      <c r="J36">
        <v>0</v>
      </c>
      <c r="K36" s="3">
        <v>1</v>
      </c>
      <c r="L36">
        <v>10</v>
      </c>
      <c r="M36">
        <v>6</v>
      </c>
      <c r="N36">
        <v>4</v>
      </c>
      <c r="O36" s="3">
        <v>0.6</v>
      </c>
      <c r="P36">
        <v>9</v>
      </c>
      <c r="Q36">
        <v>7</v>
      </c>
      <c r="R36">
        <v>2</v>
      </c>
      <c r="S36" s="4">
        <v>0.77800000000000002</v>
      </c>
      <c r="T36">
        <v>0</v>
      </c>
      <c r="U36">
        <v>4</v>
      </c>
      <c r="V36">
        <v>5</v>
      </c>
    </row>
    <row r="37" spans="1:22">
      <c r="A37" t="s">
        <v>54</v>
      </c>
      <c r="B37">
        <v>12</v>
      </c>
      <c r="C37">
        <v>55</v>
      </c>
      <c r="D37">
        <v>29</v>
      </c>
      <c r="E37">
        <v>26</v>
      </c>
      <c r="F37" s="4">
        <v>0.52700000000000002</v>
      </c>
      <c r="G37" s="4">
        <v>0.64600000000000002</v>
      </c>
      <c r="H37">
        <v>29</v>
      </c>
      <c r="I37">
        <v>16</v>
      </c>
      <c r="J37">
        <v>13</v>
      </c>
      <c r="K37" s="4">
        <v>0.55200000000000005</v>
      </c>
      <c r="L37">
        <v>26</v>
      </c>
      <c r="M37">
        <v>13</v>
      </c>
      <c r="N37">
        <v>13</v>
      </c>
      <c r="O37" s="3">
        <v>0.5</v>
      </c>
      <c r="P37">
        <v>19</v>
      </c>
      <c r="Q37">
        <v>13</v>
      </c>
      <c r="R37">
        <v>6</v>
      </c>
      <c r="S37" s="4">
        <v>0.68400000000000005</v>
      </c>
      <c r="T37">
        <v>3</v>
      </c>
      <c r="U37">
        <v>32</v>
      </c>
      <c r="V37">
        <v>28</v>
      </c>
    </row>
    <row r="38" spans="1:22">
      <c r="A38" t="s">
        <v>136</v>
      </c>
      <c r="B38">
        <v>5</v>
      </c>
      <c r="C38">
        <v>6</v>
      </c>
      <c r="D38">
        <v>2</v>
      </c>
      <c r="E38">
        <v>4</v>
      </c>
      <c r="F38" s="4">
        <v>0.33300000000000002</v>
      </c>
      <c r="G38" s="4">
        <v>0.33300000000000002</v>
      </c>
      <c r="H38">
        <v>5</v>
      </c>
      <c r="I38">
        <v>2</v>
      </c>
      <c r="J38">
        <v>3</v>
      </c>
      <c r="K38" s="3">
        <v>0.4</v>
      </c>
      <c r="L38">
        <v>1</v>
      </c>
      <c r="M38">
        <v>0</v>
      </c>
      <c r="N38">
        <v>1</v>
      </c>
      <c r="O38" s="3">
        <v>0</v>
      </c>
      <c r="P38">
        <v>5</v>
      </c>
      <c r="Q38">
        <v>4</v>
      </c>
      <c r="R38">
        <v>1</v>
      </c>
      <c r="S38" s="3">
        <v>0.8</v>
      </c>
      <c r="T38">
        <v>0</v>
      </c>
      <c r="U38">
        <v>3</v>
      </c>
      <c r="V38">
        <v>6</v>
      </c>
    </row>
    <row r="39" spans="1:22">
      <c r="A39" t="s">
        <v>137</v>
      </c>
      <c r="B39">
        <v>8</v>
      </c>
      <c r="C39">
        <v>97</v>
      </c>
      <c r="D39">
        <v>56</v>
      </c>
      <c r="E39">
        <v>41</v>
      </c>
      <c r="F39" s="4">
        <v>0.57699999999999996</v>
      </c>
      <c r="G39" s="4">
        <v>0.67500000000000004</v>
      </c>
      <c r="H39">
        <v>54</v>
      </c>
      <c r="I39">
        <v>37</v>
      </c>
      <c r="J39">
        <v>17</v>
      </c>
      <c r="K39" s="4">
        <v>0.68500000000000005</v>
      </c>
      <c r="L39">
        <v>43</v>
      </c>
      <c r="M39">
        <v>19</v>
      </c>
      <c r="N39">
        <v>24</v>
      </c>
      <c r="O39" s="4">
        <v>0.442</v>
      </c>
      <c r="P39">
        <v>23</v>
      </c>
      <c r="Q39">
        <v>22</v>
      </c>
      <c r="R39">
        <v>1</v>
      </c>
      <c r="S39" s="4">
        <v>0.95599999999999996</v>
      </c>
      <c r="T39">
        <v>2</v>
      </c>
      <c r="U39">
        <v>18</v>
      </c>
      <c r="V39">
        <v>15</v>
      </c>
    </row>
    <row r="40" spans="1:22">
      <c r="A40" t="s">
        <v>35</v>
      </c>
      <c r="B40">
        <v>12</v>
      </c>
      <c r="C40">
        <v>707</v>
      </c>
      <c r="D40">
        <v>364</v>
      </c>
      <c r="E40">
        <v>343</v>
      </c>
      <c r="F40" s="4">
        <v>0.51500000000000001</v>
      </c>
      <c r="G40" s="4">
        <v>0.624</v>
      </c>
      <c r="H40">
        <v>322</v>
      </c>
      <c r="I40">
        <v>209</v>
      </c>
      <c r="J40">
        <v>113</v>
      </c>
      <c r="K40" s="4">
        <v>0.64900000000000002</v>
      </c>
      <c r="L40">
        <v>385</v>
      </c>
      <c r="M40">
        <v>155</v>
      </c>
      <c r="N40">
        <v>230</v>
      </c>
      <c r="O40" s="4">
        <v>0.40300000000000002</v>
      </c>
      <c r="P40">
        <v>161</v>
      </c>
      <c r="Q40">
        <v>131</v>
      </c>
      <c r="R40">
        <v>30</v>
      </c>
      <c r="S40" s="4">
        <v>0.81399999999999995</v>
      </c>
      <c r="T40">
        <v>16</v>
      </c>
      <c r="U40">
        <v>162</v>
      </c>
      <c r="V40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80E1-18FE-D64E-B8B8-F42C647B022E}">
  <dimension ref="A1:AB13"/>
  <sheetViews>
    <sheetView workbookViewId="0">
      <selection activeCell="B14" sqref="B14"/>
    </sheetView>
  </sheetViews>
  <sheetFormatPr baseColWidth="10" defaultRowHeight="16"/>
  <cols>
    <col min="1" max="1" width="19.83203125" customWidth="1"/>
    <col min="2" max="2" width="11.1640625" customWidth="1"/>
    <col min="3" max="3" width="10.83203125" style="13" customWidth="1"/>
  </cols>
  <sheetData>
    <row r="1" spans="1:28">
      <c r="A1" t="s">
        <v>224</v>
      </c>
      <c r="B1" t="s">
        <v>223</v>
      </c>
      <c r="C1" s="23" t="s">
        <v>9</v>
      </c>
      <c r="D1" t="s">
        <v>0</v>
      </c>
      <c r="E1" t="s">
        <v>13</v>
      </c>
      <c r="F1" t="s">
        <v>1</v>
      </c>
      <c r="G1" t="s">
        <v>105</v>
      </c>
      <c r="H1" t="s">
        <v>16</v>
      </c>
      <c r="I1" t="s">
        <v>18</v>
      </c>
      <c r="J1" t="s">
        <v>106</v>
      </c>
      <c r="K1" t="s">
        <v>6</v>
      </c>
      <c r="L1" t="s">
        <v>7</v>
      </c>
      <c r="M1" t="s">
        <v>2</v>
      </c>
      <c r="N1" t="s">
        <v>3</v>
      </c>
      <c r="O1" t="s">
        <v>36</v>
      </c>
      <c r="P1" s="10" t="s">
        <v>37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4</v>
      </c>
      <c r="Z1" t="s">
        <v>5</v>
      </c>
      <c r="AA1" s="15" t="s">
        <v>39</v>
      </c>
      <c r="AB1" s="10" t="s">
        <v>40</v>
      </c>
    </row>
    <row r="2" spans="1:28">
      <c r="A2" t="s">
        <v>45</v>
      </c>
      <c r="B2">
        <v>4</v>
      </c>
      <c r="C2" s="13">
        <f>27</f>
        <v>27</v>
      </c>
      <c r="D2">
        <v>3</v>
      </c>
      <c r="E2">
        <v>2</v>
      </c>
      <c r="F2">
        <v>1</v>
      </c>
      <c r="G2">
        <f>E2/F2</f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1</v>
      </c>
      <c r="O2">
        <v>1</v>
      </c>
      <c r="P2" s="25">
        <f>N2/M2</f>
        <v>0.5</v>
      </c>
      <c r="Q2">
        <v>0</v>
      </c>
      <c r="R2">
        <v>0</v>
      </c>
      <c r="S2">
        <v>0</v>
      </c>
      <c r="T2" s="25">
        <f>0</f>
        <v>0</v>
      </c>
      <c r="U2" s="20">
        <v>2</v>
      </c>
      <c r="V2" s="20">
        <v>1</v>
      </c>
      <c r="W2" s="20">
        <v>1</v>
      </c>
      <c r="X2" s="25">
        <v>0.5</v>
      </c>
      <c r="Y2" s="20">
        <v>0</v>
      </c>
      <c r="Z2" s="20">
        <v>0</v>
      </c>
      <c r="AA2" s="20">
        <v>0</v>
      </c>
      <c r="AB2" s="25">
        <v>0</v>
      </c>
    </row>
    <row r="3" spans="1:28">
      <c r="A3" t="s">
        <v>46</v>
      </c>
      <c r="B3">
        <v>4</v>
      </c>
      <c r="C3" s="13">
        <v>141</v>
      </c>
      <c r="D3" s="21">
        <v>69</v>
      </c>
      <c r="E3" s="21">
        <v>18</v>
      </c>
      <c r="F3" s="21">
        <v>7</v>
      </c>
      <c r="G3" s="16">
        <f>E3/F3</f>
        <v>2.5714285714285716</v>
      </c>
      <c r="H3" s="21">
        <v>1</v>
      </c>
      <c r="I3" s="21">
        <v>1</v>
      </c>
      <c r="J3" s="21">
        <v>11</v>
      </c>
      <c r="K3" s="21">
        <v>1</v>
      </c>
      <c r="L3" s="21">
        <v>10</v>
      </c>
      <c r="M3" s="21">
        <v>53</v>
      </c>
      <c r="N3" s="21">
        <v>22</v>
      </c>
      <c r="O3" s="21">
        <v>31</v>
      </c>
      <c r="P3" s="25">
        <f t="shared" ref="P3:P12" si="0">N3/M3</f>
        <v>0.41509433962264153</v>
      </c>
      <c r="Q3" s="21">
        <v>19</v>
      </c>
      <c r="R3" s="21">
        <v>9</v>
      </c>
      <c r="S3" s="21">
        <v>10</v>
      </c>
      <c r="T3" s="25">
        <f>0.473684210526316</f>
        <v>0.47368421052631599</v>
      </c>
      <c r="U3">
        <v>34</v>
      </c>
      <c r="V3">
        <v>13</v>
      </c>
      <c r="W3">
        <v>21</v>
      </c>
      <c r="X3" s="25">
        <v>0.38235294117647056</v>
      </c>
      <c r="Y3">
        <v>12</v>
      </c>
      <c r="Z3">
        <v>12</v>
      </c>
      <c r="AA3">
        <v>0</v>
      </c>
      <c r="AB3" s="25">
        <v>1</v>
      </c>
    </row>
    <row r="4" spans="1:28">
      <c r="A4" t="s">
        <v>47</v>
      </c>
      <c r="B4">
        <v>4</v>
      </c>
      <c r="C4" s="13">
        <f>85</f>
        <v>85</v>
      </c>
      <c r="D4" s="21">
        <v>44</v>
      </c>
      <c r="E4" s="21">
        <v>5</v>
      </c>
      <c r="F4" s="21">
        <v>3</v>
      </c>
      <c r="G4" s="16">
        <f t="shared" ref="G4:G13" si="1">E4/F4</f>
        <v>1.6666666666666667</v>
      </c>
      <c r="H4" s="21">
        <v>3</v>
      </c>
      <c r="I4" s="21">
        <v>0</v>
      </c>
      <c r="J4" s="21">
        <v>7</v>
      </c>
      <c r="K4" s="21">
        <v>0</v>
      </c>
      <c r="L4" s="21">
        <v>7</v>
      </c>
      <c r="M4" s="21">
        <v>29</v>
      </c>
      <c r="N4" s="21">
        <v>14</v>
      </c>
      <c r="O4" s="21">
        <v>15</v>
      </c>
      <c r="P4" s="25">
        <f t="shared" si="0"/>
        <v>0.48275862068965519</v>
      </c>
      <c r="Q4" s="21">
        <v>3</v>
      </c>
      <c r="R4" s="21">
        <v>2</v>
      </c>
      <c r="S4" s="21">
        <v>1</v>
      </c>
      <c r="T4" s="25">
        <f>0.666666666666667</f>
        <v>0.66666666666666696</v>
      </c>
      <c r="U4">
        <v>26</v>
      </c>
      <c r="V4">
        <v>12</v>
      </c>
      <c r="W4">
        <v>14</v>
      </c>
      <c r="X4" s="25">
        <v>0.46153846153846156</v>
      </c>
      <c r="Y4">
        <v>4</v>
      </c>
      <c r="Z4">
        <v>4</v>
      </c>
      <c r="AA4">
        <v>0</v>
      </c>
      <c r="AB4" s="25">
        <v>1</v>
      </c>
    </row>
    <row r="5" spans="1:28">
      <c r="A5" t="s">
        <v>48</v>
      </c>
      <c r="B5">
        <v>4</v>
      </c>
      <c r="C5" s="13">
        <f>123</f>
        <v>123</v>
      </c>
      <c r="D5" s="21">
        <v>53</v>
      </c>
      <c r="E5" s="21">
        <v>10</v>
      </c>
      <c r="F5" s="21">
        <v>5</v>
      </c>
      <c r="G5" s="16">
        <f t="shared" si="1"/>
        <v>2</v>
      </c>
      <c r="H5" s="21">
        <v>11</v>
      </c>
      <c r="I5" s="21">
        <v>2</v>
      </c>
      <c r="J5" s="21">
        <v>29</v>
      </c>
      <c r="K5" s="21">
        <v>6</v>
      </c>
      <c r="L5" s="21">
        <v>23</v>
      </c>
      <c r="M5" s="21">
        <v>28</v>
      </c>
      <c r="N5" s="21">
        <v>20</v>
      </c>
      <c r="O5" s="21">
        <v>8</v>
      </c>
      <c r="P5" s="25">
        <f t="shared" si="0"/>
        <v>0.7142857142857143</v>
      </c>
      <c r="Q5" s="21">
        <v>20</v>
      </c>
      <c r="R5" s="21">
        <v>16</v>
      </c>
      <c r="S5" s="21">
        <v>4</v>
      </c>
      <c r="T5" s="25">
        <f>0.8</f>
        <v>0.8</v>
      </c>
      <c r="U5">
        <v>8</v>
      </c>
      <c r="V5">
        <v>4</v>
      </c>
      <c r="W5">
        <v>4</v>
      </c>
      <c r="X5" s="25">
        <v>0.5</v>
      </c>
      <c r="Y5">
        <v>14</v>
      </c>
      <c r="Z5">
        <v>9</v>
      </c>
      <c r="AA5">
        <v>5</v>
      </c>
      <c r="AB5" s="25">
        <v>0.6428571428571429</v>
      </c>
    </row>
    <row r="6" spans="1:28">
      <c r="A6" t="s">
        <v>49</v>
      </c>
      <c r="B6">
        <v>2</v>
      </c>
      <c r="C6" s="13">
        <f>10</f>
        <v>10</v>
      </c>
      <c r="D6" s="21">
        <v>2</v>
      </c>
      <c r="E6" s="21">
        <v>0</v>
      </c>
      <c r="F6" s="21">
        <v>1</v>
      </c>
      <c r="G6" s="16">
        <f t="shared" si="1"/>
        <v>0</v>
      </c>
      <c r="H6" s="21">
        <v>1</v>
      </c>
      <c r="I6" s="21">
        <v>0</v>
      </c>
      <c r="J6" s="21">
        <v>1</v>
      </c>
      <c r="K6" s="21">
        <v>0</v>
      </c>
      <c r="L6" s="21">
        <v>1</v>
      </c>
      <c r="M6" s="21">
        <v>3</v>
      </c>
      <c r="N6" s="21">
        <v>0</v>
      </c>
      <c r="O6" s="21">
        <v>3</v>
      </c>
      <c r="P6" s="25">
        <f t="shared" si="0"/>
        <v>0</v>
      </c>
      <c r="Q6" s="21">
        <v>3</v>
      </c>
      <c r="R6" s="21">
        <v>0</v>
      </c>
      <c r="S6" s="21">
        <v>3</v>
      </c>
      <c r="T6" s="25">
        <f>0</f>
        <v>0</v>
      </c>
      <c r="U6">
        <v>0</v>
      </c>
      <c r="V6">
        <v>0</v>
      </c>
      <c r="W6">
        <v>0</v>
      </c>
      <c r="X6" s="25">
        <v>0</v>
      </c>
      <c r="Y6">
        <v>2</v>
      </c>
      <c r="Z6">
        <v>2</v>
      </c>
      <c r="AA6">
        <v>0</v>
      </c>
      <c r="AB6" s="25">
        <v>1</v>
      </c>
    </row>
    <row r="7" spans="1:28">
      <c r="A7" t="s">
        <v>50</v>
      </c>
      <c r="B7">
        <v>4</v>
      </c>
      <c r="C7" s="13">
        <f>103</f>
        <v>103</v>
      </c>
      <c r="D7" s="21">
        <v>27</v>
      </c>
      <c r="E7" s="21">
        <v>4</v>
      </c>
      <c r="F7" s="21">
        <v>4</v>
      </c>
      <c r="G7" s="16">
        <f t="shared" si="1"/>
        <v>1</v>
      </c>
      <c r="H7" s="21">
        <v>3</v>
      </c>
      <c r="I7" s="21">
        <v>1</v>
      </c>
      <c r="J7" s="21">
        <v>12</v>
      </c>
      <c r="K7" s="21">
        <v>5</v>
      </c>
      <c r="L7" s="21">
        <v>7</v>
      </c>
      <c r="M7" s="21">
        <v>25</v>
      </c>
      <c r="N7" s="21">
        <v>10</v>
      </c>
      <c r="O7" s="21">
        <v>15</v>
      </c>
      <c r="P7" s="25">
        <f t="shared" si="0"/>
        <v>0.4</v>
      </c>
      <c r="Q7" s="21">
        <v>10</v>
      </c>
      <c r="R7" s="21">
        <v>6</v>
      </c>
      <c r="S7" s="21">
        <v>4</v>
      </c>
      <c r="T7" s="25">
        <f>0.6</f>
        <v>0.6</v>
      </c>
      <c r="U7">
        <v>15</v>
      </c>
      <c r="V7">
        <v>4</v>
      </c>
      <c r="W7">
        <v>11</v>
      </c>
      <c r="X7" s="25">
        <v>0.26666666666666666</v>
      </c>
      <c r="Y7">
        <v>4</v>
      </c>
      <c r="Z7">
        <v>3</v>
      </c>
      <c r="AA7">
        <v>1</v>
      </c>
      <c r="AB7" s="25">
        <v>0.75</v>
      </c>
    </row>
    <row r="8" spans="1:28">
      <c r="A8" t="s">
        <v>51</v>
      </c>
      <c r="B8">
        <v>4</v>
      </c>
      <c r="C8" s="13">
        <f>137</f>
        <v>137</v>
      </c>
      <c r="D8" s="21">
        <v>71</v>
      </c>
      <c r="E8" s="21">
        <v>3</v>
      </c>
      <c r="F8" s="21">
        <v>7</v>
      </c>
      <c r="G8" s="16">
        <f t="shared" si="1"/>
        <v>0.42857142857142855</v>
      </c>
      <c r="H8" s="21">
        <v>5</v>
      </c>
      <c r="I8" s="21">
        <v>0</v>
      </c>
      <c r="J8" s="21">
        <v>23</v>
      </c>
      <c r="K8" s="21">
        <v>6</v>
      </c>
      <c r="L8" s="21">
        <v>17</v>
      </c>
      <c r="M8" s="21">
        <v>52</v>
      </c>
      <c r="N8" s="21">
        <v>25</v>
      </c>
      <c r="O8" s="21">
        <v>27</v>
      </c>
      <c r="P8" s="25">
        <f t="shared" si="0"/>
        <v>0.48076923076923078</v>
      </c>
      <c r="Q8" s="21">
        <v>23</v>
      </c>
      <c r="R8" s="21">
        <v>15</v>
      </c>
      <c r="S8" s="21">
        <v>8</v>
      </c>
      <c r="T8" s="25">
        <f>0.652173913043478</f>
        <v>0.65217391304347805</v>
      </c>
      <c r="U8">
        <v>29</v>
      </c>
      <c r="V8">
        <v>10</v>
      </c>
      <c r="W8">
        <v>19</v>
      </c>
      <c r="X8" s="25">
        <v>0.34482758620689657</v>
      </c>
      <c r="Y8">
        <v>13</v>
      </c>
      <c r="Z8">
        <v>11</v>
      </c>
      <c r="AA8">
        <v>2</v>
      </c>
      <c r="AB8" s="25">
        <v>0.84615384615384615</v>
      </c>
    </row>
    <row r="9" spans="1:28">
      <c r="A9" t="s">
        <v>52</v>
      </c>
      <c r="B9">
        <v>3</v>
      </c>
      <c r="C9" s="13">
        <f>15</f>
        <v>15</v>
      </c>
      <c r="D9" s="21">
        <v>2</v>
      </c>
      <c r="E9" s="21">
        <v>0</v>
      </c>
      <c r="F9" s="21">
        <v>1</v>
      </c>
      <c r="G9" s="16">
        <f t="shared" si="1"/>
        <v>0</v>
      </c>
      <c r="H9" s="21">
        <v>1</v>
      </c>
      <c r="I9" s="21">
        <v>0</v>
      </c>
      <c r="J9" s="21">
        <v>2</v>
      </c>
      <c r="K9" s="21">
        <v>0</v>
      </c>
      <c r="L9" s="21">
        <v>2</v>
      </c>
      <c r="M9" s="21">
        <v>2</v>
      </c>
      <c r="N9" s="21">
        <v>1</v>
      </c>
      <c r="O9" s="21">
        <v>1</v>
      </c>
      <c r="P9" s="25">
        <f t="shared" si="0"/>
        <v>0.5</v>
      </c>
      <c r="Q9" s="21">
        <v>2</v>
      </c>
      <c r="R9" s="21">
        <v>1</v>
      </c>
      <c r="S9" s="21">
        <v>1</v>
      </c>
      <c r="T9" s="25">
        <f>0.5</f>
        <v>0.5</v>
      </c>
      <c r="U9">
        <v>0</v>
      </c>
      <c r="V9">
        <v>0</v>
      </c>
      <c r="W9">
        <v>0</v>
      </c>
      <c r="X9" s="25">
        <f>0</f>
        <v>0</v>
      </c>
      <c r="Y9">
        <v>0</v>
      </c>
      <c r="Z9">
        <v>0</v>
      </c>
      <c r="AA9">
        <v>0</v>
      </c>
      <c r="AB9" s="25">
        <f>0</f>
        <v>0</v>
      </c>
    </row>
    <row r="10" spans="1:28">
      <c r="A10" t="s">
        <v>55</v>
      </c>
      <c r="B10">
        <v>1</v>
      </c>
      <c r="C10" s="13">
        <f>5</f>
        <v>5</v>
      </c>
      <c r="D10" s="21">
        <v>0</v>
      </c>
      <c r="E10" s="21">
        <v>0</v>
      </c>
      <c r="F10" s="21">
        <v>0</v>
      </c>
      <c r="G10" s="16">
        <f>0</f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N10" s="21">
        <v>0</v>
      </c>
      <c r="O10" s="21">
        <v>1</v>
      </c>
      <c r="P10" s="25">
        <f t="shared" si="0"/>
        <v>0</v>
      </c>
      <c r="Q10" s="21">
        <v>0</v>
      </c>
      <c r="R10" s="21">
        <v>0</v>
      </c>
      <c r="S10" s="21">
        <v>0</v>
      </c>
      <c r="T10" s="25">
        <f>0</f>
        <v>0</v>
      </c>
      <c r="U10">
        <v>1</v>
      </c>
      <c r="V10">
        <v>0</v>
      </c>
      <c r="W10">
        <v>1</v>
      </c>
      <c r="X10" s="25">
        <v>0</v>
      </c>
      <c r="Y10">
        <v>0</v>
      </c>
      <c r="Z10">
        <v>0</v>
      </c>
      <c r="AA10">
        <v>0</v>
      </c>
      <c r="AB10" s="25">
        <f>0</f>
        <v>0</v>
      </c>
    </row>
    <row r="11" spans="1:28">
      <c r="A11" t="s">
        <v>53</v>
      </c>
      <c r="B11">
        <v>3</v>
      </c>
      <c r="C11" s="13">
        <f>12</f>
        <v>12</v>
      </c>
      <c r="D11" s="21">
        <v>2</v>
      </c>
      <c r="E11" s="21">
        <v>0</v>
      </c>
      <c r="F11" s="21">
        <v>1</v>
      </c>
      <c r="G11" s="16">
        <f t="shared" si="1"/>
        <v>0</v>
      </c>
      <c r="H11" s="21">
        <v>0</v>
      </c>
      <c r="I11" s="21">
        <v>0</v>
      </c>
      <c r="J11" s="21">
        <v>1</v>
      </c>
      <c r="K11" s="21">
        <v>1</v>
      </c>
      <c r="L11" s="21">
        <v>0</v>
      </c>
      <c r="M11" s="21">
        <v>1</v>
      </c>
      <c r="N11" s="21">
        <v>0</v>
      </c>
      <c r="O11" s="21">
        <v>1</v>
      </c>
      <c r="P11" s="25">
        <f t="shared" si="0"/>
        <v>0</v>
      </c>
      <c r="Q11" s="21">
        <v>0</v>
      </c>
      <c r="R11" s="21">
        <v>0</v>
      </c>
      <c r="S11" s="21">
        <v>0</v>
      </c>
      <c r="T11" s="25">
        <f>0</f>
        <v>0</v>
      </c>
      <c r="U11">
        <v>1</v>
      </c>
      <c r="V11">
        <v>0</v>
      </c>
      <c r="W11">
        <v>1</v>
      </c>
      <c r="X11" s="25">
        <v>0</v>
      </c>
      <c r="Y11">
        <v>3</v>
      </c>
      <c r="Z11">
        <v>2</v>
      </c>
      <c r="AA11">
        <v>1</v>
      </c>
      <c r="AB11" s="25">
        <v>0.66666666666666663</v>
      </c>
    </row>
    <row r="12" spans="1:28">
      <c r="A12" t="s">
        <v>54</v>
      </c>
      <c r="B12">
        <v>4</v>
      </c>
      <c r="C12" s="13">
        <f>142</f>
        <v>142</v>
      </c>
      <c r="D12" s="21">
        <v>34</v>
      </c>
      <c r="E12" s="21">
        <v>29</v>
      </c>
      <c r="F12" s="21">
        <v>9</v>
      </c>
      <c r="G12" s="16">
        <f t="shared" si="1"/>
        <v>3.2222222222222223</v>
      </c>
      <c r="H12" s="21">
        <v>9</v>
      </c>
      <c r="I12" s="21">
        <v>1</v>
      </c>
      <c r="J12" s="21">
        <v>14</v>
      </c>
      <c r="K12" s="21">
        <v>5</v>
      </c>
      <c r="L12" s="21">
        <v>9</v>
      </c>
      <c r="M12" s="21">
        <v>21</v>
      </c>
      <c r="N12" s="21">
        <v>12</v>
      </c>
      <c r="O12" s="21">
        <v>9</v>
      </c>
      <c r="P12" s="25">
        <f t="shared" si="0"/>
        <v>0.5714285714285714</v>
      </c>
      <c r="Q12" s="21">
        <v>11</v>
      </c>
      <c r="R12" s="21">
        <v>6</v>
      </c>
      <c r="S12" s="21">
        <v>5</v>
      </c>
      <c r="T12" s="25">
        <f>0.545454545454545</f>
        <v>0.54545454545454497</v>
      </c>
      <c r="U12">
        <v>10</v>
      </c>
      <c r="V12">
        <v>6</v>
      </c>
      <c r="W12">
        <v>4</v>
      </c>
      <c r="X12" s="25">
        <v>0.6</v>
      </c>
      <c r="Y12">
        <v>6</v>
      </c>
      <c r="Z12">
        <v>4</v>
      </c>
      <c r="AA12">
        <v>2</v>
      </c>
      <c r="AB12" s="25">
        <v>0.66666666666666663</v>
      </c>
    </row>
    <row r="13" spans="1:28">
      <c r="A13" t="s">
        <v>35</v>
      </c>
      <c r="B13">
        <v>4</v>
      </c>
      <c r="C13" s="23">
        <f>40*4</f>
        <v>160</v>
      </c>
      <c r="D13" s="21">
        <f t="shared" ref="D13:F13" si="2">SUM(D2:D12)</f>
        <v>307</v>
      </c>
      <c r="E13" s="21">
        <f t="shared" si="2"/>
        <v>71</v>
      </c>
      <c r="F13" s="21">
        <f t="shared" si="2"/>
        <v>39</v>
      </c>
      <c r="G13" s="16">
        <f t="shared" si="1"/>
        <v>1.8205128205128205</v>
      </c>
      <c r="H13" s="21">
        <f>SUM(H2:H12)</f>
        <v>34</v>
      </c>
      <c r="I13" s="21">
        <f t="shared" ref="I13:O13" si="3">SUM(I2:I12)</f>
        <v>5</v>
      </c>
      <c r="J13" s="21">
        <f t="shared" si="3"/>
        <v>100</v>
      </c>
      <c r="K13" s="21">
        <f t="shared" si="3"/>
        <v>24</v>
      </c>
      <c r="L13" s="21">
        <f t="shared" si="3"/>
        <v>76</v>
      </c>
      <c r="M13" s="21">
        <f t="shared" si="3"/>
        <v>217</v>
      </c>
      <c r="N13" s="21">
        <f t="shared" si="3"/>
        <v>105</v>
      </c>
      <c r="O13" s="21">
        <f t="shared" si="3"/>
        <v>112</v>
      </c>
      <c r="P13" s="25">
        <f>N13/M13</f>
        <v>0.4838709677419355</v>
      </c>
      <c r="Q13" s="21">
        <f>SUM(Q2:Q12)</f>
        <v>91</v>
      </c>
      <c r="R13" s="21">
        <f t="shared" ref="R13:S13" si="4">SUM(R2:R12)</f>
        <v>55</v>
      </c>
      <c r="S13" s="21">
        <f t="shared" si="4"/>
        <v>36</v>
      </c>
      <c r="T13" s="19">
        <f>R13/Q13</f>
        <v>0.60439560439560436</v>
      </c>
      <c r="U13">
        <f>SUM(U2:U12)</f>
        <v>126</v>
      </c>
      <c r="V13">
        <f t="shared" ref="V13:W13" si="5">SUM(V2:V12)</f>
        <v>50</v>
      </c>
      <c r="W13">
        <f t="shared" si="5"/>
        <v>76</v>
      </c>
      <c r="X13" s="19">
        <f>V13/U13</f>
        <v>0.3968253968253968</v>
      </c>
      <c r="Y13">
        <f>SUM(Y2:Y12)</f>
        <v>58</v>
      </c>
      <c r="Z13">
        <f t="shared" ref="Z13:AA13" si="6">SUM(Z2:Z12)</f>
        <v>47</v>
      </c>
      <c r="AA13">
        <f t="shared" si="6"/>
        <v>11</v>
      </c>
      <c r="AB13" s="19">
        <f>Z13/Y13</f>
        <v>0.81034482758620685</v>
      </c>
    </row>
  </sheetData>
  <pageMargins left="0.7" right="0.7" top="0.75" bottom="0.75" header="0.3" footer="0.3"/>
  <ignoredErrors>
    <ignoredError sqref="G10 G13 T13 P13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C1A5-6D97-7A4E-826D-5DE9EAA467C0}">
  <dimension ref="A1:AB17"/>
  <sheetViews>
    <sheetView workbookViewId="0">
      <selection activeCell="C17" sqref="C17:AB17"/>
    </sheetView>
  </sheetViews>
  <sheetFormatPr baseColWidth="10" defaultRowHeight="16"/>
  <cols>
    <col min="1" max="1" width="22.1640625" customWidth="1"/>
    <col min="2" max="2" width="9.5" customWidth="1"/>
  </cols>
  <sheetData>
    <row r="1" spans="1:28">
      <c r="A1" t="s">
        <v>224</v>
      </c>
      <c r="B1" t="s">
        <v>223</v>
      </c>
      <c r="C1" s="23" t="s">
        <v>9</v>
      </c>
      <c r="D1" t="s">
        <v>0</v>
      </c>
      <c r="E1" t="s">
        <v>13</v>
      </c>
      <c r="F1" t="s">
        <v>1</v>
      </c>
      <c r="G1" t="s">
        <v>105</v>
      </c>
      <c r="H1" t="s">
        <v>16</v>
      </c>
      <c r="I1" t="s">
        <v>18</v>
      </c>
      <c r="J1" t="s">
        <v>106</v>
      </c>
      <c r="K1" t="s">
        <v>6</v>
      </c>
      <c r="L1" t="s">
        <v>7</v>
      </c>
      <c r="M1" t="s">
        <v>2</v>
      </c>
      <c r="N1" t="s">
        <v>3</v>
      </c>
      <c r="O1" t="s">
        <v>36</v>
      </c>
      <c r="P1" s="10" t="s">
        <v>37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4</v>
      </c>
      <c r="Z1" t="s">
        <v>5</v>
      </c>
      <c r="AA1" s="15" t="s">
        <v>39</v>
      </c>
      <c r="AB1" s="10" t="s">
        <v>233</v>
      </c>
    </row>
    <row r="2" spans="1:28">
      <c r="A2" t="s">
        <v>134</v>
      </c>
      <c r="B2">
        <v>3</v>
      </c>
      <c r="C2" s="13">
        <v>13</v>
      </c>
      <c r="D2" s="13">
        <v>0</v>
      </c>
      <c r="E2" s="13">
        <v>1</v>
      </c>
      <c r="F2" s="13">
        <v>3</v>
      </c>
      <c r="G2" s="13">
        <v>0</v>
      </c>
      <c r="H2" s="13">
        <v>0</v>
      </c>
      <c r="I2" s="13">
        <v>0</v>
      </c>
      <c r="J2" s="13">
        <v>2</v>
      </c>
      <c r="K2" s="13">
        <v>0</v>
      </c>
      <c r="L2" s="13">
        <v>2</v>
      </c>
      <c r="M2" s="13">
        <v>3</v>
      </c>
      <c r="N2" s="13">
        <v>0</v>
      </c>
      <c r="O2" s="13">
        <v>3</v>
      </c>
      <c r="P2" s="47">
        <v>0</v>
      </c>
      <c r="Q2" s="13">
        <v>1</v>
      </c>
      <c r="R2" s="24">
        <v>0</v>
      </c>
      <c r="S2" s="24">
        <v>1</v>
      </c>
      <c r="T2" s="10">
        <v>0</v>
      </c>
      <c r="U2" s="20">
        <v>2</v>
      </c>
      <c r="V2" s="20">
        <v>0</v>
      </c>
      <c r="W2" s="20">
        <v>2</v>
      </c>
      <c r="X2" s="10">
        <v>0</v>
      </c>
      <c r="Y2">
        <v>0</v>
      </c>
      <c r="Z2">
        <v>0</v>
      </c>
      <c r="AA2">
        <v>0</v>
      </c>
      <c r="AB2" s="10">
        <v>0</v>
      </c>
    </row>
    <row r="3" spans="1:28">
      <c r="A3" t="s">
        <v>45</v>
      </c>
      <c r="B3">
        <v>7</v>
      </c>
      <c r="C3" s="13">
        <v>69</v>
      </c>
      <c r="D3" s="13">
        <v>20</v>
      </c>
      <c r="E3" s="13">
        <v>6</v>
      </c>
      <c r="F3" s="13">
        <v>3</v>
      </c>
      <c r="G3" s="13">
        <v>0.5</v>
      </c>
      <c r="H3" s="13">
        <v>2</v>
      </c>
      <c r="I3" s="13">
        <v>0</v>
      </c>
      <c r="J3" s="13">
        <v>11</v>
      </c>
      <c r="K3" s="13">
        <v>3</v>
      </c>
      <c r="L3" s="13">
        <v>8</v>
      </c>
      <c r="M3" s="13">
        <v>30</v>
      </c>
      <c r="N3" s="13">
        <v>12</v>
      </c>
      <c r="O3" s="13">
        <v>18</v>
      </c>
      <c r="P3" s="47">
        <v>0.41</v>
      </c>
      <c r="Q3" s="13">
        <v>17</v>
      </c>
      <c r="R3" s="13">
        <v>7</v>
      </c>
      <c r="S3" s="13">
        <v>10</v>
      </c>
      <c r="T3" s="10">
        <v>0.59060000000000001</v>
      </c>
      <c r="U3">
        <v>13</v>
      </c>
      <c r="V3">
        <v>5</v>
      </c>
      <c r="W3">
        <v>8</v>
      </c>
      <c r="X3" s="10">
        <v>0.25</v>
      </c>
      <c r="Y3">
        <v>9</v>
      </c>
      <c r="Z3">
        <v>8</v>
      </c>
      <c r="AA3">
        <v>1</v>
      </c>
      <c r="AB3" s="10">
        <v>0.875</v>
      </c>
    </row>
    <row r="4" spans="1:28">
      <c r="A4" t="s">
        <v>46</v>
      </c>
      <c r="B4">
        <v>8</v>
      </c>
      <c r="C4" s="13">
        <v>200</v>
      </c>
      <c r="D4" s="13">
        <v>121</v>
      </c>
      <c r="E4" s="13">
        <v>25</v>
      </c>
      <c r="F4" s="13">
        <v>12</v>
      </c>
      <c r="G4" s="13">
        <v>12.5</v>
      </c>
      <c r="H4" s="13">
        <v>7</v>
      </c>
      <c r="I4" s="13">
        <v>0</v>
      </c>
      <c r="J4" s="13">
        <v>23</v>
      </c>
      <c r="K4" s="13">
        <v>1</v>
      </c>
      <c r="L4" s="13">
        <v>22</v>
      </c>
      <c r="M4" s="13">
        <v>92</v>
      </c>
      <c r="N4" s="13">
        <v>42</v>
      </c>
      <c r="O4" s="13">
        <v>50</v>
      </c>
      <c r="P4" s="47">
        <v>0.46914285714285714</v>
      </c>
      <c r="Q4" s="13">
        <v>35</v>
      </c>
      <c r="R4" s="13">
        <v>22</v>
      </c>
      <c r="S4" s="13">
        <v>13</v>
      </c>
      <c r="T4" s="10">
        <v>0.57916666666666661</v>
      </c>
      <c r="U4">
        <v>53</v>
      </c>
      <c r="V4">
        <v>18</v>
      </c>
      <c r="W4">
        <v>35</v>
      </c>
      <c r="X4" s="10">
        <v>0.36399999999999999</v>
      </c>
      <c r="Y4">
        <v>5</v>
      </c>
      <c r="Z4">
        <v>4</v>
      </c>
      <c r="AA4">
        <v>1</v>
      </c>
      <c r="AB4" s="10">
        <v>0.75</v>
      </c>
    </row>
    <row r="5" spans="1:28">
      <c r="A5" t="s">
        <v>47</v>
      </c>
      <c r="B5">
        <v>8</v>
      </c>
      <c r="C5" s="13">
        <v>87</v>
      </c>
      <c r="D5" s="13">
        <v>41</v>
      </c>
      <c r="E5" s="13">
        <v>5</v>
      </c>
      <c r="F5" s="13">
        <v>8</v>
      </c>
      <c r="G5" s="13">
        <v>3</v>
      </c>
      <c r="H5" s="13">
        <v>2</v>
      </c>
      <c r="I5" s="13">
        <v>1</v>
      </c>
      <c r="J5" s="13">
        <v>17</v>
      </c>
      <c r="K5" s="13">
        <v>6</v>
      </c>
      <c r="L5" s="13">
        <v>11</v>
      </c>
      <c r="M5" s="13">
        <v>34</v>
      </c>
      <c r="N5" s="13">
        <v>18</v>
      </c>
      <c r="O5" s="13">
        <v>16</v>
      </c>
      <c r="P5" s="47">
        <v>0.52914285714285714</v>
      </c>
      <c r="Q5" s="13">
        <v>15</v>
      </c>
      <c r="R5" s="13">
        <v>12</v>
      </c>
      <c r="S5" s="13">
        <v>3</v>
      </c>
      <c r="T5" s="10">
        <v>0.875</v>
      </c>
      <c r="U5">
        <v>16</v>
      </c>
      <c r="V5">
        <v>5</v>
      </c>
      <c r="W5">
        <v>11</v>
      </c>
      <c r="X5" s="10">
        <v>0.33883333333333332</v>
      </c>
      <c r="Y5">
        <v>2</v>
      </c>
      <c r="Z5">
        <v>2</v>
      </c>
      <c r="AA5">
        <v>0</v>
      </c>
      <c r="AB5" s="10">
        <v>1</v>
      </c>
    </row>
    <row r="6" spans="1:28">
      <c r="A6" t="s">
        <v>48</v>
      </c>
      <c r="B6">
        <v>8</v>
      </c>
      <c r="C6" s="13">
        <v>119</v>
      </c>
      <c r="D6" s="13">
        <v>49</v>
      </c>
      <c r="E6" s="13">
        <v>16</v>
      </c>
      <c r="F6" s="13">
        <v>2</v>
      </c>
      <c r="G6" s="13">
        <v>4</v>
      </c>
      <c r="H6" s="13">
        <v>8</v>
      </c>
      <c r="I6" s="13">
        <v>3</v>
      </c>
      <c r="J6" s="13">
        <v>25</v>
      </c>
      <c r="K6" s="13">
        <v>10</v>
      </c>
      <c r="L6" s="13">
        <v>15</v>
      </c>
      <c r="M6" s="13">
        <v>31</v>
      </c>
      <c r="N6" s="13">
        <v>22</v>
      </c>
      <c r="O6" s="13">
        <v>9</v>
      </c>
      <c r="P6" s="47">
        <v>0.6905714285714285</v>
      </c>
      <c r="Q6" s="13">
        <v>22</v>
      </c>
      <c r="R6" s="13">
        <v>19</v>
      </c>
      <c r="S6" s="13">
        <v>3</v>
      </c>
      <c r="T6" s="10">
        <v>0.86116666666666664</v>
      </c>
      <c r="U6">
        <v>9</v>
      </c>
      <c r="V6">
        <v>3</v>
      </c>
      <c r="W6">
        <v>6</v>
      </c>
      <c r="X6" s="10">
        <v>0.375</v>
      </c>
      <c r="Y6">
        <v>5</v>
      </c>
      <c r="Z6">
        <v>5</v>
      </c>
      <c r="AA6">
        <v>0</v>
      </c>
      <c r="AB6" s="10">
        <v>1</v>
      </c>
    </row>
    <row r="7" spans="1:28">
      <c r="A7" t="s">
        <v>50</v>
      </c>
      <c r="B7">
        <v>8</v>
      </c>
      <c r="C7" s="13">
        <v>142</v>
      </c>
      <c r="D7" s="13">
        <v>57</v>
      </c>
      <c r="E7" s="13">
        <v>11</v>
      </c>
      <c r="F7" s="13">
        <v>6</v>
      </c>
      <c r="G7" s="13">
        <v>5.5</v>
      </c>
      <c r="H7" s="13">
        <v>2</v>
      </c>
      <c r="I7" s="13">
        <v>2</v>
      </c>
      <c r="J7" s="13">
        <v>14</v>
      </c>
      <c r="K7" s="13">
        <v>3</v>
      </c>
      <c r="L7" s="13">
        <v>11</v>
      </c>
      <c r="M7" s="13">
        <v>43</v>
      </c>
      <c r="N7" s="13">
        <v>21</v>
      </c>
      <c r="O7" s="13">
        <v>22</v>
      </c>
      <c r="P7" s="47">
        <v>0.5618749999999999</v>
      </c>
      <c r="Q7" s="13">
        <v>16</v>
      </c>
      <c r="R7" s="13">
        <v>13</v>
      </c>
      <c r="S7" s="13">
        <v>3</v>
      </c>
      <c r="T7" s="10">
        <v>0.81950000000000001</v>
      </c>
      <c r="U7">
        <v>22</v>
      </c>
      <c r="V7">
        <v>8</v>
      </c>
      <c r="W7">
        <v>14</v>
      </c>
      <c r="X7" s="10">
        <v>0.31971428571428573</v>
      </c>
      <c r="Y7">
        <v>4</v>
      </c>
      <c r="Z7">
        <v>2</v>
      </c>
      <c r="AA7">
        <v>2</v>
      </c>
      <c r="AB7" s="10">
        <v>0.5</v>
      </c>
    </row>
    <row r="8" spans="1:28">
      <c r="A8" t="s">
        <v>135</v>
      </c>
      <c r="B8">
        <v>5</v>
      </c>
      <c r="C8" s="13">
        <v>24</v>
      </c>
      <c r="D8" s="13">
        <v>11</v>
      </c>
      <c r="E8" s="13">
        <v>0</v>
      </c>
      <c r="F8" s="13">
        <v>0</v>
      </c>
      <c r="G8" s="13">
        <v>0</v>
      </c>
      <c r="H8" s="13">
        <v>1</v>
      </c>
      <c r="I8" s="13">
        <v>0</v>
      </c>
      <c r="J8" s="13">
        <v>2</v>
      </c>
      <c r="K8" s="13">
        <v>0</v>
      </c>
      <c r="L8" s="13">
        <v>2</v>
      </c>
      <c r="M8" s="13">
        <v>15</v>
      </c>
      <c r="N8" s="13">
        <v>10</v>
      </c>
      <c r="O8" s="13">
        <v>5</v>
      </c>
      <c r="P8" s="47">
        <v>0.77500000000000002</v>
      </c>
      <c r="Q8" s="13">
        <v>8</v>
      </c>
      <c r="R8" s="13">
        <v>5</v>
      </c>
      <c r="S8" s="13">
        <v>3</v>
      </c>
      <c r="T8" s="10">
        <v>0.75</v>
      </c>
      <c r="U8">
        <v>7</v>
      </c>
      <c r="V8">
        <v>5</v>
      </c>
      <c r="W8">
        <v>2</v>
      </c>
      <c r="X8" s="10">
        <v>0.83350000000000002</v>
      </c>
      <c r="Y8">
        <v>3</v>
      </c>
      <c r="Z8">
        <v>1</v>
      </c>
      <c r="AA8">
        <v>2</v>
      </c>
      <c r="AB8" s="10">
        <v>0.25</v>
      </c>
    </row>
    <row r="9" spans="1:28">
      <c r="A9" t="s">
        <v>51</v>
      </c>
      <c r="B9">
        <v>8</v>
      </c>
      <c r="C9" s="13">
        <v>208</v>
      </c>
      <c r="D9" s="13">
        <v>134</v>
      </c>
      <c r="E9" s="13">
        <v>19</v>
      </c>
      <c r="F9" s="13">
        <v>11</v>
      </c>
      <c r="G9" s="13">
        <v>11.34</v>
      </c>
      <c r="H9" s="13">
        <v>5</v>
      </c>
      <c r="I9" s="13">
        <v>1</v>
      </c>
      <c r="J9" s="13">
        <v>50</v>
      </c>
      <c r="K9" s="13">
        <v>15</v>
      </c>
      <c r="L9" s="13">
        <v>35</v>
      </c>
      <c r="M9" s="13">
        <v>78</v>
      </c>
      <c r="N9" s="13">
        <v>44</v>
      </c>
      <c r="O9" s="13">
        <v>34</v>
      </c>
      <c r="P9" s="47">
        <v>0.52549999999999997</v>
      </c>
      <c r="Q9" s="13">
        <v>32</v>
      </c>
      <c r="R9" s="13">
        <v>21</v>
      </c>
      <c r="S9" s="13">
        <v>11</v>
      </c>
      <c r="T9" s="10">
        <v>0.66485714285714281</v>
      </c>
      <c r="U9">
        <v>42</v>
      </c>
      <c r="V9">
        <v>20</v>
      </c>
      <c r="W9">
        <v>22</v>
      </c>
      <c r="X9" s="10">
        <v>0.43975000000000003</v>
      </c>
      <c r="Y9">
        <v>23</v>
      </c>
      <c r="Z9">
        <v>19</v>
      </c>
      <c r="AA9">
        <v>4</v>
      </c>
      <c r="AB9" s="10">
        <v>0.75280000000000002</v>
      </c>
    </row>
    <row r="10" spans="1:28">
      <c r="A10" t="s">
        <v>192</v>
      </c>
      <c r="B10">
        <v>3</v>
      </c>
      <c r="C10" s="13">
        <v>12</v>
      </c>
      <c r="D10" s="13">
        <v>0</v>
      </c>
      <c r="E10" s="13">
        <v>2</v>
      </c>
      <c r="F10" s="13">
        <v>0</v>
      </c>
      <c r="G10" s="13">
        <v>0</v>
      </c>
      <c r="H10" s="13">
        <v>0</v>
      </c>
      <c r="I10" s="13">
        <v>0</v>
      </c>
      <c r="J10" s="13">
        <v>2</v>
      </c>
      <c r="K10" s="13">
        <v>2</v>
      </c>
      <c r="L10" s="13">
        <v>0</v>
      </c>
      <c r="M10" s="13">
        <v>1</v>
      </c>
      <c r="N10" s="13">
        <v>0</v>
      </c>
      <c r="O10" s="13">
        <v>1</v>
      </c>
      <c r="P10" s="47">
        <v>0</v>
      </c>
      <c r="Q10" s="13">
        <v>1</v>
      </c>
      <c r="R10" s="13">
        <v>0</v>
      </c>
      <c r="S10" s="13">
        <v>1</v>
      </c>
      <c r="T10" s="10">
        <v>0</v>
      </c>
      <c r="U10">
        <v>0</v>
      </c>
      <c r="V10">
        <v>0</v>
      </c>
      <c r="W10">
        <v>0</v>
      </c>
      <c r="X10" s="10">
        <v>0</v>
      </c>
      <c r="Y10">
        <v>0</v>
      </c>
      <c r="Z10">
        <v>0</v>
      </c>
      <c r="AA10">
        <v>0</v>
      </c>
      <c r="AB10" s="10">
        <v>0</v>
      </c>
    </row>
    <row r="11" spans="1:28">
      <c r="A11" t="s">
        <v>52</v>
      </c>
      <c r="B11">
        <v>7</v>
      </c>
      <c r="C11" s="23">
        <v>67</v>
      </c>
      <c r="D11" s="13">
        <v>16</v>
      </c>
      <c r="E11" s="13">
        <v>7</v>
      </c>
      <c r="F11" s="13">
        <v>2</v>
      </c>
      <c r="G11" s="13">
        <v>0</v>
      </c>
      <c r="H11" s="13">
        <v>3</v>
      </c>
      <c r="I11" s="13">
        <v>0</v>
      </c>
      <c r="J11" s="13">
        <v>9</v>
      </c>
      <c r="K11" s="13">
        <v>3</v>
      </c>
      <c r="L11" s="13">
        <v>6</v>
      </c>
      <c r="M11" s="13">
        <v>12</v>
      </c>
      <c r="N11" s="13">
        <v>5</v>
      </c>
      <c r="O11" s="13">
        <v>7</v>
      </c>
      <c r="P11" s="10">
        <v>0.53333333333333333</v>
      </c>
      <c r="Q11" s="13">
        <v>3</v>
      </c>
      <c r="R11" s="13">
        <v>3</v>
      </c>
      <c r="S11" s="13">
        <v>0</v>
      </c>
      <c r="T11" s="10">
        <v>1</v>
      </c>
      <c r="U11">
        <v>9</v>
      </c>
      <c r="V11">
        <v>2</v>
      </c>
      <c r="W11">
        <v>7</v>
      </c>
      <c r="X11" s="10">
        <v>0.3</v>
      </c>
      <c r="Y11">
        <v>5</v>
      </c>
      <c r="Z11">
        <v>3</v>
      </c>
      <c r="AA11">
        <v>2</v>
      </c>
      <c r="AB11" s="10">
        <v>0.58350000000000002</v>
      </c>
    </row>
    <row r="12" spans="1:28">
      <c r="A12" t="s">
        <v>55</v>
      </c>
      <c r="B12">
        <v>5</v>
      </c>
      <c r="C12" s="23">
        <v>28</v>
      </c>
      <c r="D12" s="13">
        <v>5</v>
      </c>
      <c r="E12" s="13">
        <v>0</v>
      </c>
      <c r="F12" s="13">
        <v>1</v>
      </c>
      <c r="G12" s="13">
        <v>0</v>
      </c>
      <c r="H12" s="13">
        <v>0</v>
      </c>
      <c r="I12" s="13">
        <v>0</v>
      </c>
      <c r="J12" s="13">
        <v>5</v>
      </c>
      <c r="K12" s="13">
        <v>0</v>
      </c>
      <c r="L12" s="13">
        <v>5</v>
      </c>
      <c r="M12" s="13">
        <v>3</v>
      </c>
      <c r="N12" s="13">
        <v>2</v>
      </c>
      <c r="O12" s="13">
        <v>1</v>
      </c>
      <c r="P12" s="10">
        <v>0.66700000000000004</v>
      </c>
      <c r="Q12" s="13">
        <v>2</v>
      </c>
      <c r="R12" s="13">
        <v>1</v>
      </c>
      <c r="S12" s="13">
        <v>1</v>
      </c>
      <c r="T12" s="10">
        <v>0.5</v>
      </c>
      <c r="U12">
        <v>1</v>
      </c>
      <c r="V12">
        <v>1</v>
      </c>
      <c r="W12">
        <v>0</v>
      </c>
      <c r="X12" s="10">
        <v>1</v>
      </c>
      <c r="Y12">
        <v>0</v>
      </c>
      <c r="Z12">
        <v>0</v>
      </c>
      <c r="AA12">
        <v>0</v>
      </c>
      <c r="AB12" s="10">
        <v>0</v>
      </c>
    </row>
    <row r="13" spans="1:28">
      <c r="A13" t="s">
        <v>53</v>
      </c>
      <c r="B13">
        <v>6</v>
      </c>
      <c r="C13" s="23">
        <v>36</v>
      </c>
      <c r="D13" s="13">
        <v>24</v>
      </c>
      <c r="E13" s="13">
        <v>2</v>
      </c>
      <c r="F13" s="13">
        <v>3</v>
      </c>
      <c r="G13" s="13">
        <v>0</v>
      </c>
      <c r="H13" s="13">
        <v>0</v>
      </c>
      <c r="I13" s="13">
        <v>0</v>
      </c>
      <c r="J13" s="13">
        <v>9</v>
      </c>
      <c r="K13" s="13">
        <v>0</v>
      </c>
      <c r="L13" s="13">
        <v>9</v>
      </c>
      <c r="M13" s="13">
        <v>11</v>
      </c>
      <c r="N13" s="13">
        <v>8</v>
      </c>
      <c r="O13" s="13">
        <v>3</v>
      </c>
      <c r="P13" s="10">
        <v>0.73339999999999994</v>
      </c>
      <c r="Q13" s="13">
        <v>2</v>
      </c>
      <c r="R13" s="13">
        <v>2</v>
      </c>
      <c r="S13" s="13">
        <v>0</v>
      </c>
      <c r="T13" s="10">
        <v>1</v>
      </c>
      <c r="U13">
        <v>9</v>
      </c>
      <c r="V13">
        <v>6</v>
      </c>
      <c r="W13">
        <v>3</v>
      </c>
      <c r="X13" s="10">
        <v>0.6</v>
      </c>
      <c r="Y13">
        <v>6</v>
      </c>
      <c r="Z13">
        <v>5</v>
      </c>
      <c r="AA13">
        <v>1</v>
      </c>
      <c r="AB13" s="10">
        <v>0.875</v>
      </c>
    </row>
    <row r="14" spans="1:28">
      <c r="A14" t="s">
        <v>54</v>
      </c>
      <c r="B14">
        <v>8</v>
      </c>
      <c r="C14" s="23">
        <v>207</v>
      </c>
      <c r="D14" s="13">
        <v>60</v>
      </c>
      <c r="E14" s="13">
        <v>65</v>
      </c>
      <c r="F14" s="13">
        <v>14</v>
      </c>
      <c r="G14" s="13">
        <v>36.659999999999997</v>
      </c>
      <c r="H14" s="13">
        <v>12</v>
      </c>
      <c r="I14" s="13">
        <v>1</v>
      </c>
      <c r="J14" s="13">
        <v>33</v>
      </c>
      <c r="K14" s="13">
        <v>1</v>
      </c>
      <c r="L14" s="13">
        <v>32</v>
      </c>
      <c r="M14" s="13">
        <v>34</v>
      </c>
      <c r="N14" s="13">
        <v>17</v>
      </c>
      <c r="O14" s="13">
        <v>17</v>
      </c>
      <c r="P14" s="10">
        <v>0.544875</v>
      </c>
      <c r="Q14" s="13">
        <v>18</v>
      </c>
      <c r="R14" s="13">
        <v>10</v>
      </c>
      <c r="S14" s="13">
        <v>8</v>
      </c>
      <c r="T14" s="10">
        <v>0.40283333333333332</v>
      </c>
      <c r="U14">
        <v>15</v>
      </c>
      <c r="V14">
        <v>7</v>
      </c>
      <c r="W14">
        <v>8</v>
      </c>
      <c r="X14" s="10">
        <v>0.52857142857142858</v>
      </c>
      <c r="Y14">
        <v>13</v>
      </c>
      <c r="Z14">
        <v>9</v>
      </c>
      <c r="AA14">
        <v>4</v>
      </c>
      <c r="AB14" s="10">
        <v>0.73339999999999994</v>
      </c>
    </row>
    <row r="15" spans="1:28">
      <c r="A15" t="s">
        <v>136</v>
      </c>
      <c r="B15">
        <v>5</v>
      </c>
      <c r="C15" s="23">
        <v>22</v>
      </c>
      <c r="D15" s="13">
        <v>6</v>
      </c>
      <c r="E15" s="13">
        <v>3</v>
      </c>
      <c r="F15" s="13">
        <v>1</v>
      </c>
      <c r="G15" s="13">
        <v>0</v>
      </c>
      <c r="H15" s="13">
        <v>1</v>
      </c>
      <c r="I15" s="13">
        <v>0</v>
      </c>
      <c r="J15" s="13">
        <v>3</v>
      </c>
      <c r="K15" s="13">
        <v>0</v>
      </c>
      <c r="L15" s="13">
        <v>3</v>
      </c>
      <c r="M15" s="13">
        <v>6</v>
      </c>
      <c r="N15" s="13">
        <v>2</v>
      </c>
      <c r="O15" s="13">
        <v>4</v>
      </c>
      <c r="P15" s="10">
        <v>0.33324999999999999</v>
      </c>
      <c r="Q15" s="13">
        <v>5</v>
      </c>
      <c r="R15" s="13">
        <v>2</v>
      </c>
      <c r="S15" s="13">
        <v>3</v>
      </c>
      <c r="T15" s="10">
        <v>0.375</v>
      </c>
      <c r="U15">
        <v>1</v>
      </c>
      <c r="V15">
        <v>0</v>
      </c>
      <c r="W15">
        <v>1</v>
      </c>
      <c r="X15" s="10">
        <v>0</v>
      </c>
      <c r="Y15">
        <v>5</v>
      </c>
      <c r="Z15">
        <v>4</v>
      </c>
      <c r="AA15">
        <v>1</v>
      </c>
      <c r="AB15" s="10">
        <v>0.83350000000000002</v>
      </c>
    </row>
    <row r="16" spans="1:28">
      <c r="A16" t="s">
        <v>137</v>
      </c>
      <c r="B16">
        <v>8</v>
      </c>
      <c r="C16" s="23">
        <v>193</v>
      </c>
      <c r="D16" s="13">
        <v>149</v>
      </c>
      <c r="E16" s="13">
        <v>6</v>
      </c>
      <c r="F16" s="13">
        <v>7</v>
      </c>
      <c r="G16" s="13">
        <v>0.4</v>
      </c>
      <c r="H16" s="13">
        <v>8</v>
      </c>
      <c r="I16" s="13">
        <v>6</v>
      </c>
      <c r="J16" s="13">
        <v>62</v>
      </c>
      <c r="K16" s="13">
        <v>18</v>
      </c>
      <c r="L16" s="13">
        <v>44</v>
      </c>
      <c r="M16" s="13">
        <v>97</v>
      </c>
      <c r="N16" s="13">
        <v>56</v>
      </c>
      <c r="O16" s="13">
        <v>41</v>
      </c>
      <c r="P16" s="10">
        <v>0.59912500000000002</v>
      </c>
      <c r="Q16" s="13">
        <v>54</v>
      </c>
      <c r="R16" s="13">
        <v>37</v>
      </c>
      <c r="S16" s="13">
        <v>17</v>
      </c>
      <c r="T16" s="10">
        <v>0.68400000000000005</v>
      </c>
      <c r="U16">
        <v>38</v>
      </c>
      <c r="V16">
        <v>17</v>
      </c>
      <c r="W16">
        <v>21</v>
      </c>
      <c r="X16" s="10">
        <v>0.49112499999999998</v>
      </c>
      <c r="Y16">
        <v>23</v>
      </c>
      <c r="Z16">
        <v>22</v>
      </c>
      <c r="AA16">
        <v>1</v>
      </c>
      <c r="AB16" s="10">
        <v>0.97916666666666663</v>
      </c>
    </row>
    <row r="17" spans="1:28">
      <c r="A17" t="s">
        <v>35</v>
      </c>
      <c r="B17">
        <v>8</v>
      </c>
      <c r="C17" s="23">
        <v>320</v>
      </c>
      <c r="D17" s="23">
        <v>693</v>
      </c>
      <c r="E17" s="23">
        <v>168</v>
      </c>
      <c r="F17" s="23">
        <v>73</v>
      </c>
      <c r="G17" s="23">
        <v>19.21</v>
      </c>
      <c r="H17" s="23">
        <v>51</v>
      </c>
      <c r="I17" s="23">
        <v>14</v>
      </c>
      <c r="J17" s="23">
        <v>267</v>
      </c>
      <c r="K17" s="23">
        <v>62</v>
      </c>
      <c r="L17" s="23">
        <v>205</v>
      </c>
      <c r="M17" s="23">
        <v>490</v>
      </c>
      <c r="N17" s="23">
        <v>259</v>
      </c>
      <c r="O17" s="23">
        <v>231</v>
      </c>
      <c r="P17" s="10">
        <v>0.53012500000000007</v>
      </c>
      <c r="Q17" s="23">
        <v>231</v>
      </c>
      <c r="R17" s="23">
        <v>154</v>
      </c>
      <c r="S17" s="23">
        <v>77</v>
      </c>
      <c r="T17" s="10">
        <v>0.67025000000000001</v>
      </c>
      <c r="U17">
        <v>259</v>
      </c>
      <c r="V17">
        <v>105</v>
      </c>
      <c r="W17">
        <v>154</v>
      </c>
      <c r="X17" s="10">
        <v>0.40487499999999998</v>
      </c>
      <c r="Y17">
        <v>103</v>
      </c>
      <c r="Z17">
        <v>84</v>
      </c>
      <c r="AA17">
        <v>19</v>
      </c>
      <c r="AB17" s="10">
        <v>0.84212500000000012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9F83-89D1-BF4D-9F25-C8F1BF4C88A8}">
  <dimension ref="A1:J16"/>
  <sheetViews>
    <sheetView workbookViewId="0">
      <selection sqref="A1:A15"/>
    </sheetView>
  </sheetViews>
  <sheetFormatPr baseColWidth="10" defaultRowHeight="16"/>
  <sheetData>
    <row r="1" spans="1:10">
      <c r="A1" t="s">
        <v>234</v>
      </c>
      <c r="B1" t="s">
        <v>249</v>
      </c>
      <c r="C1" s="3"/>
      <c r="D1" s="3"/>
      <c r="E1" s="3"/>
      <c r="G1" s="3"/>
      <c r="H1" s="3"/>
      <c r="I1" s="3"/>
      <c r="J1" s="3"/>
    </row>
    <row r="2" spans="1:10">
      <c r="A2" t="s">
        <v>235</v>
      </c>
      <c r="C2" s="3"/>
      <c r="D2" s="3"/>
      <c r="E2" s="3"/>
      <c r="G2" s="3"/>
      <c r="H2" s="3"/>
      <c r="I2" s="3"/>
      <c r="J2" s="3"/>
    </row>
    <row r="3" spans="1:10">
      <c r="A3" t="s">
        <v>236</v>
      </c>
      <c r="C3" s="3"/>
      <c r="D3" s="3"/>
      <c r="E3" s="3"/>
      <c r="G3" s="3"/>
      <c r="H3" s="3"/>
      <c r="I3" s="3"/>
      <c r="J3" s="3"/>
    </row>
    <row r="4" spans="1:10">
      <c r="A4" t="s">
        <v>237</v>
      </c>
      <c r="C4" s="3"/>
      <c r="D4" s="3"/>
      <c r="E4" s="3"/>
      <c r="G4" s="3"/>
      <c r="H4" s="3"/>
      <c r="I4" s="3"/>
      <c r="J4" s="3"/>
    </row>
    <row r="5" spans="1:10">
      <c r="A5" t="s">
        <v>238</v>
      </c>
      <c r="C5" s="3"/>
      <c r="D5" s="3"/>
      <c r="E5" s="3"/>
      <c r="G5" s="3"/>
      <c r="H5" s="3"/>
      <c r="I5" s="3"/>
      <c r="J5" s="3"/>
    </row>
    <row r="6" spans="1:10">
      <c r="A6" t="s">
        <v>239</v>
      </c>
      <c r="C6" s="3"/>
      <c r="D6" s="3"/>
      <c r="E6" s="3"/>
      <c r="G6" s="3"/>
      <c r="H6" s="3"/>
      <c r="I6" s="3"/>
      <c r="J6" s="3"/>
    </row>
    <row r="7" spans="1:10">
      <c r="A7" t="s">
        <v>240</v>
      </c>
      <c r="C7" s="3"/>
      <c r="D7" s="3"/>
      <c r="E7" s="3"/>
      <c r="G7" s="3"/>
      <c r="H7" s="3"/>
      <c r="I7" s="3"/>
      <c r="J7" s="3"/>
    </row>
    <row r="8" spans="1:10">
      <c r="A8" t="s">
        <v>241</v>
      </c>
      <c r="C8" s="3"/>
      <c r="D8" s="3"/>
      <c r="E8" s="3"/>
      <c r="G8" s="3"/>
      <c r="H8" s="3"/>
      <c r="I8" s="3"/>
      <c r="J8" s="3"/>
    </row>
    <row r="9" spans="1:10">
      <c r="A9" t="s">
        <v>242</v>
      </c>
      <c r="C9" s="3"/>
      <c r="D9" s="3"/>
      <c r="E9" s="3"/>
      <c r="G9" s="3"/>
      <c r="H9" s="3"/>
      <c r="I9" s="3"/>
      <c r="J9" s="3"/>
    </row>
    <row r="10" spans="1:10">
      <c r="A10" t="s">
        <v>243</v>
      </c>
      <c r="C10" s="3"/>
      <c r="D10" s="3"/>
      <c r="E10" s="3"/>
      <c r="G10" s="3"/>
      <c r="H10" s="3"/>
      <c r="I10" s="3"/>
      <c r="J10" s="3"/>
    </row>
    <row r="11" spans="1:10">
      <c r="A11" t="s">
        <v>244</v>
      </c>
      <c r="C11" s="3"/>
      <c r="D11" s="3"/>
      <c r="E11" s="3"/>
      <c r="G11" s="3"/>
      <c r="H11" s="3"/>
      <c r="I11" s="3"/>
      <c r="J11" s="3"/>
    </row>
    <row r="12" spans="1:10">
      <c r="A12" t="s">
        <v>245</v>
      </c>
      <c r="C12" s="3"/>
      <c r="D12" s="3"/>
      <c r="E12" s="3"/>
      <c r="G12" s="3"/>
      <c r="H12" s="3"/>
      <c r="I12" s="3"/>
      <c r="J12" s="3"/>
    </row>
    <row r="13" spans="1:10">
      <c r="A13" t="s">
        <v>246</v>
      </c>
      <c r="C13" s="3"/>
      <c r="D13" s="3"/>
      <c r="E13" s="3"/>
      <c r="G13" s="3"/>
      <c r="H13" s="3"/>
      <c r="I13" s="3"/>
      <c r="J13" s="3"/>
    </row>
    <row r="14" spans="1:10">
      <c r="A14" t="s">
        <v>247</v>
      </c>
      <c r="C14" s="3"/>
      <c r="D14" s="3"/>
      <c r="E14" s="3"/>
      <c r="G14" s="3"/>
      <c r="H14" s="3"/>
      <c r="I14" s="3"/>
      <c r="J14" s="3"/>
    </row>
    <row r="15" spans="1:10">
      <c r="A15" t="s">
        <v>248</v>
      </c>
      <c r="C15" s="3"/>
      <c r="D15" s="3"/>
      <c r="E15" s="3"/>
      <c r="G15" s="3"/>
      <c r="H15" s="3"/>
      <c r="I15" s="3"/>
      <c r="J15" s="3"/>
    </row>
    <row r="16" spans="1:10">
      <c r="A16" t="s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9F56-B535-3F48-9D0F-08E481662665}">
  <dimension ref="A1:U62"/>
  <sheetViews>
    <sheetView topLeftCell="A2" workbookViewId="0">
      <selection sqref="A1:XFD30"/>
    </sheetView>
  </sheetViews>
  <sheetFormatPr baseColWidth="10" defaultRowHeight="16"/>
  <cols>
    <col min="1" max="1" width="22.83203125" customWidth="1"/>
  </cols>
  <sheetData>
    <row r="1" spans="1:15">
      <c r="A1" t="s">
        <v>44</v>
      </c>
      <c r="B1" t="s">
        <v>9</v>
      </c>
      <c r="C1" t="s">
        <v>10</v>
      </c>
      <c r="D1" t="s">
        <v>10</v>
      </c>
      <c r="E1" t="s">
        <v>0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16</v>
      </c>
      <c r="L1" t="s">
        <v>18</v>
      </c>
      <c r="M1" t="s">
        <v>19</v>
      </c>
      <c r="N1" t="s">
        <v>21</v>
      </c>
      <c r="O1" t="s">
        <v>22</v>
      </c>
    </row>
    <row r="2" spans="1:15">
      <c r="D2" t="s">
        <v>11</v>
      </c>
      <c r="I2" t="s">
        <v>1</v>
      </c>
      <c r="K2" t="s">
        <v>17</v>
      </c>
      <c r="M2" t="s">
        <v>20</v>
      </c>
      <c r="N2" t="s">
        <v>20</v>
      </c>
      <c r="O2" t="s">
        <v>20</v>
      </c>
    </row>
    <row r="3" spans="1:15">
      <c r="D3" t="s">
        <v>0</v>
      </c>
    </row>
    <row r="4" spans="1:15">
      <c r="A4" t="s">
        <v>45</v>
      </c>
      <c r="B4" s="2">
        <v>0.5</v>
      </c>
      <c r="C4">
        <v>0.72</v>
      </c>
      <c r="D4">
        <v>0.33</v>
      </c>
      <c r="E4">
        <v>3</v>
      </c>
      <c r="F4">
        <v>3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 t="s">
        <v>46</v>
      </c>
      <c r="B5" s="1">
        <v>1.2916666666666667</v>
      </c>
      <c r="C5">
        <v>1.01</v>
      </c>
      <c r="D5">
        <v>0.42</v>
      </c>
      <c r="E5">
        <v>16</v>
      </c>
      <c r="F5">
        <v>1.07</v>
      </c>
      <c r="G5">
        <v>5</v>
      </c>
      <c r="H5">
        <v>1</v>
      </c>
      <c r="I5">
        <v>5</v>
      </c>
      <c r="J5">
        <v>0</v>
      </c>
      <c r="K5">
        <v>1</v>
      </c>
      <c r="L5">
        <v>1</v>
      </c>
      <c r="M5">
        <v>2</v>
      </c>
      <c r="N5">
        <v>1</v>
      </c>
      <c r="O5">
        <v>1</v>
      </c>
    </row>
    <row r="6" spans="1:15">
      <c r="A6" t="s">
        <v>47</v>
      </c>
      <c r="B6" s="2">
        <v>0.95833333333333337</v>
      </c>
      <c r="C6">
        <v>1.92</v>
      </c>
      <c r="D6">
        <v>0.43</v>
      </c>
      <c r="E6">
        <v>19</v>
      </c>
      <c r="F6">
        <v>2.38</v>
      </c>
      <c r="G6">
        <v>3</v>
      </c>
      <c r="H6">
        <v>0</v>
      </c>
      <c r="I6">
        <v>0</v>
      </c>
      <c r="J6">
        <v>1</v>
      </c>
      <c r="K6">
        <v>0</v>
      </c>
      <c r="L6">
        <v>0</v>
      </c>
      <c r="M6">
        <v>2</v>
      </c>
      <c r="N6">
        <v>0</v>
      </c>
      <c r="O6">
        <v>2</v>
      </c>
    </row>
    <row r="7" spans="1:15">
      <c r="A7" t="s">
        <v>48</v>
      </c>
      <c r="B7" s="1">
        <v>1.0833333333333333</v>
      </c>
      <c r="C7">
        <v>1.4</v>
      </c>
      <c r="D7">
        <v>0.57999999999999996</v>
      </c>
      <c r="E7">
        <v>13</v>
      </c>
      <c r="F7">
        <v>1.44</v>
      </c>
      <c r="G7">
        <v>1</v>
      </c>
      <c r="H7">
        <v>1</v>
      </c>
      <c r="I7">
        <v>1</v>
      </c>
      <c r="J7">
        <v>3</v>
      </c>
      <c r="K7">
        <v>1</v>
      </c>
      <c r="L7">
        <v>0</v>
      </c>
      <c r="M7">
        <v>8</v>
      </c>
      <c r="N7">
        <v>1</v>
      </c>
      <c r="O7">
        <v>7</v>
      </c>
    </row>
    <row r="8" spans="1:15">
      <c r="A8" t="s">
        <v>49</v>
      </c>
      <c r="B8" s="2">
        <v>0.20833333333333334</v>
      </c>
      <c r="C8">
        <v>2.08</v>
      </c>
      <c r="D8">
        <v>0.4</v>
      </c>
      <c r="E8">
        <v>2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t="s">
        <v>50</v>
      </c>
      <c r="B9" s="2">
        <v>0.91666666666666663</v>
      </c>
      <c r="C9">
        <v>0.68</v>
      </c>
      <c r="D9">
        <v>0.64</v>
      </c>
      <c r="E9">
        <v>5</v>
      </c>
      <c r="F9">
        <v>0.5</v>
      </c>
      <c r="G9">
        <v>3</v>
      </c>
      <c r="H9">
        <v>0</v>
      </c>
      <c r="I9">
        <v>0</v>
      </c>
      <c r="J9">
        <v>3</v>
      </c>
      <c r="K9">
        <v>0</v>
      </c>
      <c r="L9">
        <v>0</v>
      </c>
      <c r="M9">
        <v>1</v>
      </c>
      <c r="N9">
        <v>1</v>
      </c>
      <c r="O9">
        <v>0</v>
      </c>
    </row>
    <row r="10" spans="1:15">
      <c r="A10" t="s">
        <v>51</v>
      </c>
      <c r="B10" s="1">
        <v>1.4166666666666667</v>
      </c>
      <c r="C10">
        <v>1.01</v>
      </c>
      <c r="D10">
        <v>0.21</v>
      </c>
      <c r="E10">
        <v>18</v>
      </c>
      <c r="F10">
        <v>1.2</v>
      </c>
      <c r="G10">
        <v>1</v>
      </c>
      <c r="H10">
        <v>0</v>
      </c>
      <c r="I10">
        <v>0</v>
      </c>
      <c r="J10">
        <v>2</v>
      </c>
      <c r="K10">
        <v>0</v>
      </c>
      <c r="L10">
        <v>0</v>
      </c>
      <c r="M10">
        <v>1</v>
      </c>
      <c r="N10">
        <v>0</v>
      </c>
      <c r="O10">
        <v>1</v>
      </c>
    </row>
    <row r="11" spans="1:15">
      <c r="A11" t="s">
        <v>52</v>
      </c>
      <c r="B11" s="2">
        <v>8.3333333333333329E-2</v>
      </c>
      <c r="C11">
        <v>-1</v>
      </c>
      <c r="D11">
        <v>-1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</row>
    <row r="12" spans="1:15">
      <c r="A12" t="s">
        <v>55</v>
      </c>
      <c r="B12" s="2">
        <v>0.20833333333333334</v>
      </c>
      <c r="C12">
        <v>-0.16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 t="s">
        <v>53</v>
      </c>
      <c r="B13" s="2">
        <v>0.125</v>
      </c>
      <c r="C13">
        <v>-0.27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t="s">
        <v>54</v>
      </c>
      <c r="B14" s="1">
        <v>1.5416666666666667</v>
      </c>
      <c r="C14">
        <v>1.1499999999999999</v>
      </c>
      <c r="D14">
        <v>0.84</v>
      </c>
      <c r="E14">
        <v>8</v>
      </c>
      <c r="F14">
        <v>1.33</v>
      </c>
      <c r="G14">
        <v>9</v>
      </c>
      <c r="H14">
        <v>2</v>
      </c>
      <c r="I14">
        <v>4.5</v>
      </c>
      <c r="J14">
        <v>4</v>
      </c>
      <c r="K14">
        <v>1</v>
      </c>
      <c r="L14">
        <v>0</v>
      </c>
      <c r="M14">
        <v>6</v>
      </c>
      <c r="N14">
        <v>3</v>
      </c>
      <c r="O14">
        <v>3</v>
      </c>
    </row>
    <row r="15" spans="1:15">
      <c r="A15" t="s">
        <v>35</v>
      </c>
      <c r="B15" s="1">
        <v>1.6666666666666667</v>
      </c>
      <c r="C15">
        <v>1.1000000000000001</v>
      </c>
      <c r="D15">
        <v>0.47</v>
      </c>
      <c r="E15">
        <v>84</v>
      </c>
      <c r="F15">
        <v>1.22</v>
      </c>
      <c r="G15">
        <v>24</v>
      </c>
      <c r="H15">
        <v>5</v>
      </c>
      <c r="I15">
        <v>4.8</v>
      </c>
      <c r="J15">
        <v>14</v>
      </c>
      <c r="K15">
        <v>4</v>
      </c>
      <c r="L15">
        <v>1</v>
      </c>
      <c r="M15">
        <v>20</v>
      </c>
      <c r="N15">
        <v>6</v>
      </c>
      <c r="O15">
        <v>14</v>
      </c>
    </row>
    <row r="16" spans="1:15">
      <c r="B16" s="1"/>
    </row>
    <row r="17" spans="1:21">
      <c r="A17" t="s">
        <v>44</v>
      </c>
      <c r="B17" t="s">
        <v>2</v>
      </c>
      <c r="C17" t="s">
        <v>3</v>
      </c>
      <c r="D17" t="s">
        <v>36</v>
      </c>
      <c r="E17" t="s">
        <v>37</v>
      </c>
      <c r="F17" t="s">
        <v>38</v>
      </c>
      <c r="G17">
        <v>2</v>
      </c>
      <c r="H17">
        <v>2</v>
      </c>
      <c r="I17">
        <v>2</v>
      </c>
      <c r="J17">
        <v>2</v>
      </c>
      <c r="K17">
        <v>3</v>
      </c>
      <c r="L17">
        <v>3</v>
      </c>
      <c r="M17">
        <v>3</v>
      </c>
      <c r="N17">
        <v>3</v>
      </c>
      <c r="O17" t="s">
        <v>4</v>
      </c>
      <c r="P17" t="s">
        <v>5</v>
      </c>
      <c r="Q17" t="s">
        <v>39</v>
      </c>
      <c r="R17" t="s">
        <v>40</v>
      </c>
      <c r="S17">
        <v>1</v>
      </c>
      <c r="T17" t="s">
        <v>41</v>
      </c>
      <c r="U17" t="s">
        <v>41</v>
      </c>
    </row>
    <row r="18" spans="1:21">
      <c r="G18" t="s">
        <v>2</v>
      </c>
      <c r="H18" t="s">
        <v>3</v>
      </c>
      <c r="I18" t="s">
        <v>36</v>
      </c>
      <c r="J18" t="s">
        <v>37</v>
      </c>
      <c r="K18" t="s">
        <v>2</v>
      </c>
      <c r="L18" t="s">
        <v>3</v>
      </c>
      <c r="M18" t="s">
        <v>36</v>
      </c>
      <c r="N18" t="s">
        <v>37</v>
      </c>
      <c r="T18" t="s">
        <v>42</v>
      </c>
      <c r="U18" t="s">
        <v>43</v>
      </c>
    </row>
    <row r="19" spans="1:21">
      <c r="A19" t="s">
        <v>45</v>
      </c>
      <c r="B19">
        <v>1</v>
      </c>
      <c r="C19">
        <v>1</v>
      </c>
      <c r="D19">
        <v>0</v>
      </c>
      <c r="E19" s="3">
        <v>1</v>
      </c>
      <c r="F19" s="3">
        <v>1.5</v>
      </c>
      <c r="G19">
        <v>0</v>
      </c>
      <c r="H19">
        <v>0</v>
      </c>
      <c r="I19">
        <v>0</v>
      </c>
      <c r="J19" t="s">
        <v>32</v>
      </c>
      <c r="K19">
        <v>1</v>
      </c>
      <c r="L19">
        <v>1</v>
      </c>
      <c r="M19">
        <v>0</v>
      </c>
      <c r="N19" s="3">
        <v>1</v>
      </c>
      <c r="O19">
        <v>0</v>
      </c>
      <c r="P19">
        <v>0</v>
      </c>
      <c r="Q19">
        <v>0</v>
      </c>
      <c r="R19" t="s">
        <v>32</v>
      </c>
      <c r="S19">
        <v>0</v>
      </c>
      <c r="T19">
        <v>0</v>
      </c>
      <c r="U19">
        <v>2</v>
      </c>
    </row>
    <row r="20" spans="1:21">
      <c r="A20" t="s">
        <v>46</v>
      </c>
      <c r="B20">
        <v>14</v>
      </c>
      <c r="C20">
        <v>6</v>
      </c>
      <c r="D20">
        <v>8</v>
      </c>
      <c r="E20" s="4">
        <v>0.42899999999999999</v>
      </c>
      <c r="F20" s="4">
        <v>0.57099999999999995</v>
      </c>
      <c r="G20">
        <v>3</v>
      </c>
      <c r="H20">
        <v>2</v>
      </c>
      <c r="I20">
        <v>1</v>
      </c>
      <c r="J20" s="4">
        <v>0.66700000000000004</v>
      </c>
      <c r="K20">
        <v>11</v>
      </c>
      <c r="L20">
        <v>4</v>
      </c>
      <c r="M20">
        <v>7</v>
      </c>
      <c r="N20" s="4">
        <v>0.36399999999999999</v>
      </c>
      <c r="O20">
        <v>0</v>
      </c>
      <c r="P20">
        <v>0</v>
      </c>
      <c r="Q20">
        <v>0</v>
      </c>
      <c r="R20" t="s">
        <v>32</v>
      </c>
      <c r="S20">
        <v>0</v>
      </c>
      <c r="T20">
        <v>1</v>
      </c>
      <c r="U20">
        <v>2</v>
      </c>
    </row>
    <row r="21" spans="1:21">
      <c r="A21" t="s">
        <v>47</v>
      </c>
      <c r="B21">
        <v>8</v>
      </c>
      <c r="C21">
        <v>6</v>
      </c>
      <c r="D21">
        <v>2</v>
      </c>
      <c r="E21" s="3">
        <v>0.75</v>
      </c>
      <c r="F21" s="4">
        <v>1.0620000000000001</v>
      </c>
      <c r="G21">
        <v>1</v>
      </c>
      <c r="H21">
        <v>1</v>
      </c>
      <c r="I21">
        <v>0</v>
      </c>
      <c r="J21" s="3">
        <v>1</v>
      </c>
      <c r="K21">
        <v>7</v>
      </c>
      <c r="L21">
        <v>5</v>
      </c>
      <c r="M21">
        <v>2</v>
      </c>
      <c r="N21" s="4">
        <v>0.71399999999999997</v>
      </c>
      <c r="O21">
        <v>2</v>
      </c>
      <c r="P21">
        <v>2</v>
      </c>
      <c r="Q21">
        <v>0</v>
      </c>
      <c r="R21" s="3">
        <v>1</v>
      </c>
      <c r="S21">
        <v>2</v>
      </c>
      <c r="T21">
        <v>3</v>
      </c>
      <c r="U21">
        <v>0</v>
      </c>
    </row>
    <row r="22" spans="1:21">
      <c r="A22" t="s">
        <v>48</v>
      </c>
      <c r="B22">
        <v>8</v>
      </c>
      <c r="C22">
        <v>6</v>
      </c>
      <c r="D22">
        <v>2</v>
      </c>
      <c r="E22" s="3">
        <v>0.75</v>
      </c>
      <c r="F22" s="3">
        <v>0.75</v>
      </c>
      <c r="G22">
        <v>8</v>
      </c>
      <c r="H22">
        <v>6</v>
      </c>
      <c r="I22">
        <v>2</v>
      </c>
      <c r="J22" s="3">
        <v>0.75</v>
      </c>
      <c r="K22">
        <v>0</v>
      </c>
      <c r="L22">
        <v>0</v>
      </c>
      <c r="M22">
        <v>0</v>
      </c>
      <c r="N22" t="s">
        <v>32</v>
      </c>
      <c r="O22">
        <v>1</v>
      </c>
      <c r="P22">
        <v>1</v>
      </c>
      <c r="Q22">
        <v>0</v>
      </c>
      <c r="R22" s="3">
        <v>1</v>
      </c>
      <c r="S22">
        <v>1</v>
      </c>
      <c r="T22">
        <v>1</v>
      </c>
      <c r="U22">
        <v>3</v>
      </c>
    </row>
    <row r="23" spans="1:21">
      <c r="A23" t="s">
        <v>49</v>
      </c>
      <c r="B23">
        <v>1</v>
      </c>
      <c r="C23">
        <v>0</v>
      </c>
      <c r="D23">
        <v>1</v>
      </c>
      <c r="E23" s="3">
        <v>0</v>
      </c>
      <c r="F23" s="3">
        <v>0</v>
      </c>
      <c r="G23">
        <v>1</v>
      </c>
      <c r="H23">
        <v>0</v>
      </c>
      <c r="I23">
        <v>1</v>
      </c>
      <c r="J23" s="3">
        <v>0</v>
      </c>
      <c r="K23">
        <v>0</v>
      </c>
      <c r="L23">
        <v>0</v>
      </c>
      <c r="M23">
        <v>0</v>
      </c>
      <c r="N23" t="s">
        <v>32</v>
      </c>
      <c r="O23">
        <v>2</v>
      </c>
      <c r="P23">
        <v>2</v>
      </c>
      <c r="Q23">
        <v>0</v>
      </c>
      <c r="R23" s="3">
        <v>1</v>
      </c>
      <c r="S23">
        <v>0</v>
      </c>
      <c r="T23">
        <v>1</v>
      </c>
      <c r="U23">
        <v>0</v>
      </c>
    </row>
    <row r="24" spans="1:21">
      <c r="A24" t="s">
        <v>50</v>
      </c>
      <c r="B24">
        <v>10</v>
      </c>
      <c r="C24">
        <v>2</v>
      </c>
      <c r="D24">
        <v>8</v>
      </c>
      <c r="E24" s="3">
        <v>0.2</v>
      </c>
      <c r="F24" s="3">
        <v>0.25</v>
      </c>
      <c r="G24">
        <v>4</v>
      </c>
      <c r="H24">
        <v>1</v>
      </c>
      <c r="I24">
        <v>3</v>
      </c>
      <c r="J24" s="3">
        <v>0.25</v>
      </c>
      <c r="K24">
        <v>6</v>
      </c>
      <c r="L24">
        <v>1</v>
      </c>
      <c r="M24">
        <v>5</v>
      </c>
      <c r="N24" s="4">
        <v>0.16700000000000001</v>
      </c>
      <c r="O24">
        <v>0</v>
      </c>
      <c r="P24">
        <v>0</v>
      </c>
      <c r="Q24">
        <v>0</v>
      </c>
      <c r="R24" t="s">
        <v>32</v>
      </c>
      <c r="S24">
        <v>0</v>
      </c>
      <c r="T24">
        <v>0</v>
      </c>
      <c r="U24">
        <v>2</v>
      </c>
    </row>
    <row r="25" spans="1:21">
      <c r="A25" t="s">
        <v>51</v>
      </c>
      <c r="B25">
        <v>14</v>
      </c>
      <c r="C25">
        <v>6</v>
      </c>
      <c r="D25">
        <v>8</v>
      </c>
      <c r="E25" s="4">
        <v>0.42899999999999999</v>
      </c>
      <c r="F25" s="4">
        <v>0.57099999999999995</v>
      </c>
      <c r="G25">
        <v>4</v>
      </c>
      <c r="H25">
        <v>2</v>
      </c>
      <c r="I25">
        <v>2</v>
      </c>
      <c r="J25" s="3">
        <v>0.5</v>
      </c>
      <c r="K25">
        <v>10</v>
      </c>
      <c r="L25">
        <v>4</v>
      </c>
      <c r="M25">
        <v>6</v>
      </c>
      <c r="N25" s="3">
        <v>0.4</v>
      </c>
      <c r="O25">
        <v>2</v>
      </c>
      <c r="P25">
        <v>2</v>
      </c>
      <c r="Q25">
        <v>0</v>
      </c>
      <c r="R25" s="3">
        <v>1</v>
      </c>
      <c r="S25">
        <v>0</v>
      </c>
      <c r="T25">
        <v>1</v>
      </c>
      <c r="U25">
        <v>1</v>
      </c>
    </row>
    <row r="26" spans="1:21">
      <c r="A26" t="s">
        <v>52</v>
      </c>
      <c r="B26">
        <v>0</v>
      </c>
      <c r="C26">
        <v>0</v>
      </c>
      <c r="D26">
        <v>0</v>
      </c>
      <c r="E26" t="s">
        <v>32</v>
      </c>
      <c r="F26" t="s">
        <v>32</v>
      </c>
      <c r="G26">
        <v>0</v>
      </c>
      <c r="H26">
        <v>0</v>
      </c>
      <c r="I26">
        <v>0</v>
      </c>
      <c r="J26" t="s">
        <v>32</v>
      </c>
      <c r="K26">
        <v>0</v>
      </c>
      <c r="L26">
        <v>0</v>
      </c>
      <c r="M26">
        <v>0</v>
      </c>
      <c r="N26" t="s">
        <v>32</v>
      </c>
      <c r="O26">
        <v>0</v>
      </c>
      <c r="P26">
        <v>0</v>
      </c>
      <c r="Q26">
        <v>0</v>
      </c>
      <c r="R26" t="s">
        <v>32</v>
      </c>
      <c r="S26">
        <v>0</v>
      </c>
      <c r="T26">
        <v>0</v>
      </c>
      <c r="U26">
        <v>0</v>
      </c>
    </row>
    <row r="27" spans="1:21">
      <c r="A27" t="s">
        <v>55</v>
      </c>
      <c r="B27">
        <v>1</v>
      </c>
      <c r="C27">
        <v>0</v>
      </c>
      <c r="D27">
        <v>1</v>
      </c>
      <c r="E27" s="3">
        <v>0</v>
      </c>
      <c r="F27" s="3">
        <v>0</v>
      </c>
      <c r="G27">
        <v>0</v>
      </c>
      <c r="H27">
        <v>0</v>
      </c>
      <c r="I27">
        <v>0</v>
      </c>
      <c r="J27" t="s">
        <v>32</v>
      </c>
      <c r="K27">
        <v>1</v>
      </c>
      <c r="L27">
        <v>0</v>
      </c>
      <c r="M27">
        <v>1</v>
      </c>
      <c r="N27" s="3">
        <v>0</v>
      </c>
      <c r="O27">
        <v>0</v>
      </c>
      <c r="P27">
        <v>0</v>
      </c>
      <c r="Q27">
        <v>0</v>
      </c>
      <c r="R27" t="s">
        <v>32</v>
      </c>
      <c r="S27">
        <v>0</v>
      </c>
      <c r="T27">
        <v>0</v>
      </c>
      <c r="U27">
        <v>0</v>
      </c>
    </row>
    <row r="28" spans="1:21">
      <c r="A28" t="s">
        <v>53</v>
      </c>
      <c r="B28">
        <v>1</v>
      </c>
      <c r="C28">
        <v>0</v>
      </c>
      <c r="D28">
        <v>1</v>
      </c>
      <c r="E28" s="3">
        <v>0</v>
      </c>
      <c r="F28" s="3">
        <v>0</v>
      </c>
      <c r="G28">
        <v>0</v>
      </c>
      <c r="H28">
        <v>0</v>
      </c>
      <c r="I28">
        <v>0</v>
      </c>
      <c r="J28" t="s">
        <v>32</v>
      </c>
      <c r="K28">
        <v>1</v>
      </c>
      <c r="L28">
        <v>0</v>
      </c>
      <c r="M28">
        <v>1</v>
      </c>
      <c r="N28" s="3">
        <v>0</v>
      </c>
      <c r="O28">
        <v>0</v>
      </c>
      <c r="P28">
        <v>0</v>
      </c>
      <c r="Q28">
        <v>0</v>
      </c>
      <c r="R28" t="s">
        <v>32</v>
      </c>
      <c r="S28">
        <v>0</v>
      </c>
      <c r="T28">
        <v>0</v>
      </c>
      <c r="U28">
        <v>2</v>
      </c>
    </row>
    <row r="29" spans="1:21">
      <c r="A29" t="s">
        <v>54</v>
      </c>
      <c r="B29">
        <v>4</v>
      </c>
      <c r="C29">
        <v>3</v>
      </c>
      <c r="D29">
        <v>1</v>
      </c>
      <c r="E29" s="3">
        <v>0.75</v>
      </c>
      <c r="F29" s="3">
        <v>1</v>
      </c>
      <c r="G29">
        <v>1</v>
      </c>
      <c r="H29">
        <v>1</v>
      </c>
      <c r="I29">
        <v>0</v>
      </c>
      <c r="J29" s="3">
        <v>1</v>
      </c>
      <c r="K29">
        <v>3</v>
      </c>
      <c r="L29">
        <v>2</v>
      </c>
      <c r="M29">
        <v>1</v>
      </c>
      <c r="N29" s="4">
        <v>0.66700000000000004</v>
      </c>
      <c r="O29">
        <v>0</v>
      </c>
      <c r="P29">
        <v>0</v>
      </c>
      <c r="Q29">
        <v>0</v>
      </c>
      <c r="R29" t="s">
        <v>32</v>
      </c>
      <c r="S29">
        <v>0</v>
      </c>
      <c r="T29">
        <v>0</v>
      </c>
      <c r="U29">
        <v>0</v>
      </c>
    </row>
    <row r="30" spans="1:21">
      <c r="A30" t="s">
        <v>35</v>
      </c>
      <c r="B30">
        <v>62</v>
      </c>
      <c r="C30">
        <v>30</v>
      </c>
      <c r="D30">
        <v>32</v>
      </c>
      <c r="E30" s="4">
        <v>0.48399999999999999</v>
      </c>
      <c r="F30" s="4">
        <v>0.621</v>
      </c>
      <c r="G30">
        <v>22</v>
      </c>
      <c r="H30">
        <v>13</v>
      </c>
      <c r="I30">
        <v>9</v>
      </c>
      <c r="J30" s="4">
        <v>0.59099999999999997</v>
      </c>
      <c r="K30">
        <v>40</v>
      </c>
      <c r="L30">
        <v>17</v>
      </c>
      <c r="M30">
        <v>23</v>
      </c>
      <c r="N30" s="4">
        <v>0.42499999999999999</v>
      </c>
      <c r="O30">
        <v>7</v>
      </c>
      <c r="P30">
        <v>7</v>
      </c>
      <c r="Q30">
        <v>0</v>
      </c>
      <c r="R30" s="3">
        <v>1</v>
      </c>
      <c r="S30">
        <v>3</v>
      </c>
      <c r="T30">
        <v>7</v>
      </c>
      <c r="U30">
        <v>12</v>
      </c>
    </row>
    <row r="33" spans="1:15">
      <c r="A33" t="s">
        <v>56</v>
      </c>
      <c r="B33" t="s">
        <v>9</v>
      </c>
      <c r="C33" t="s">
        <v>10</v>
      </c>
      <c r="D33" t="s">
        <v>10</v>
      </c>
      <c r="E33" t="s">
        <v>0</v>
      </c>
      <c r="F33" t="s">
        <v>12</v>
      </c>
      <c r="G33" t="s">
        <v>13</v>
      </c>
      <c r="H33" t="s">
        <v>14</v>
      </c>
      <c r="I33" t="s">
        <v>15</v>
      </c>
      <c r="J33" t="s">
        <v>16</v>
      </c>
      <c r="K33" t="s">
        <v>16</v>
      </c>
      <c r="L33" t="s">
        <v>18</v>
      </c>
      <c r="M33" t="s">
        <v>19</v>
      </c>
      <c r="N33" t="s">
        <v>21</v>
      </c>
      <c r="O33" t="s">
        <v>22</v>
      </c>
    </row>
    <row r="34" spans="1:15">
      <c r="D34" t="s">
        <v>11</v>
      </c>
      <c r="I34" t="s">
        <v>1</v>
      </c>
      <c r="K34" t="s">
        <v>17</v>
      </c>
      <c r="M34" t="s">
        <v>20</v>
      </c>
      <c r="N34" t="s">
        <v>20</v>
      </c>
      <c r="O34" t="s">
        <v>20</v>
      </c>
    </row>
    <row r="35" spans="1:15">
      <c r="D35" t="s">
        <v>0</v>
      </c>
    </row>
    <row r="36" spans="1:15">
      <c r="A36" t="s">
        <v>57</v>
      </c>
      <c r="B36" s="2">
        <v>0.45833333333333331</v>
      </c>
      <c r="C36">
        <v>0.01</v>
      </c>
      <c r="D36">
        <v>0.09</v>
      </c>
      <c r="E36">
        <v>0</v>
      </c>
      <c r="F36">
        <v>0</v>
      </c>
      <c r="G36">
        <v>0</v>
      </c>
      <c r="H36">
        <v>1</v>
      </c>
      <c r="I36">
        <v>0</v>
      </c>
      <c r="J36">
        <v>1</v>
      </c>
      <c r="K36">
        <v>1</v>
      </c>
      <c r="L36">
        <v>0</v>
      </c>
      <c r="M36">
        <v>1</v>
      </c>
      <c r="N36">
        <v>0</v>
      </c>
      <c r="O36">
        <v>1</v>
      </c>
    </row>
    <row r="37" spans="1:15">
      <c r="A37" t="s">
        <v>58</v>
      </c>
      <c r="B37" s="1">
        <v>1.375</v>
      </c>
      <c r="C37">
        <v>0.41</v>
      </c>
      <c r="D37">
        <v>0.18</v>
      </c>
      <c r="E37">
        <v>6</v>
      </c>
      <c r="F37">
        <v>1.2</v>
      </c>
      <c r="G37">
        <v>1</v>
      </c>
      <c r="H37">
        <v>0</v>
      </c>
      <c r="I37">
        <v>0</v>
      </c>
      <c r="J37">
        <v>1</v>
      </c>
      <c r="K37">
        <v>0</v>
      </c>
      <c r="L37">
        <v>0</v>
      </c>
      <c r="M37">
        <v>2</v>
      </c>
      <c r="N37">
        <v>0</v>
      </c>
      <c r="O37">
        <v>2</v>
      </c>
    </row>
    <row r="38" spans="1:15">
      <c r="A38" t="s">
        <v>59</v>
      </c>
      <c r="B38" s="2">
        <v>0.79166666666666663</v>
      </c>
      <c r="C38">
        <v>0.54</v>
      </c>
      <c r="D38">
        <v>-0.11</v>
      </c>
      <c r="E38">
        <v>9</v>
      </c>
      <c r="F38">
        <v>1.29</v>
      </c>
      <c r="G38">
        <v>0</v>
      </c>
      <c r="H38">
        <v>2</v>
      </c>
      <c r="I38">
        <v>0</v>
      </c>
      <c r="J38">
        <v>0</v>
      </c>
      <c r="K38">
        <v>1</v>
      </c>
      <c r="L38">
        <v>0</v>
      </c>
      <c r="M38">
        <v>1</v>
      </c>
      <c r="N38">
        <v>1</v>
      </c>
      <c r="O38">
        <v>0</v>
      </c>
    </row>
    <row r="39" spans="1:15">
      <c r="A39" t="s">
        <v>60</v>
      </c>
      <c r="B39" s="2">
        <v>0.125</v>
      </c>
      <c r="C39">
        <v>0.33</v>
      </c>
      <c r="D39">
        <v>0.33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>
        <v>1</v>
      </c>
    </row>
    <row r="40" spans="1:15">
      <c r="A40" t="s">
        <v>61</v>
      </c>
      <c r="B40" s="1">
        <v>1.5</v>
      </c>
      <c r="C40">
        <v>0.56999999999999995</v>
      </c>
      <c r="D40">
        <v>0.03</v>
      </c>
      <c r="E40">
        <v>14</v>
      </c>
      <c r="F40">
        <v>0.74</v>
      </c>
      <c r="G40">
        <v>2</v>
      </c>
      <c r="H40">
        <v>7</v>
      </c>
      <c r="I40">
        <v>0.28999999999999998</v>
      </c>
      <c r="J40">
        <v>0</v>
      </c>
      <c r="K40">
        <v>7</v>
      </c>
      <c r="L40">
        <v>0</v>
      </c>
      <c r="M40">
        <v>10</v>
      </c>
      <c r="N40">
        <v>1</v>
      </c>
      <c r="O40">
        <v>9</v>
      </c>
    </row>
    <row r="41" spans="1:15">
      <c r="A41" t="s">
        <v>62</v>
      </c>
      <c r="B41" s="1">
        <v>1.1666666666666667</v>
      </c>
      <c r="C41">
        <v>0.95</v>
      </c>
      <c r="D41">
        <v>0.32</v>
      </c>
      <c r="E41">
        <v>9</v>
      </c>
      <c r="F41">
        <v>1.1200000000000001</v>
      </c>
      <c r="G41">
        <v>2</v>
      </c>
      <c r="H41">
        <v>1</v>
      </c>
      <c r="I41">
        <v>2</v>
      </c>
      <c r="J41">
        <v>1</v>
      </c>
      <c r="K41">
        <v>1</v>
      </c>
      <c r="L41">
        <v>0</v>
      </c>
      <c r="M41">
        <v>4</v>
      </c>
      <c r="N41">
        <v>1</v>
      </c>
      <c r="O41">
        <v>3</v>
      </c>
    </row>
    <row r="42" spans="1:15">
      <c r="A42" t="s">
        <v>63</v>
      </c>
      <c r="B42" s="1">
        <v>1.3333333333333333</v>
      </c>
      <c r="C42">
        <v>0.66</v>
      </c>
      <c r="D42">
        <v>0.38</v>
      </c>
      <c r="E42">
        <v>7</v>
      </c>
      <c r="F42">
        <v>0.78</v>
      </c>
      <c r="G42">
        <v>5</v>
      </c>
      <c r="H42">
        <v>1</v>
      </c>
      <c r="I42">
        <v>5</v>
      </c>
      <c r="J42">
        <v>1</v>
      </c>
      <c r="K42">
        <v>1</v>
      </c>
      <c r="L42">
        <v>0</v>
      </c>
      <c r="M42">
        <v>2</v>
      </c>
      <c r="N42">
        <v>0</v>
      </c>
      <c r="O42">
        <v>2</v>
      </c>
    </row>
    <row r="43" spans="1:15">
      <c r="A43" t="s">
        <v>64</v>
      </c>
      <c r="B43" t="s">
        <v>32</v>
      </c>
      <c r="C43" t="s">
        <v>32</v>
      </c>
      <c r="D43" t="s">
        <v>32</v>
      </c>
      <c r="E43">
        <v>2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 t="s">
        <v>65</v>
      </c>
      <c r="B44" s="2">
        <v>0.54166666666666663</v>
      </c>
      <c r="C44">
        <v>0.49</v>
      </c>
      <c r="D44">
        <v>0.15</v>
      </c>
      <c r="E44">
        <v>4</v>
      </c>
      <c r="F44">
        <v>0.67</v>
      </c>
      <c r="G44">
        <v>1</v>
      </c>
      <c r="H44">
        <v>2</v>
      </c>
      <c r="I44">
        <v>0.5</v>
      </c>
      <c r="J44">
        <v>0</v>
      </c>
      <c r="K44">
        <v>1</v>
      </c>
      <c r="L44">
        <v>0</v>
      </c>
      <c r="M44">
        <v>4</v>
      </c>
      <c r="N44">
        <v>0</v>
      </c>
      <c r="O44">
        <v>4</v>
      </c>
    </row>
    <row r="45" spans="1:15">
      <c r="A45" t="s">
        <v>66</v>
      </c>
      <c r="B45" s="2">
        <v>0.83333333333333337</v>
      </c>
      <c r="C45">
        <v>1.88</v>
      </c>
      <c r="D45">
        <v>0.5</v>
      </c>
      <c r="E45">
        <v>13</v>
      </c>
      <c r="F45">
        <v>1.44</v>
      </c>
      <c r="G45">
        <v>1</v>
      </c>
      <c r="H45">
        <v>1</v>
      </c>
      <c r="I45">
        <v>1</v>
      </c>
      <c r="J45">
        <v>0</v>
      </c>
      <c r="K45">
        <v>1</v>
      </c>
      <c r="L45">
        <v>0</v>
      </c>
      <c r="M45">
        <v>6</v>
      </c>
      <c r="N45">
        <v>4</v>
      </c>
      <c r="O45">
        <v>2</v>
      </c>
    </row>
    <row r="46" spans="1:15">
      <c r="A46" t="s">
        <v>67</v>
      </c>
      <c r="B46" s="2">
        <v>0.20833333333333334</v>
      </c>
      <c r="C46">
        <v>1.37</v>
      </c>
      <c r="D46">
        <v>0</v>
      </c>
      <c r="E46">
        <v>5</v>
      </c>
      <c r="F46">
        <v>1.25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1</v>
      </c>
      <c r="N46">
        <v>1</v>
      </c>
      <c r="O46">
        <v>0</v>
      </c>
    </row>
    <row r="47" spans="1:15">
      <c r="A47" t="s">
        <v>35</v>
      </c>
      <c r="B47" s="1">
        <v>1.6666666666666667</v>
      </c>
      <c r="C47">
        <v>0.77</v>
      </c>
      <c r="D47">
        <v>0.2</v>
      </c>
      <c r="E47">
        <v>69</v>
      </c>
      <c r="F47">
        <v>0.97</v>
      </c>
      <c r="G47">
        <v>12</v>
      </c>
      <c r="H47">
        <v>17</v>
      </c>
      <c r="I47">
        <v>0.71</v>
      </c>
      <c r="J47">
        <v>4</v>
      </c>
      <c r="K47">
        <v>14</v>
      </c>
      <c r="L47">
        <v>1</v>
      </c>
      <c r="M47">
        <v>32</v>
      </c>
      <c r="N47">
        <v>8</v>
      </c>
      <c r="O47">
        <v>24</v>
      </c>
    </row>
    <row r="48" spans="1:15">
      <c r="B48" s="1"/>
    </row>
    <row r="49" spans="1:21">
      <c r="A49" t="s">
        <v>56</v>
      </c>
      <c r="B49" t="s">
        <v>2</v>
      </c>
      <c r="C49" t="s">
        <v>3</v>
      </c>
      <c r="D49" t="s">
        <v>36</v>
      </c>
      <c r="E49" t="s">
        <v>37</v>
      </c>
      <c r="F49" t="s">
        <v>38</v>
      </c>
      <c r="G49">
        <v>2</v>
      </c>
      <c r="H49">
        <v>2</v>
      </c>
      <c r="I49">
        <v>2</v>
      </c>
      <c r="J49">
        <v>2</v>
      </c>
      <c r="K49">
        <v>3</v>
      </c>
      <c r="L49">
        <v>3</v>
      </c>
      <c r="M49">
        <v>3</v>
      </c>
      <c r="N49">
        <v>3</v>
      </c>
      <c r="O49" t="s">
        <v>4</v>
      </c>
      <c r="P49" t="s">
        <v>5</v>
      </c>
      <c r="Q49" t="s">
        <v>39</v>
      </c>
      <c r="R49" t="s">
        <v>40</v>
      </c>
      <c r="S49">
        <v>1</v>
      </c>
      <c r="T49" t="s">
        <v>41</v>
      </c>
      <c r="U49" t="s">
        <v>41</v>
      </c>
    </row>
    <row r="50" spans="1:21">
      <c r="G50" t="s">
        <v>2</v>
      </c>
      <c r="H50" t="s">
        <v>3</v>
      </c>
      <c r="I50" t="s">
        <v>36</v>
      </c>
      <c r="J50" t="s">
        <v>37</v>
      </c>
      <c r="K50" t="s">
        <v>2</v>
      </c>
      <c r="L50" t="s">
        <v>3</v>
      </c>
      <c r="M50" t="s">
        <v>36</v>
      </c>
      <c r="N50" t="s">
        <v>37</v>
      </c>
      <c r="T50" t="s">
        <v>42</v>
      </c>
      <c r="U50" t="s">
        <v>43</v>
      </c>
    </row>
    <row r="51" spans="1:21">
      <c r="A51" t="s">
        <v>57</v>
      </c>
      <c r="B51">
        <v>1</v>
      </c>
      <c r="C51">
        <v>0</v>
      </c>
      <c r="D51">
        <v>1</v>
      </c>
      <c r="E51" s="3">
        <v>0</v>
      </c>
      <c r="F51" s="3">
        <v>0</v>
      </c>
      <c r="G51">
        <v>1</v>
      </c>
      <c r="H51">
        <v>0</v>
      </c>
      <c r="I51">
        <v>1</v>
      </c>
      <c r="J51" s="3">
        <v>0</v>
      </c>
      <c r="K51">
        <v>0</v>
      </c>
      <c r="L51">
        <v>0</v>
      </c>
      <c r="M51">
        <v>0</v>
      </c>
      <c r="N51" t="s">
        <v>32</v>
      </c>
      <c r="O51">
        <v>0</v>
      </c>
      <c r="P51">
        <v>0</v>
      </c>
      <c r="Q51">
        <v>0</v>
      </c>
      <c r="R51" t="s">
        <v>32</v>
      </c>
      <c r="S51">
        <v>0</v>
      </c>
      <c r="T51">
        <v>0</v>
      </c>
      <c r="U51">
        <v>0</v>
      </c>
    </row>
    <row r="52" spans="1:21">
      <c r="A52" t="s">
        <v>58</v>
      </c>
      <c r="B52">
        <v>5</v>
      </c>
      <c r="C52">
        <v>3</v>
      </c>
      <c r="D52">
        <v>2</v>
      </c>
      <c r="E52" s="3">
        <v>0.6</v>
      </c>
      <c r="F52" s="3">
        <v>0.6</v>
      </c>
      <c r="G52">
        <v>4</v>
      </c>
      <c r="H52">
        <v>3</v>
      </c>
      <c r="I52">
        <v>1</v>
      </c>
      <c r="J52" s="3">
        <v>0.75</v>
      </c>
      <c r="K52">
        <v>1</v>
      </c>
      <c r="L52">
        <v>0</v>
      </c>
      <c r="M52">
        <v>1</v>
      </c>
      <c r="N52" s="3">
        <v>0</v>
      </c>
      <c r="O52">
        <v>0</v>
      </c>
      <c r="P52">
        <v>0</v>
      </c>
      <c r="Q52">
        <v>0</v>
      </c>
      <c r="R52" t="s">
        <v>32</v>
      </c>
      <c r="S52">
        <v>0</v>
      </c>
      <c r="T52">
        <v>0</v>
      </c>
      <c r="U52">
        <v>3</v>
      </c>
    </row>
    <row r="53" spans="1:21">
      <c r="A53" t="s">
        <v>59</v>
      </c>
      <c r="B53">
        <v>5</v>
      </c>
      <c r="C53">
        <v>3</v>
      </c>
      <c r="D53">
        <v>2</v>
      </c>
      <c r="E53" s="3">
        <v>0.6</v>
      </c>
      <c r="F53" s="3">
        <v>0.9</v>
      </c>
      <c r="G53">
        <v>0</v>
      </c>
      <c r="H53">
        <v>0</v>
      </c>
      <c r="I53">
        <v>0</v>
      </c>
      <c r="J53" t="s">
        <v>32</v>
      </c>
      <c r="K53">
        <v>5</v>
      </c>
      <c r="L53">
        <v>3</v>
      </c>
      <c r="M53">
        <v>2</v>
      </c>
      <c r="N53" s="3">
        <v>0.6</v>
      </c>
      <c r="O53">
        <v>0</v>
      </c>
      <c r="P53">
        <v>0</v>
      </c>
      <c r="Q53">
        <v>0</v>
      </c>
      <c r="R53" t="s">
        <v>32</v>
      </c>
      <c r="S53">
        <v>0</v>
      </c>
      <c r="T53">
        <v>0</v>
      </c>
      <c r="U53">
        <v>0</v>
      </c>
    </row>
    <row r="54" spans="1:21">
      <c r="A54" t="s">
        <v>60</v>
      </c>
      <c r="B54">
        <v>0</v>
      </c>
      <c r="C54">
        <v>0</v>
      </c>
      <c r="D54">
        <v>0</v>
      </c>
      <c r="E54" t="s">
        <v>32</v>
      </c>
      <c r="F54" t="s">
        <v>32</v>
      </c>
      <c r="G54">
        <v>0</v>
      </c>
      <c r="H54">
        <v>0</v>
      </c>
      <c r="I54">
        <v>0</v>
      </c>
      <c r="J54" t="s">
        <v>32</v>
      </c>
      <c r="K54">
        <v>0</v>
      </c>
      <c r="L54">
        <v>0</v>
      </c>
      <c r="M54">
        <v>0</v>
      </c>
      <c r="N54" t="s">
        <v>32</v>
      </c>
      <c r="O54">
        <v>0</v>
      </c>
      <c r="P54">
        <v>0</v>
      </c>
      <c r="Q54">
        <v>0</v>
      </c>
      <c r="R54" t="s">
        <v>32</v>
      </c>
      <c r="S54">
        <v>0</v>
      </c>
      <c r="T54">
        <v>0</v>
      </c>
      <c r="U54">
        <v>0</v>
      </c>
    </row>
    <row r="55" spans="1:21">
      <c r="A55" t="s">
        <v>61</v>
      </c>
      <c r="B55">
        <v>11</v>
      </c>
      <c r="C55">
        <v>6</v>
      </c>
      <c r="D55">
        <v>5</v>
      </c>
      <c r="E55" s="4">
        <v>0.54600000000000004</v>
      </c>
      <c r="F55" s="4">
        <v>0.59099999999999997</v>
      </c>
      <c r="G55">
        <v>8</v>
      </c>
      <c r="H55">
        <v>5</v>
      </c>
      <c r="I55">
        <v>3</v>
      </c>
      <c r="J55" s="4">
        <v>0.625</v>
      </c>
      <c r="K55">
        <v>3</v>
      </c>
      <c r="L55">
        <v>1</v>
      </c>
      <c r="M55">
        <v>2</v>
      </c>
      <c r="N55" s="4">
        <v>0.33300000000000002</v>
      </c>
      <c r="O55">
        <v>2</v>
      </c>
      <c r="P55">
        <v>1</v>
      </c>
      <c r="Q55">
        <v>1</v>
      </c>
      <c r="R55" s="3">
        <v>0.5</v>
      </c>
      <c r="S55">
        <v>0</v>
      </c>
      <c r="T55">
        <v>1</v>
      </c>
      <c r="U55">
        <v>2</v>
      </c>
    </row>
    <row r="56" spans="1:21">
      <c r="A56" t="s">
        <v>62</v>
      </c>
      <c r="B56">
        <v>6</v>
      </c>
      <c r="C56">
        <v>3</v>
      </c>
      <c r="D56">
        <v>3</v>
      </c>
      <c r="E56" s="3">
        <v>0.5</v>
      </c>
      <c r="F56" s="4">
        <v>0.58299999999999996</v>
      </c>
      <c r="G56">
        <v>4</v>
      </c>
      <c r="H56">
        <v>2</v>
      </c>
      <c r="I56">
        <v>2</v>
      </c>
      <c r="J56" s="3">
        <v>0.5</v>
      </c>
      <c r="K56">
        <v>2</v>
      </c>
      <c r="L56">
        <v>1</v>
      </c>
      <c r="M56">
        <v>1</v>
      </c>
      <c r="N56" s="3">
        <v>0.5</v>
      </c>
      <c r="O56">
        <v>2</v>
      </c>
      <c r="P56">
        <v>2</v>
      </c>
      <c r="Q56">
        <v>0</v>
      </c>
      <c r="R56" s="3">
        <v>1</v>
      </c>
      <c r="S56">
        <v>0</v>
      </c>
      <c r="T56">
        <v>1</v>
      </c>
      <c r="U56">
        <v>0</v>
      </c>
    </row>
    <row r="57" spans="1:21">
      <c r="A57" t="s">
        <v>63</v>
      </c>
      <c r="B57">
        <v>7</v>
      </c>
      <c r="C57">
        <v>2</v>
      </c>
      <c r="D57">
        <v>5</v>
      </c>
      <c r="E57" s="4">
        <v>0.28599999999999998</v>
      </c>
      <c r="F57" s="4">
        <v>0.42899999999999999</v>
      </c>
      <c r="G57">
        <v>1</v>
      </c>
      <c r="H57">
        <v>0</v>
      </c>
      <c r="I57">
        <v>1</v>
      </c>
      <c r="J57" s="3">
        <v>0</v>
      </c>
      <c r="K57">
        <v>6</v>
      </c>
      <c r="L57">
        <v>2</v>
      </c>
      <c r="M57">
        <v>4</v>
      </c>
      <c r="N57" s="4">
        <v>0.33300000000000002</v>
      </c>
      <c r="O57">
        <v>2</v>
      </c>
      <c r="P57">
        <v>1</v>
      </c>
      <c r="Q57">
        <v>1</v>
      </c>
      <c r="R57" s="3">
        <v>0.5</v>
      </c>
      <c r="S57">
        <v>0</v>
      </c>
      <c r="T57">
        <v>1</v>
      </c>
      <c r="U57">
        <v>3</v>
      </c>
    </row>
    <row r="58" spans="1:21">
      <c r="A58" t="s">
        <v>64</v>
      </c>
      <c r="B58">
        <v>0</v>
      </c>
      <c r="C58">
        <v>0</v>
      </c>
      <c r="D58">
        <v>0</v>
      </c>
      <c r="E58" t="s">
        <v>32</v>
      </c>
      <c r="F58" t="s">
        <v>32</v>
      </c>
      <c r="G58">
        <v>0</v>
      </c>
      <c r="H58">
        <v>0</v>
      </c>
      <c r="I58">
        <v>0</v>
      </c>
      <c r="J58" t="s">
        <v>32</v>
      </c>
      <c r="K58">
        <v>0</v>
      </c>
      <c r="L58">
        <v>0</v>
      </c>
      <c r="M58">
        <v>0</v>
      </c>
      <c r="N58" t="s">
        <v>32</v>
      </c>
      <c r="O58">
        <v>2</v>
      </c>
      <c r="P58">
        <v>2</v>
      </c>
      <c r="Q58">
        <v>0</v>
      </c>
      <c r="R58" s="3">
        <v>1</v>
      </c>
      <c r="S58">
        <v>0</v>
      </c>
      <c r="T58">
        <v>1</v>
      </c>
      <c r="U58">
        <v>0</v>
      </c>
    </row>
    <row r="59" spans="1:21">
      <c r="A59" t="s">
        <v>65</v>
      </c>
      <c r="B59">
        <v>4</v>
      </c>
      <c r="C59">
        <v>2</v>
      </c>
      <c r="D59">
        <v>2</v>
      </c>
      <c r="E59" s="3">
        <v>0.5</v>
      </c>
      <c r="F59" s="3">
        <v>0.5</v>
      </c>
      <c r="G59">
        <v>4</v>
      </c>
      <c r="H59">
        <v>2</v>
      </c>
      <c r="I59">
        <v>2</v>
      </c>
      <c r="J59" s="3">
        <v>0.5</v>
      </c>
      <c r="K59">
        <v>0</v>
      </c>
      <c r="L59">
        <v>0</v>
      </c>
      <c r="M59">
        <v>0</v>
      </c>
      <c r="N59" t="s">
        <v>32</v>
      </c>
      <c r="O59">
        <v>0</v>
      </c>
      <c r="P59">
        <v>0</v>
      </c>
      <c r="Q59">
        <v>0</v>
      </c>
      <c r="R59" t="s">
        <v>32</v>
      </c>
      <c r="S59">
        <v>0</v>
      </c>
      <c r="T59">
        <v>1</v>
      </c>
      <c r="U59">
        <v>4</v>
      </c>
    </row>
    <row r="60" spans="1:21">
      <c r="A60" t="s">
        <v>66</v>
      </c>
      <c r="B60">
        <v>7</v>
      </c>
      <c r="C60">
        <v>5</v>
      </c>
      <c r="D60">
        <v>2</v>
      </c>
      <c r="E60" s="4">
        <v>0.71399999999999997</v>
      </c>
      <c r="F60" s="4">
        <v>0.71399999999999997</v>
      </c>
      <c r="G60">
        <v>7</v>
      </c>
      <c r="H60">
        <v>5</v>
      </c>
      <c r="I60">
        <v>2</v>
      </c>
      <c r="J60" s="4">
        <v>0.71399999999999997</v>
      </c>
      <c r="K60">
        <v>0</v>
      </c>
      <c r="L60">
        <v>0</v>
      </c>
      <c r="M60">
        <v>0</v>
      </c>
      <c r="N60" t="s">
        <v>32</v>
      </c>
      <c r="O60">
        <v>3</v>
      </c>
      <c r="P60">
        <v>3</v>
      </c>
      <c r="Q60">
        <v>0</v>
      </c>
      <c r="R60" s="3">
        <v>1</v>
      </c>
      <c r="S60">
        <v>1</v>
      </c>
      <c r="T60">
        <v>2</v>
      </c>
      <c r="U60">
        <v>0</v>
      </c>
    </row>
    <row r="61" spans="1:21">
      <c r="A61" t="s">
        <v>67</v>
      </c>
      <c r="B61">
        <v>3</v>
      </c>
      <c r="C61">
        <v>2</v>
      </c>
      <c r="D61">
        <v>1</v>
      </c>
      <c r="E61" s="4">
        <v>0.66700000000000004</v>
      </c>
      <c r="F61" s="4">
        <v>0.83299999999999996</v>
      </c>
      <c r="G61">
        <v>2</v>
      </c>
      <c r="H61">
        <v>1</v>
      </c>
      <c r="I61">
        <v>1</v>
      </c>
      <c r="J61" s="3">
        <v>0.5</v>
      </c>
      <c r="K61">
        <v>1</v>
      </c>
      <c r="L61">
        <v>1</v>
      </c>
      <c r="M61">
        <v>0</v>
      </c>
      <c r="N61" s="3">
        <v>1</v>
      </c>
      <c r="O61">
        <v>0</v>
      </c>
      <c r="P61">
        <v>0</v>
      </c>
      <c r="Q61">
        <v>0</v>
      </c>
      <c r="R61" t="s">
        <v>32</v>
      </c>
      <c r="S61">
        <v>0</v>
      </c>
      <c r="T61">
        <v>0</v>
      </c>
      <c r="U61">
        <v>1</v>
      </c>
    </row>
    <row r="62" spans="1:21">
      <c r="A62" t="s">
        <v>35</v>
      </c>
      <c r="B62">
        <v>49</v>
      </c>
      <c r="C62">
        <v>26</v>
      </c>
      <c r="D62">
        <v>23</v>
      </c>
      <c r="E62" s="4">
        <v>0.53100000000000003</v>
      </c>
      <c r="F62" s="4">
        <v>0.61199999999999999</v>
      </c>
      <c r="G62">
        <v>31</v>
      </c>
      <c r="H62">
        <v>18</v>
      </c>
      <c r="I62">
        <v>13</v>
      </c>
      <c r="J62" s="4">
        <v>0.58099999999999996</v>
      </c>
      <c r="K62">
        <v>18</v>
      </c>
      <c r="L62">
        <v>8</v>
      </c>
      <c r="M62">
        <v>10</v>
      </c>
      <c r="N62" s="4">
        <v>0.44400000000000001</v>
      </c>
      <c r="O62">
        <v>11</v>
      </c>
      <c r="P62">
        <v>9</v>
      </c>
      <c r="Q62">
        <v>2</v>
      </c>
      <c r="R62" s="4">
        <v>0.81799999999999995</v>
      </c>
      <c r="S62">
        <v>1</v>
      </c>
      <c r="T62">
        <v>7</v>
      </c>
      <c r="U62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4770-64B6-DC4C-A5CC-4AF702EB2A5B}">
  <dimension ref="A1:U60"/>
  <sheetViews>
    <sheetView topLeftCell="A24" workbookViewId="0">
      <selection activeCell="I47" sqref="I47"/>
    </sheetView>
  </sheetViews>
  <sheetFormatPr baseColWidth="10" defaultRowHeight="16"/>
  <cols>
    <col min="1" max="1" width="30.83203125" customWidth="1"/>
  </cols>
  <sheetData>
    <row r="1" spans="1:15">
      <c r="A1" t="s">
        <v>8</v>
      </c>
      <c r="B1" t="s">
        <v>9</v>
      </c>
      <c r="C1" t="s">
        <v>10</v>
      </c>
      <c r="D1" t="s">
        <v>10</v>
      </c>
      <c r="E1" t="s">
        <v>0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16</v>
      </c>
      <c r="L1" t="s">
        <v>18</v>
      </c>
      <c r="M1" t="s">
        <v>19</v>
      </c>
      <c r="N1" t="s">
        <v>21</v>
      </c>
      <c r="O1" t="s">
        <v>22</v>
      </c>
    </row>
    <row r="2" spans="1:15">
      <c r="D2" t="s">
        <v>11</v>
      </c>
      <c r="I2" t="s">
        <v>1</v>
      </c>
      <c r="K2" t="s">
        <v>17</v>
      </c>
      <c r="M2" t="s">
        <v>20</v>
      </c>
      <c r="N2" t="s">
        <v>20</v>
      </c>
      <c r="O2" t="s">
        <v>20</v>
      </c>
    </row>
    <row r="3" spans="1:15">
      <c r="D3" t="s">
        <v>0</v>
      </c>
    </row>
    <row r="4" spans="1:15">
      <c r="A4" t="s">
        <v>23</v>
      </c>
      <c r="B4" s="2">
        <v>0.625</v>
      </c>
      <c r="C4">
        <v>0.84</v>
      </c>
      <c r="D4">
        <v>0.2</v>
      </c>
      <c r="E4">
        <v>9</v>
      </c>
      <c r="F4">
        <v>0.9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2</v>
      </c>
      <c r="N4">
        <v>1</v>
      </c>
      <c r="O4">
        <v>1</v>
      </c>
    </row>
    <row r="5" spans="1:15">
      <c r="A5" t="s">
        <v>24</v>
      </c>
      <c r="B5" s="1">
        <v>1.375</v>
      </c>
      <c r="C5">
        <v>0.35</v>
      </c>
      <c r="D5">
        <v>0.24</v>
      </c>
      <c r="E5">
        <v>5</v>
      </c>
      <c r="F5">
        <v>0.56000000000000005</v>
      </c>
      <c r="G5">
        <v>2</v>
      </c>
      <c r="H5">
        <v>2</v>
      </c>
      <c r="I5">
        <v>1</v>
      </c>
      <c r="J5">
        <v>1</v>
      </c>
      <c r="K5">
        <v>0</v>
      </c>
      <c r="L5">
        <v>0</v>
      </c>
      <c r="M5">
        <v>5</v>
      </c>
      <c r="N5">
        <v>1</v>
      </c>
      <c r="O5">
        <v>4</v>
      </c>
    </row>
    <row r="6" spans="1:15">
      <c r="A6" t="s">
        <v>25</v>
      </c>
      <c r="B6" s="1">
        <v>1.3333333333333333</v>
      </c>
      <c r="C6">
        <v>0.48</v>
      </c>
      <c r="D6">
        <v>0.25</v>
      </c>
      <c r="E6">
        <v>5</v>
      </c>
      <c r="F6">
        <v>0.5</v>
      </c>
      <c r="G6">
        <v>2</v>
      </c>
      <c r="H6">
        <v>3</v>
      </c>
      <c r="I6">
        <v>0.67</v>
      </c>
      <c r="J6">
        <v>2</v>
      </c>
      <c r="K6">
        <v>3</v>
      </c>
      <c r="L6">
        <v>0</v>
      </c>
      <c r="M6">
        <v>5</v>
      </c>
      <c r="N6">
        <v>1</v>
      </c>
      <c r="O6">
        <v>4</v>
      </c>
    </row>
    <row r="7" spans="1:15">
      <c r="A7" t="s">
        <v>26</v>
      </c>
      <c r="B7" s="2">
        <v>0.125</v>
      </c>
      <c r="C7">
        <v>-0.3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t="s">
        <v>27</v>
      </c>
      <c r="B8" s="2">
        <v>8.3333333333333329E-2</v>
      </c>
      <c r="C8">
        <v>1.1499999999999999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t="s">
        <v>28</v>
      </c>
      <c r="B9" s="2">
        <v>0.91666666666666663</v>
      </c>
      <c r="C9">
        <v>1.29</v>
      </c>
      <c r="D9">
        <v>0.27</v>
      </c>
      <c r="E9">
        <v>11</v>
      </c>
      <c r="F9">
        <v>1.83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2</v>
      </c>
    </row>
    <row r="10" spans="1:15">
      <c r="A10" t="s">
        <v>29</v>
      </c>
      <c r="B10" s="1">
        <v>1.4166666666666667</v>
      </c>
      <c r="C10">
        <v>0.38</v>
      </c>
      <c r="D10">
        <v>0.12</v>
      </c>
      <c r="E10">
        <v>9</v>
      </c>
      <c r="F10">
        <v>0.6</v>
      </c>
      <c r="G10">
        <v>3</v>
      </c>
      <c r="H10">
        <v>6</v>
      </c>
      <c r="I10">
        <v>0.5</v>
      </c>
      <c r="J10">
        <v>1</v>
      </c>
      <c r="K10">
        <v>2</v>
      </c>
      <c r="L10">
        <v>0</v>
      </c>
      <c r="M10">
        <v>6</v>
      </c>
      <c r="N10">
        <v>2</v>
      </c>
      <c r="O10">
        <v>4</v>
      </c>
    </row>
    <row r="11" spans="1:15">
      <c r="A11" t="s">
        <v>30</v>
      </c>
      <c r="B11" s="1">
        <v>1.4166666666666667</v>
      </c>
      <c r="C11">
        <v>0.6</v>
      </c>
      <c r="D11">
        <v>0.21</v>
      </c>
      <c r="E11">
        <v>11</v>
      </c>
      <c r="F11">
        <v>1.22</v>
      </c>
      <c r="G11">
        <v>1</v>
      </c>
      <c r="H11">
        <v>1</v>
      </c>
      <c r="I11">
        <v>1</v>
      </c>
      <c r="J11">
        <v>2</v>
      </c>
      <c r="K11">
        <v>0</v>
      </c>
      <c r="L11">
        <v>0</v>
      </c>
      <c r="M11">
        <v>2</v>
      </c>
      <c r="N11">
        <v>1</v>
      </c>
      <c r="O11">
        <v>1</v>
      </c>
    </row>
    <row r="12" spans="1:15">
      <c r="A12" t="s">
        <v>31</v>
      </c>
      <c r="B12" s="2">
        <v>0.125</v>
      </c>
      <c r="C12">
        <v>0</v>
      </c>
      <c r="D12">
        <v>0</v>
      </c>
      <c r="E12">
        <v>0</v>
      </c>
      <c r="F12" t="s">
        <v>32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 t="s">
        <v>33</v>
      </c>
      <c r="B13" s="1">
        <v>0.75</v>
      </c>
      <c r="C13">
        <v>1.66</v>
      </c>
      <c r="D13">
        <v>0.56000000000000005</v>
      </c>
      <c r="E13">
        <v>13</v>
      </c>
      <c r="F13">
        <v>1.44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4</v>
      </c>
      <c r="N13">
        <v>2</v>
      </c>
      <c r="O13">
        <v>2</v>
      </c>
    </row>
    <row r="14" spans="1:15">
      <c r="A14" t="s">
        <v>34</v>
      </c>
      <c r="B14" s="2">
        <v>0.16666666666666666</v>
      </c>
      <c r="C14">
        <v>1.27</v>
      </c>
      <c r="D14">
        <v>1.5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2</v>
      </c>
      <c r="O14">
        <v>0</v>
      </c>
    </row>
    <row r="15" spans="1:15">
      <c r="A15" t="s">
        <v>35</v>
      </c>
      <c r="B15" s="1">
        <v>1.6666666666666667</v>
      </c>
      <c r="C15">
        <v>0.69</v>
      </c>
      <c r="D15">
        <v>0.26</v>
      </c>
      <c r="E15">
        <v>65</v>
      </c>
      <c r="F15">
        <v>0.9</v>
      </c>
      <c r="G15">
        <v>14</v>
      </c>
      <c r="H15">
        <v>13</v>
      </c>
      <c r="I15">
        <v>1.08</v>
      </c>
      <c r="J15">
        <v>6</v>
      </c>
      <c r="K15">
        <v>6</v>
      </c>
      <c r="L15">
        <v>0</v>
      </c>
      <c r="M15">
        <v>28</v>
      </c>
      <c r="N15">
        <v>10</v>
      </c>
      <c r="O15">
        <v>18</v>
      </c>
    </row>
    <row r="16" spans="1:15">
      <c r="B16" s="1"/>
    </row>
    <row r="17" spans="1:21">
      <c r="A17" t="s">
        <v>8</v>
      </c>
      <c r="B17" t="s">
        <v>2</v>
      </c>
      <c r="C17" t="s">
        <v>3</v>
      </c>
      <c r="D17" t="s">
        <v>36</v>
      </c>
      <c r="E17" s="3" t="s">
        <v>37</v>
      </c>
      <c r="F17" s="4" t="s">
        <v>38</v>
      </c>
      <c r="G17">
        <v>2</v>
      </c>
      <c r="H17">
        <v>2</v>
      </c>
      <c r="I17">
        <v>2</v>
      </c>
      <c r="J17" s="4">
        <v>2</v>
      </c>
      <c r="K17">
        <v>3</v>
      </c>
      <c r="L17">
        <v>3</v>
      </c>
      <c r="M17">
        <v>3</v>
      </c>
      <c r="N17" s="4">
        <v>3</v>
      </c>
      <c r="O17" t="s">
        <v>4</v>
      </c>
      <c r="P17" t="s">
        <v>5</v>
      </c>
      <c r="Q17" t="s">
        <v>39</v>
      </c>
      <c r="R17" t="s">
        <v>40</v>
      </c>
      <c r="S17">
        <v>1</v>
      </c>
      <c r="T17" t="s">
        <v>41</v>
      </c>
      <c r="U17" t="s">
        <v>41</v>
      </c>
    </row>
    <row r="18" spans="1:21">
      <c r="E18" s="4"/>
      <c r="F18" s="4"/>
      <c r="G18" t="s">
        <v>2</v>
      </c>
      <c r="H18" t="s">
        <v>3</v>
      </c>
      <c r="I18" t="s">
        <v>36</v>
      </c>
      <c r="J18" s="4" t="s">
        <v>37</v>
      </c>
      <c r="K18" t="s">
        <v>2</v>
      </c>
      <c r="L18" t="s">
        <v>3</v>
      </c>
      <c r="M18" t="s">
        <v>36</v>
      </c>
      <c r="N18" s="3" t="s">
        <v>37</v>
      </c>
      <c r="R18" s="4"/>
      <c r="T18" t="s">
        <v>42</v>
      </c>
      <c r="U18" t="s">
        <v>43</v>
      </c>
    </row>
    <row r="19" spans="1:21">
      <c r="A19" t="s">
        <v>23</v>
      </c>
      <c r="B19">
        <v>9</v>
      </c>
      <c r="C19">
        <v>4</v>
      </c>
      <c r="D19">
        <v>5</v>
      </c>
      <c r="E19" s="4">
        <v>0.44400000000000001</v>
      </c>
      <c r="F19" s="4">
        <v>0.5</v>
      </c>
      <c r="G19">
        <v>7</v>
      </c>
      <c r="H19">
        <v>3</v>
      </c>
      <c r="I19">
        <v>4</v>
      </c>
      <c r="J19" s="3">
        <v>0.42899999999999999</v>
      </c>
      <c r="K19">
        <v>2</v>
      </c>
      <c r="L19">
        <v>1</v>
      </c>
      <c r="M19">
        <v>1</v>
      </c>
      <c r="N19" s="3">
        <v>0.5</v>
      </c>
      <c r="O19">
        <v>0</v>
      </c>
      <c r="P19">
        <v>0</v>
      </c>
      <c r="Q19">
        <v>0</v>
      </c>
      <c r="R19" t="s">
        <v>32</v>
      </c>
      <c r="S19">
        <v>0</v>
      </c>
      <c r="T19">
        <v>0</v>
      </c>
      <c r="U19">
        <v>3</v>
      </c>
    </row>
    <row r="20" spans="1:21">
      <c r="A20" t="s">
        <v>24</v>
      </c>
      <c r="B20">
        <v>7</v>
      </c>
      <c r="C20">
        <v>2</v>
      </c>
      <c r="D20">
        <v>5</v>
      </c>
      <c r="E20" s="4">
        <v>0.28599999999999998</v>
      </c>
      <c r="F20" s="4">
        <v>0.35699999999999998</v>
      </c>
      <c r="G20">
        <v>4</v>
      </c>
      <c r="H20">
        <v>1</v>
      </c>
      <c r="I20">
        <v>3</v>
      </c>
      <c r="J20" s="4">
        <v>0.25</v>
      </c>
      <c r="K20">
        <v>3</v>
      </c>
      <c r="L20">
        <v>1</v>
      </c>
      <c r="M20">
        <v>2</v>
      </c>
      <c r="N20" s="4">
        <v>0.33300000000000002</v>
      </c>
      <c r="O20">
        <v>0</v>
      </c>
      <c r="P20">
        <v>0</v>
      </c>
      <c r="Q20">
        <v>0</v>
      </c>
      <c r="R20" s="4" t="s">
        <v>32</v>
      </c>
      <c r="S20">
        <v>0</v>
      </c>
      <c r="T20">
        <v>1</v>
      </c>
      <c r="U20">
        <v>2</v>
      </c>
    </row>
    <row r="21" spans="1:21">
      <c r="A21" t="s">
        <v>25</v>
      </c>
      <c r="B21">
        <v>6</v>
      </c>
      <c r="C21">
        <v>2</v>
      </c>
      <c r="D21">
        <v>4</v>
      </c>
      <c r="E21" s="4">
        <v>0.33300000000000002</v>
      </c>
      <c r="F21" s="4">
        <v>0.33300000000000002</v>
      </c>
      <c r="G21">
        <v>6</v>
      </c>
      <c r="H21">
        <v>2</v>
      </c>
      <c r="I21">
        <v>4</v>
      </c>
      <c r="J21" s="4">
        <v>0.33300000000000002</v>
      </c>
      <c r="K21">
        <v>0</v>
      </c>
      <c r="L21">
        <v>0</v>
      </c>
      <c r="M21">
        <v>0</v>
      </c>
      <c r="N21" t="s">
        <v>32</v>
      </c>
      <c r="O21">
        <v>1</v>
      </c>
      <c r="P21">
        <v>1</v>
      </c>
      <c r="Q21">
        <v>0</v>
      </c>
      <c r="R21" s="3">
        <v>1</v>
      </c>
      <c r="S21">
        <v>1</v>
      </c>
      <c r="T21">
        <v>2</v>
      </c>
      <c r="U21">
        <v>2</v>
      </c>
    </row>
    <row r="22" spans="1:21">
      <c r="A22" t="s">
        <v>26</v>
      </c>
      <c r="B22">
        <v>1</v>
      </c>
      <c r="C22">
        <v>0</v>
      </c>
      <c r="D22">
        <v>1</v>
      </c>
      <c r="E22" s="3">
        <v>0</v>
      </c>
      <c r="F22" s="3">
        <v>0</v>
      </c>
      <c r="G22">
        <v>1</v>
      </c>
      <c r="H22">
        <v>0</v>
      </c>
      <c r="I22">
        <v>1</v>
      </c>
      <c r="J22" s="3">
        <v>0</v>
      </c>
      <c r="K22">
        <v>0</v>
      </c>
      <c r="L22">
        <v>0</v>
      </c>
      <c r="M22">
        <v>0</v>
      </c>
      <c r="N22" s="3" t="s">
        <v>32</v>
      </c>
      <c r="O22">
        <v>0</v>
      </c>
      <c r="P22">
        <v>0</v>
      </c>
      <c r="Q22">
        <v>0</v>
      </c>
      <c r="R22" t="s">
        <v>32</v>
      </c>
      <c r="S22">
        <v>0</v>
      </c>
      <c r="T22">
        <v>0</v>
      </c>
      <c r="U22">
        <v>0</v>
      </c>
    </row>
    <row r="23" spans="1:21">
      <c r="A23" t="s">
        <v>27</v>
      </c>
      <c r="B23">
        <v>2</v>
      </c>
      <c r="C23">
        <v>1</v>
      </c>
      <c r="D23">
        <v>1</v>
      </c>
      <c r="E23" s="4">
        <v>0.5</v>
      </c>
      <c r="F23" s="4">
        <v>0.5</v>
      </c>
      <c r="G23">
        <v>1</v>
      </c>
      <c r="H23">
        <v>1</v>
      </c>
      <c r="I23">
        <v>0</v>
      </c>
      <c r="J23" s="4">
        <v>1</v>
      </c>
      <c r="K23">
        <v>1</v>
      </c>
      <c r="L23">
        <v>0</v>
      </c>
      <c r="M23">
        <v>1</v>
      </c>
      <c r="N23" s="3">
        <v>0</v>
      </c>
      <c r="O23">
        <v>0</v>
      </c>
      <c r="P23">
        <v>0</v>
      </c>
      <c r="Q23">
        <v>0</v>
      </c>
      <c r="R23" t="s">
        <v>32</v>
      </c>
      <c r="S23">
        <v>0</v>
      </c>
      <c r="T23">
        <v>0</v>
      </c>
      <c r="U23">
        <v>0</v>
      </c>
    </row>
    <row r="24" spans="1:21">
      <c r="A24" t="s">
        <v>28</v>
      </c>
      <c r="B24">
        <v>5</v>
      </c>
      <c r="C24">
        <v>4</v>
      </c>
      <c r="D24">
        <v>1</v>
      </c>
      <c r="E24" s="4">
        <v>0.8</v>
      </c>
      <c r="F24" s="4">
        <v>0.9</v>
      </c>
      <c r="G24">
        <v>4</v>
      </c>
      <c r="H24">
        <v>3</v>
      </c>
      <c r="I24">
        <v>1</v>
      </c>
      <c r="J24" s="3">
        <v>0.75</v>
      </c>
      <c r="K24">
        <v>1</v>
      </c>
      <c r="L24">
        <v>1</v>
      </c>
      <c r="M24">
        <v>0</v>
      </c>
      <c r="N24" s="4">
        <v>1</v>
      </c>
      <c r="O24">
        <v>2</v>
      </c>
      <c r="P24">
        <v>2</v>
      </c>
      <c r="Q24">
        <v>0</v>
      </c>
      <c r="R24" s="3">
        <v>1</v>
      </c>
      <c r="S24">
        <v>0</v>
      </c>
      <c r="T24">
        <v>1</v>
      </c>
      <c r="U24">
        <v>1</v>
      </c>
    </row>
    <row r="25" spans="1:21">
      <c r="A25" t="s">
        <v>29</v>
      </c>
      <c r="B25">
        <v>9</v>
      </c>
      <c r="C25">
        <v>3</v>
      </c>
      <c r="D25">
        <v>6</v>
      </c>
      <c r="E25" s="3">
        <v>0.33300000000000002</v>
      </c>
      <c r="F25" s="4">
        <v>0.5</v>
      </c>
      <c r="G25">
        <v>1</v>
      </c>
      <c r="H25">
        <v>0</v>
      </c>
      <c r="I25">
        <v>1</v>
      </c>
      <c r="J25" s="4">
        <v>0</v>
      </c>
      <c r="K25">
        <v>8</v>
      </c>
      <c r="L25">
        <v>3</v>
      </c>
      <c r="M25">
        <v>5</v>
      </c>
      <c r="N25" s="4">
        <v>0.375</v>
      </c>
      <c r="O25">
        <v>0</v>
      </c>
      <c r="P25">
        <v>0</v>
      </c>
      <c r="Q25">
        <v>0</v>
      </c>
      <c r="R25" s="4" t="s">
        <v>32</v>
      </c>
      <c r="S25">
        <v>0</v>
      </c>
      <c r="T25">
        <v>2</v>
      </c>
      <c r="U25">
        <v>4</v>
      </c>
    </row>
    <row r="26" spans="1:21">
      <c r="A26" t="s">
        <v>30</v>
      </c>
      <c r="B26">
        <v>8</v>
      </c>
      <c r="C26">
        <v>4</v>
      </c>
      <c r="D26">
        <v>4</v>
      </c>
      <c r="E26" s="3">
        <v>0.5</v>
      </c>
      <c r="F26" s="4">
        <v>0.68799999999999994</v>
      </c>
      <c r="G26">
        <v>4</v>
      </c>
      <c r="H26">
        <v>1</v>
      </c>
      <c r="I26">
        <v>3</v>
      </c>
      <c r="J26" s="3">
        <v>0.25</v>
      </c>
      <c r="K26">
        <v>4</v>
      </c>
      <c r="L26">
        <v>3</v>
      </c>
      <c r="M26">
        <v>1</v>
      </c>
      <c r="N26" s="3">
        <v>0.75</v>
      </c>
      <c r="O26">
        <v>0</v>
      </c>
      <c r="P26">
        <v>0</v>
      </c>
      <c r="Q26">
        <v>0</v>
      </c>
      <c r="R26" t="s">
        <v>32</v>
      </c>
      <c r="S26">
        <v>0</v>
      </c>
      <c r="T26">
        <v>0</v>
      </c>
      <c r="U26">
        <v>1</v>
      </c>
    </row>
    <row r="27" spans="1:21">
      <c r="A27" t="s">
        <v>31</v>
      </c>
      <c r="B27">
        <v>0</v>
      </c>
      <c r="C27">
        <v>0</v>
      </c>
      <c r="D27">
        <v>0</v>
      </c>
      <c r="E27" t="s">
        <v>32</v>
      </c>
      <c r="F27" t="s">
        <v>32</v>
      </c>
      <c r="G27">
        <v>0</v>
      </c>
      <c r="H27">
        <v>0</v>
      </c>
      <c r="I27">
        <v>0</v>
      </c>
      <c r="J27" t="s">
        <v>32</v>
      </c>
      <c r="K27">
        <v>0</v>
      </c>
      <c r="L27">
        <v>0</v>
      </c>
      <c r="M27">
        <v>0</v>
      </c>
      <c r="N27" t="s">
        <v>32</v>
      </c>
      <c r="O27">
        <v>0</v>
      </c>
      <c r="P27">
        <v>0</v>
      </c>
      <c r="Q27">
        <v>0</v>
      </c>
      <c r="R27" t="s">
        <v>32</v>
      </c>
      <c r="S27">
        <v>0</v>
      </c>
      <c r="T27">
        <v>0</v>
      </c>
      <c r="U27">
        <v>0</v>
      </c>
    </row>
    <row r="28" spans="1:21">
      <c r="A28" t="s">
        <v>33</v>
      </c>
      <c r="B28">
        <v>8</v>
      </c>
      <c r="C28">
        <v>6</v>
      </c>
      <c r="D28">
        <v>2</v>
      </c>
      <c r="E28" s="3">
        <v>0.75</v>
      </c>
      <c r="F28" s="3">
        <v>0.75</v>
      </c>
      <c r="G28">
        <v>8</v>
      </c>
      <c r="H28">
        <v>6</v>
      </c>
      <c r="I28">
        <v>2</v>
      </c>
      <c r="J28" s="3">
        <v>0.75</v>
      </c>
      <c r="K28">
        <v>0</v>
      </c>
      <c r="L28">
        <v>0</v>
      </c>
      <c r="M28">
        <v>0</v>
      </c>
      <c r="N28" t="s">
        <v>32</v>
      </c>
      <c r="O28">
        <v>3</v>
      </c>
      <c r="P28">
        <v>1</v>
      </c>
      <c r="Q28">
        <v>2</v>
      </c>
      <c r="R28" s="4">
        <v>0.33300000000000002</v>
      </c>
      <c r="S28">
        <v>1</v>
      </c>
      <c r="T28">
        <v>2</v>
      </c>
      <c r="U28">
        <v>2</v>
      </c>
    </row>
    <row r="29" spans="1:21">
      <c r="A29" t="s">
        <v>34</v>
      </c>
      <c r="B29">
        <v>1</v>
      </c>
      <c r="C29">
        <v>0</v>
      </c>
      <c r="D29">
        <v>1</v>
      </c>
      <c r="E29" s="3">
        <v>0</v>
      </c>
      <c r="F29" s="3">
        <v>0</v>
      </c>
      <c r="G29">
        <v>1</v>
      </c>
      <c r="H29">
        <v>0</v>
      </c>
      <c r="I29">
        <v>1</v>
      </c>
      <c r="J29" s="3">
        <v>0</v>
      </c>
      <c r="K29">
        <v>0</v>
      </c>
      <c r="L29">
        <v>0</v>
      </c>
      <c r="M29">
        <v>0</v>
      </c>
      <c r="N29" t="s">
        <v>32</v>
      </c>
      <c r="O29">
        <v>0</v>
      </c>
      <c r="P29">
        <v>0</v>
      </c>
      <c r="Q29">
        <v>0</v>
      </c>
      <c r="R29" t="s">
        <v>32</v>
      </c>
      <c r="S29">
        <v>0</v>
      </c>
      <c r="T29">
        <v>0</v>
      </c>
      <c r="U29">
        <v>1</v>
      </c>
    </row>
    <row r="30" spans="1:21">
      <c r="A30" t="s">
        <v>35</v>
      </c>
      <c r="B30">
        <v>56</v>
      </c>
      <c r="C30">
        <v>26</v>
      </c>
      <c r="D30">
        <v>30</v>
      </c>
      <c r="E30" s="4">
        <v>0.46400000000000002</v>
      </c>
      <c r="F30" s="4">
        <v>0.54500000000000004</v>
      </c>
      <c r="G30">
        <v>37</v>
      </c>
      <c r="H30">
        <v>17</v>
      </c>
      <c r="I30">
        <v>20</v>
      </c>
      <c r="J30" s="3">
        <v>0.46</v>
      </c>
      <c r="K30">
        <v>19</v>
      </c>
      <c r="L30">
        <v>9</v>
      </c>
      <c r="M30">
        <v>10</v>
      </c>
      <c r="N30" s="4">
        <v>0.47399999999999998</v>
      </c>
      <c r="O30">
        <v>6</v>
      </c>
      <c r="P30">
        <v>4</v>
      </c>
      <c r="Q30">
        <v>2</v>
      </c>
      <c r="R30" s="4">
        <v>0.66700000000000004</v>
      </c>
      <c r="S30">
        <v>2</v>
      </c>
      <c r="T30">
        <v>8</v>
      </c>
      <c r="U30">
        <v>16</v>
      </c>
    </row>
    <row r="31" spans="1:21">
      <c r="B31" s="1"/>
    </row>
    <row r="32" spans="1:21" s="8" customFormat="1">
      <c r="B32" s="9"/>
    </row>
    <row r="33" spans="1:21">
      <c r="A33" t="s">
        <v>44</v>
      </c>
      <c r="B33" s="2" t="s">
        <v>9</v>
      </c>
      <c r="C33" t="s">
        <v>10</v>
      </c>
      <c r="D33" t="s">
        <v>10</v>
      </c>
      <c r="E33" t="s">
        <v>0</v>
      </c>
      <c r="F33" t="s">
        <v>12</v>
      </c>
      <c r="G33" t="s">
        <v>13</v>
      </c>
      <c r="H33" t="s">
        <v>14</v>
      </c>
      <c r="I33" t="s">
        <v>15</v>
      </c>
      <c r="J33" t="s">
        <v>16</v>
      </c>
      <c r="K33" t="s">
        <v>16</v>
      </c>
      <c r="L33" t="s">
        <v>18</v>
      </c>
      <c r="M33" t="s">
        <v>19</v>
      </c>
      <c r="N33" t="s">
        <v>21</v>
      </c>
      <c r="O33" t="s">
        <v>22</v>
      </c>
    </row>
    <row r="34" spans="1:21">
      <c r="B34" s="1"/>
      <c r="D34" t="s">
        <v>11</v>
      </c>
      <c r="I34" t="s">
        <v>1</v>
      </c>
      <c r="K34" t="s">
        <v>17</v>
      </c>
      <c r="M34" t="s">
        <v>20</v>
      </c>
      <c r="N34" t="s">
        <v>20</v>
      </c>
      <c r="O34" t="s">
        <v>20</v>
      </c>
    </row>
    <row r="35" spans="1:21">
      <c r="B35" s="2"/>
      <c r="D35" t="s">
        <v>0</v>
      </c>
    </row>
    <row r="36" spans="1:21">
      <c r="A36" t="s">
        <v>45</v>
      </c>
      <c r="B36" s="1">
        <v>0.45833333333333331</v>
      </c>
      <c r="C36">
        <v>-7.0000000000000007E-2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21">
      <c r="A37" t="s">
        <v>46</v>
      </c>
      <c r="B37" s="2">
        <v>1.25</v>
      </c>
      <c r="C37">
        <v>1.0900000000000001</v>
      </c>
      <c r="D37">
        <v>0.33</v>
      </c>
      <c r="E37">
        <v>14</v>
      </c>
      <c r="F37">
        <v>1.17</v>
      </c>
      <c r="G37">
        <v>4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0</v>
      </c>
      <c r="O37">
        <v>2</v>
      </c>
    </row>
    <row r="38" spans="1:21">
      <c r="A38" t="s">
        <v>47</v>
      </c>
      <c r="B38" s="1">
        <v>1.125</v>
      </c>
      <c r="C38">
        <v>1.62</v>
      </c>
      <c r="D38">
        <v>0.19</v>
      </c>
      <c r="E38">
        <v>22</v>
      </c>
      <c r="F38">
        <v>2.2000000000000002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3</v>
      </c>
      <c r="N38">
        <v>0</v>
      </c>
      <c r="O38">
        <v>3</v>
      </c>
    </row>
    <row r="39" spans="1:21">
      <c r="A39" t="s">
        <v>48</v>
      </c>
      <c r="B39" s="1">
        <v>1.0833333333333333</v>
      </c>
      <c r="C39">
        <v>1.17</v>
      </c>
      <c r="D39">
        <v>0.5</v>
      </c>
      <c r="E39">
        <v>10</v>
      </c>
      <c r="F39">
        <v>1.1100000000000001</v>
      </c>
      <c r="G39">
        <v>1</v>
      </c>
      <c r="H39">
        <v>1</v>
      </c>
      <c r="I39">
        <v>1</v>
      </c>
      <c r="J39">
        <v>4</v>
      </c>
      <c r="K39">
        <v>0</v>
      </c>
      <c r="L39">
        <v>1</v>
      </c>
      <c r="M39">
        <v>3</v>
      </c>
      <c r="N39">
        <v>0</v>
      </c>
      <c r="O39">
        <v>3</v>
      </c>
    </row>
    <row r="40" spans="1:21">
      <c r="A40" t="s">
        <v>49</v>
      </c>
      <c r="B40" s="1">
        <v>0.20833333333333334</v>
      </c>
      <c r="C40">
        <v>-0.56000000000000005</v>
      </c>
      <c r="D40">
        <v>-0.2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</row>
    <row r="41" spans="1:21">
      <c r="A41" t="s">
        <v>50</v>
      </c>
      <c r="B41" s="1">
        <v>1.0416666666666667</v>
      </c>
      <c r="C41">
        <v>1.31</v>
      </c>
      <c r="D41">
        <v>0.04</v>
      </c>
      <c r="E41">
        <v>17</v>
      </c>
      <c r="F41">
        <v>1.89</v>
      </c>
      <c r="G41">
        <v>0</v>
      </c>
      <c r="H41">
        <v>1</v>
      </c>
      <c r="I41">
        <v>0</v>
      </c>
      <c r="J41">
        <v>0</v>
      </c>
      <c r="K41">
        <v>1</v>
      </c>
      <c r="L41">
        <v>0</v>
      </c>
      <c r="M41">
        <v>2</v>
      </c>
      <c r="N41">
        <v>1</v>
      </c>
      <c r="O41">
        <v>1</v>
      </c>
    </row>
    <row r="42" spans="1:21">
      <c r="A42" t="s">
        <v>51</v>
      </c>
      <c r="B42" s="1">
        <v>1.2916666666666667</v>
      </c>
      <c r="C42">
        <v>1.25</v>
      </c>
      <c r="D42">
        <v>0.26</v>
      </c>
      <c r="E42">
        <v>14</v>
      </c>
      <c r="F42">
        <v>1.27</v>
      </c>
      <c r="G42">
        <v>2</v>
      </c>
      <c r="H42">
        <v>1</v>
      </c>
      <c r="I42">
        <v>2</v>
      </c>
      <c r="J42">
        <v>0</v>
      </c>
      <c r="K42">
        <v>1</v>
      </c>
      <c r="L42">
        <v>0</v>
      </c>
      <c r="M42">
        <v>5</v>
      </c>
      <c r="N42">
        <v>1</v>
      </c>
      <c r="O42">
        <v>4</v>
      </c>
    </row>
    <row r="43" spans="1:21">
      <c r="A43" t="s">
        <v>52</v>
      </c>
      <c r="B43" s="2">
        <v>0.33333333333333331</v>
      </c>
      <c r="C43">
        <v>0.39</v>
      </c>
      <c r="D43">
        <v>0.5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2</v>
      </c>
      <c r="N43">
        <v>0</v>
      </c>
      <c r="O43">
        <v>2</v>
      </c>
    </row>
    <row r="44" spans="1:21">
      <c r="A44" t="s">
        <v>53</v>
      </c>
      <c r="B44" s="2">
        <v>8.3333333333333329E-2</v>
      </c>
      <c r="C44">
        <v>0</v>
      </c>
      <c r="D44">
        <v>0</v>
      </c>
      <c r="E44">
        <v>0</v>
      </c>
      <c r="F44" t="s">
        <v>32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21">
      <c r="A45" t="s">
        <v>54</v>
      </c>
      <c r="B45" s="1">
        <v>1.4583333333333333</v>
      </c>
      <c r="C45">
        <v>0.77</v>
      </c>
      <c r="D45">
        <v>0.49</v>
      </c>
      <c r="E45" s="4">
        <v>7</v>
      </c>
      <c r="F45" s="3">
        <v>1</v>
      </c>
      <c r="G45">
        <v>8</v>
      </c>
      <c r="H45">
        <v>3</v>
      </c>
      <c r="I45">
        <v>2.67</v>
      </c>
      <c r="J45" s="3">
        <v>1</v>
      </c>
      <c r="K45">
        <v>3</v>
      </c>
      <c r="L45">
        <v>0</v>
      </c>
      <c r="M45">
        <v>4</v>
      </c>
      <c r="N45" s="3">
        <v>1</v>
      </c>
      <c r="O45">
        <v>3</v>
      </c>
      <c r="R45" s="3"/>
    </row>
    <row r="46" spans="1:21">
      <c r="A46" t="s">
        <v>35</v>
      </c>
      <c r="B46" s="1">
        <v>1.6666666666666667</v>
      </c>
      <c r="C46">
        <v>1.02</v>
      </c>
      <c r="D46">
        <v>0.28000000000000003</v>
      </c>
      <c r="E46">
        <v>84</v>
      </c>
      <c r="F46">
        <v>1.33</v>
      </c>
      <c r="G46">
        <v>16</v>
      </c>
      <c r="H46">
        <v>7</v>
      </c>
      <c r="I46">
        <v>2.29</v>
      </c>
      <c r="J46">
        <v>6</v>
      </c>
      <c r="K46">
        <v>6</v>
      </c>
      <c r="L46">
        <v>1</v>
      </c>
      <c r="M46">
        <v>22</v>
      </c>
      <c r="N46">
        <v>3</v>
      </c>
      <c r="O46">
        <v>19</v>
      </c>
    </row>
    <row r="47" spans="1:21">
      <c r="B47" s="1"/>
    </row>
    <row r="48" spans="1:21">
      <c r="A48" t="s">
        <v>44</v>
      </c>
      <c r="B48" t="s">
        <v>2</v>
      </c>
      <c r="C48" t="s">
        <v>3</v>
      </c>
      <c r="D48" t="s">
        <v>36</v>
      </c>
      <c r="E48" s="3" t="s">
        <v>37</v>
      </c>
      <c r="F48" s="3" t="s">
        <v>38</v>
      </c>
      <c r="G48">
        <v>2</v>
      </c>
      <c r="H48">
        <v>2</v>
      </c>
      <c r="I48">
        <v>2</v>
      </c>
      <c r="J48" s="3">
        <v>2</v>
      </c>
      <c r="K48">
        <v>3</v>
      </c>
      <c r="L48">
        <v>3</v>
      </c>
      <c r="M48">
        <v>3</v>
      </c>
      <c r="N48" s="3">
        <v>3</v>
      </c>
      <c r="O48" t="s">
        <v>4</v>
      </c>
      <c r="P48" t="s">
        <v>5</v>
      </c>
      <c r="Q48" t="s">
        <v>39</v>
      </c>
      <c r="R48" t="s">
        <v>40</v>
      </c>
      <c r="S48">
        <v>1</v>
      </c>
      <c r="T48" t="s">
        <v>41</v>
      </c>
      <c r="U48" t="s">
        <v>41</v>
      </c>
    </row>
    <row r="49" spans="1:21">
      <c r="E49" s="3"/>
      <c r="F49" s="3"/>
      <c r="G49" t="s">
        <v>2</v>
      </c>
      <c r="H49" t="s">
        <v>3</v>
      </c>
      <c r="I49" t="s">
        <v>36</v>
      </c>
      <c r="J49" s="4" t="s">
        <v>37</v>
      </c>
      <c r="K49" t="s">
        <v>2</v>
      </c>
      <c r="L49" t="s">
        <v>3</v>
      </c>
      <c r="M49" t="s">
        <v>36</v>
      </c>
      <c r="N49" s="3" t="s">
        <v>37</v>
      </c>
      <c r="T49" t="s">
        <v>42</v>
      </c>
      <c r="U49" t="s">
        <v>43</v>
      </c>
    </row>
    <row r="50" spans="1:21">
      <c r="A50" t="s">
        <v>45</v>
      </c>
      <c r="B50">
        <v>1</v>
      </c>
      <c r="C50">
        <v>0</v>
      </c>
      <c r="D50">
        <v>1</v>
      </c>
      <c r="E50" s="4">
        <v>0</v>
      </c>
      <c r="F50" s="4">
        <v>0</v>
      </c>
      <c r="G50">
        <v>0</v>
      </c>
      <c r="H50">
        <v>0</v>
      </c>
      <c r="I50">
        <v>0</v>
      </c>
      <c r="J50" s="4" t="s">
        <v>32</v>
      </c>
      <c r="K50">
        <v>1</v>
      </c>
      <c r="L50">
        <v>0</v>
      </c>
      <c r="M50">
        <v>1</v>
      </c>
      <c r="N50" s="4">
        <v>0</v>
      </c>
      <c r="O50">
        <v>0</v>
      </c>
      <c r="P50">
        <v>0</v>
      </c>
      <c r="Q50">
        <v>0</v>
      </c>
      <c r="R50" s="4" t="s">
        <v>32</v>
      </c>
      <c r="S50">
        <v>0</v>
      </c>
      <c r="T50">
        <v>0</v>
      </c>
      <c r="U50">
        <v>2</v>
      </c>
    </row>
    <row r="51" spans="1:21">
      <c r="A51" t="s">
        <v>46</v>
      </c>
      <c r="B51">
        <v>11</v>
      </c>
      <c r="C51">
        <v>5</v>
      </c>
      <c r="D51">
        <v>6</v>
      </c>
      <c r="E51" s="3">
        <v>0.45400000000000001</v>
      </c>
      <c r="F51" s="3">
        <v>0.54600000000000004</v>
      </c>
      <c r="G51">
        <v>6</v>
      </c>
      <c r="H51">
        <v>3</v>
      </c>
      <c r="I51">
        <v>3</v>
      </c>
      <c r="J51" s="3">
        <v>0.5</v>
      </c>
      <c r="K51">
        <v>5</v>
      </c>
      <c r="L51">
        <v>2</v>
      </c>
      <c r="M51">
        <v>3</v>
      </c>
      <c r="N51" s="3">
        <v>0.4</v>
      </c>
      <c r="O51">
        <v>2</v>
      </c>
      <c r="P51">
        <v>2</v>
      </c>
      <c r="Q51">
        <v>0</v>
      </c>
      <c r="R51" s="4">
        <v>1</v>
      </c>
      <c r="S51">
        <v>0</v>
      </c>
      <c r="T51">
        <v>1</v>
      </c>
      <c r="U51">
        <v>0</v>
      </c>
    </row>
    <row r="52" spans="1:21">
      <c r="A52" t="s">
        <v>47</v>
      </c>
      <c r="B52">
        <v>9</v>
      </c>
      <c r="C52">
        <v>7</v>
      </c>
      <c r="D52">
        <v>2</v>
      </c>
      <c r="E52" s="4">
        <v>0.77800000000000002</v>
      </c>
      <c r="F52" s="3">
        <v>1.111</v>
      </c>
      <c r="G52">
        <v>1</v>
      </c>
      <c r="H52">
        <v>1</v>
      </c>
      <c r="I52">
        <v>0</v>
      </c>
      <c r="J52" s="3">
        <v>1</v>
      </c>
      <c r="K52">
        <v>8</v>
      </c>
      <c r="L52">
        <v>6</v>
      </c>
      <c r="M52">
        <v>2</v>
      </c>
      <c r="N52" s="4">
        <v>0.75</v>
      </c>
      <c r="O52">
        <v>2</v>
      </c>
      <c r="P52">
        <v>2</v>
      </c>
      <c r="Q52">
        <v>0</v>
      </c>
      <c r="R52" s="3">
        <v>1</v>
      </c>
      <c r="S52">
        <v>0</v>
      </c>
      <c r="T52">
        <v>1</v>
      </c>
      <c r="U52">
        <v>1</v>
      </c>
    </row>
    <row r="53" spans="1:21">
      <c r="A53" t="s">
        <v>48</v>
      </c>
      <c r="B53">
        <v>6</v>
      </c>
      <c r="C53">
        <v>3</v>
      </c>
      <c r="D53">
        <v>3</v>
      </c>
      <c r="E53" s="4">
        <v>0.5</v>
      </c>
      <c r="F53" s="4">
        <v>0.66700000000000004</v>
      </c>
      <c r="G53">
        <v>3</v>
      </c>
      <c r="H53">
        <v>1</v>
      </c>
      <c r="I53">
        <v>2</v>
      </c>
      <c r="J53" s="3">
        <v>0.33300000000000002</v>
      </c>
      <c r="K53">
        <v>3</v>
      </c>
      <c r="L53">
        <v>2</v>
      </c>
      <c r="M53">
        <v>1</v>
      </c>
      <c r="N53" s="3">
        <v>0.66700000000000004</v>
      </c>
      <c r="O53">
        <v>4</v>
      </c>
      <c r="P53">
        <v>2</v>
      </c>
      <c r="Q53">
        <v>2</v>
      </c>
      <c r="R53" s="4">
        <v>0.5</v>
      </c>
      <c r="S53">
        <v>0</v>
      </c>
      <c r="T53">
        <v>2</v>
      </c>
      <c r="U53">
        <v>2</v>
      </c>
    </row>
    <row r="54" spans="1:21">
      <c r="A54" t="s">
        <v>49</v>
      </c>
      <c r="B54">
        <v>2</v>
      </c>
      <c r="C54">
        <v>0</v>
      </c>
      <c r="D54">
        <v>2</v>
      </c>
      <c r="E54" s="4">
        <v>0</v>
      </c>
      <c r="F54" s="4">
        <v>0</v>
      </c>
      <c r="G54">
        <v>2</v>
      </c>
      <c r="H54">
        <v>0</v>
      </c>
      <c r="I54">
        <v>2</v>
      </c>
      <c r="J54" s="3">
        <v>0</v>
      </c>
      <c r="K54">
        <v>0</v>
      </c>
      <c r="L54">
        <v>0</v>
      </c>
      <c r="M54">
        <v>0</v>
      </c>
      <c r="N54" s="4" t="s">
        <v>32</v>
      </c>
      <c r="O54">
        <v>0</v>
      </c>
      <c r="P54">
        <v>0</v>
      </c>
      <c r="Q54">
        <v>0</v>
      </c>
      <c r="R54" s="4" t="s">
        <v>32</v>
      </c>
      <c r="S54">
        <v>0</v>
      </c>
      <c r="T54">
        <v>0</v>
      </c>
      <c r="U54">
        <v>2</v>
      </c>
    </row>
    <row r="55" spans="1:21">
      <c r="A55" t="s">
        <v>50</v>
      </c>
      <c r="B55">
        <v>7</v>
      </c>
      <c r="C55">
        <v>6</v>
      </c>
      <c r="D55">
        <v>1</v>
      </c>
      <c r="E55" s="4">
        <v>0.85699999999999998</v>
      </c>
      <c r="F55" s="4">
        <v>1.071</v>
      </c>
      <c r="G55">
        <v>3</v>
      </c>
      <c r="H55">
        <v>3</v>
      </c>
      <c r="I55">
        <v>0</v>
      </c>
      <c r="J55" s="3">
        <v>1</v>
      </c>
      <c r="K55">
        <v>4</v>
      </c>
      <c r="L55">
        <v>3</v>
      </c>
      <c r="M55">
        <v>1</v>
      </c>
      <c r="N55" s="3">
        <v>0.75</v>
      </c>
      <c r="O55">
        <v>2</v>
      </c>
      <c r="P55">
        <v>2</v>
      </c>
      <c r="Q55">
        <v>0</v>
      </c>
      <c r="R55" s="3">
        <v>1</v>
      </c>
      <c r="S55">
        <v>0</v>
      </c>
      <c r="T55">
        <v>1</v>
      </c>
      <c r="U55">
        <v>1</v>
      </c>
    </row>
    <row r="56" spans="1:21">
      <c r="A56" t="s">
        <v>51</v>
      </c>
      <c r="B56">
        <v>8</v>
      </c>
      <c r="C56">
        <v>4</v>
      </c>
      <c r="D56">
        <v>4</v>
      </c>
      <c r="E56" s="3">
        <v>0.5</v>
      </c>
      <c r="F56" s="4">
        <v>0.625</v>
      </c>
      <c r="G56">
        <v>4</v>
      </c>
      <c r="H56">
        <v>2</v>
      </c>
      <c r="I56">
        <v>2</v>
      </c>
      <c r="J56" s="3">
        <v>0.5</v>
      </c>
      <c r="K56">
        <v>4</v>
      </c>
      <c r="L56">
        <v>2</v>
      </c>
      <c r="M56">
        <v>2</v>
      </c>
      <c r="N56" s="3">
        <v>0.5</v>
      </c>
      <c r="O56">
        <v>4</v>
      </c>
      <c r="P56">
        <v>4</v>
      </c>
      <c r="Q56">
        <v>0</v>
      </c>
      <c r="R56" s="3">
        <v>1</v>
      </c>
      <c r="S56">
        <v>0</v>
      </c>
      <c r="T56">
        <v>2</v>
      </c>
      <c r="U56">
        <v>4</v>
      </c>
    </row>
    <row r="57" spans="1:21">
      <c r="A57" t="s">
        <v>52</v>
      </c>
      <c r="B57">
        <v>1</v>
      </c>
      <c r="C57">
        <v>0</v>
      </c>
      <c r="D57">
        <v>1</v>
      </c>
      <c r="E57" s="3">
        <v>0</v>
      </c>
      <c r="F57" s="3">
        <v>0</v>
      </c>
      <c r="G57">
        <v>1</v>
      </c>
      <c r="H57">
        <v>0</v>
      </c>
      <c r="I57">
        <v>1</v>
      </c>
      <c r="J57" s="3">
        <v>0</v>
      </c>
      <c r="K57">
        <v>0</v>
      </c>
      <c r="L57">
        <v>0</v>
      </c>
      <c r="M57">
        <v>0</v>
      </c>
      <c r="N57" t="s">
        <v>32</v>
      </c>
      <c r="O57">
        <v>0</v>
      </c>
      <c r="P57">
        <v>0</v>
      </c>
      <c r="Q57">
        <v>0</v>
      </c>
      <c r="R57" t="s">
        <v>32</v>
      </c>
      <c r="S57">
        <v>0</v>
      </c>
      <c r="T57">
        <v>0</v>
      </c>
      <c r="U57">
        <v>0</v>
      </c>
    </row>
    <row r="58" spans="1:21">
      <c r="A58" t="s">
        <v>53</v>
      </c>
      <c r="B58">
        <v>0</v>
      </c>
      <c r="C58">
        <v>0</v>
      </c>
      <c r="D58">
        <v>0</v>
      </c>
      <c r="E58" t="s">
        <v>32</v>
      </c>
      <c r="F58" t="s">
        <v>32</v>
      </c>
      <c r="G58">
        <v>0</v>
      </c>
      <c r="H58">
        <v>0</v>
      </c>
      <c r="I58">
        <v>0</v>
      </c>
      <c r="J58" t="s">
        <v>32</v>
      </c>
      <c r="K58">
        <v>0</v>
      </c>
      <c r="L58">
        <v>0</v>
      </c>
      <c r="M58">
        <v>0</v>
      </c>
      <c r="N58" t="s">
        <v>32</v>
      </c>
      <c r="O58">
        <v>0</v>
      </c>
      <c r="P58">
        <v>0</v>
      </c>
      <c r="Q58">
        <v>0</v>
      </c>
      <c r="R58" t="s">
        <v>32</v>
      </c>
      <c r="S58">
        <v>0</v>
      </c>
      <c r="T58">
        <v>0</v>
      </c>
      <c r="U58">
        <v>0</v>
      </c>
    </row>
    <row r="59" spans="1:21">
      <c r="A59" t="s">
        <v>54</v>
      </c>
      <c r="B59">
        <v>4</v>
      </c>
      <c r="C59">
        <v>3</v>
      </c>
      <c r="D59">
        <v>1</v>
      </c>
      <c r="E59" s="3">
        <v>0.75</v>
      </c>
      <c r="F59" s="4">
        <v>0.875</v>
      </c>
      <c r="G59">
        <v>3</v>
      </c>
      <c r="H59">
        <v>2</v>
      </c>
      <c r="I59">
        <v>1</v>
      </c>
      <c r="J59" s="4">
        <v>0.66700000000000004</v>
      </c>
      <c r="K59">
        <v>1</v>
      </c>
      <c r="L59">
        <v>1</v>
      </c>
      <c r="M59">
        <v>0</v>
      </c>
      <c r="N59" s="3">
        <v>1</v>
      </c>
      <c r="O59">
        <v>0</v>
      </c>
      <c r="P59">
        <v>0</v>
      </c>
      <c r="Q59">
        <v>0</v>
      </c>
      <c r="R59" t="s">
        <v>32</v>
      </c>
      <c r="S59">
        <v>0</v>
      </c>
      <c r="T59">
        <v>0</v>
      </c>
      <c r="U59">
        <v>2</v>
      </c>
    </row>
    <row r="60" spans="1:21">
      <c r="A60" t="s">
        <v>35</v>
      </c>
      <c r="B60">
        <v>49</v>
      </c>
      <c r="C60">
        <v>28</v>
      </c>
      <c r="D60">
        <v>21</v>
      </c>
      <c r="E60" s="4">
        <v>0.57099999999999995</v>
      </c>
      <c r="F60" s="4">
        <v>0.73499999999999999</v>
      </c>
      <c r="G60">
        <v>23</v>
      </c>
      <c r="H60">
        <v>12</v>
      </c>
      <c r="I60">
        <v>11</v>
      </c>
      <c r="J60" s="4">
        <v>0.52200000000000002</v>
      </c>
      <c r="K60">
        <v>26</v>
      </c>
      <c r="L60">
        <v>16</v>
      </c>
      <c r="M60">
        <v>10</v>
      </c>
      <c r="N60" s="4">
        <v>0.61499999999999999</v>
      </c>
      <c r="O60">
        <v>14</v>
      </c>
      <c r="P60">
        <v>12</v>
      </c>
      <c r="Q60">
        <v>2</v>
      </c>
      <c r="R60" s="4">
        <v>0.85699999999999998</v>
      </c>
      <c r="S60">
        <v>0</v>
      </c>
      <c r="T60">
        <v>7</v>
      </c>
      <c r="U60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8634-E644-AF48-AB10-7593B3E96E47}">
  <dimension ref="A1:U54"/>
  <sheetViews>
    <sheetView workbookViewId="0">
      <selection activeCell="G57" sqref="G57"/>
    </sheetView>
  </sheetViews>
  <sheetFormatPr baseColWidth="10" defaultRowHeight="16"/>
  <cols>
    <col min="1" max="1" width="27.83203125" customWidth="1"/>
  </cols>
  <sheetData>
    <row r="1" spans="1:21">
      <c r="A1" t="s">
        <v>44</v>
      </c>
      <c r="B1" t="s">
        <v>9</v>
      </c>
      <c r="C1" t="s">
        <v>10</v>
      </c>
      <c r="D1" t="s">
        <v>10</v>
      </c>
      <c r="E1" t="s">
        <v>0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16</v>
      </c>
      <c r="L1" t="s">
        <v>18</v>
      </c>
      <c r="M1" t="s">
        <v>19</v>
      </c>
      <c r="N1" t="s">
        <v>21</v>
      </c>
      <c r="O1" t="s">
        <v>22</v>
      </c>
    </row>
    <row r="2" spans="1:21">
      <c r="D2" t="s">
        <v>11</v>
      </c>
      <c r="I2" t="s">
        <v>1</v>
      </c>
      <c r="K2" t="s">
        <v>17</v>
      </c>
      <c r="M2" t="s">
        <v>20</v>
      </c>
      <c r="N2" t="s">
        <v>20</v>
      </c>
      <c r="O2" t="s">
        <v>20</v>
      </c>
    </row>
    <row r="3" spans="1:21">
      <c r="D3" t="s">
        <v>0</v>
      </c>
    </row>
    <row r="4" spans="1:21">
      <c r="A4" t="s">
        <v>45</v>
      </c>
      <c r="B4" s="2">
        <v>8.3333333333333329E-2</v>
      </c>
      <c r="C4">
        <v>0</v>
      </c>
      <c r="D4">
        <v>0</v>
      </c>
      <c r="E4">
        <v>0</v>
      </c>
      <c r="F4" t="s">
        <v>32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21">
      <c r="A5" t="s">
        <v>46</v>
      </c>
      <c r="B5" s="1">
        <v>1.6666666666666667</v>
      </c>
      <c r="C5">
        <v>1.1000000000000001</v>
      </c>
      <c r="D5">
        <v>0.18</v>
      </c>
      <c r="E5">
        <v>20</v>
      </c>
      <c r="F5">
        <v>1</v>
      </c>
      <c r="G5">
        <v>5</v>
      </c>
      <c r="H5">
        <v>3</v>
      </c>
      <c r="I5">
        <v>1.67</v>
      </c>
      <c r="J5">
        <v>0</v>
      </c>
      <c r="K5">
        <v>2</v>
      </c>
      <c r="L5">
        <v>0</v>
      </c>
      <c r="M5">
        <v>3</v>
      </c>
      <c r="N5">
        <v>0</v>
      </c>
      <c r="O5">
        <v>3</v>
      </c>
    </row>
    <row r="6" spans="1:21">
      <c r="A6" t="s">
        <v>47</v>
      </c>
      <c r="B6" s="2">
        <v>0.75</v>
      </c>
      <c r="C6">
        <v>0.04</v>
      </c>
      <c r="D6">
        <v>0</v>
      </c>
      <c r="E6">
        <v>3</v>
      </c>
      <c r="F6">
        <v>0.38</v>
      </c>
      <c r="G6">
        <v>1</v>
      </c>
      <c r="H6">
        <v>2</v>
      </c>
      <c r="I6">
        <v>0.5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</row>
    <row r="7" spans="1:21">
      <c r="A7" t="s">
        <v>48</v>
      </c>
      <c r="B7" s="1">
        <v>1.4583333333333333</v>
      </c>
      <c r="C7">
        <v>1.4</v>
      </c>
      <c r="D7">
        <v>0.63</v>
      </c>
      <c r="E7">
        <v>13</v>
      </c>
      <c r="F7">
        <v>1.44</v>
      </c>
      <c r="G7">
        <v>5</v>
      </c>
      <c r="H7">
        <v>1</v>
      </c>
      <c r="I7">
        <v>5</v>
      </c>
      <c r="J7">
        <v>0</v>
      </c>
      <c r="K7">
        <v>0</v>
      </c>
      <c r="L7">
        <v>0</v>
      </c>
      <c r="M7">
        <v>11</v>
      </c>
      <c r="N7">
        <v>3</v>
      </c>
      <c r="O7">
        <v>8</v>
      </c>
    </row>
    <row r="8" spans="1:21">
      <c r="A8" t="s">
        <v>50</v>
      </c>
      <c r="B8" s="2">
        <v>0.91666666666666663</v>
      </c>
      <c r="C8">
        <v>0.08</v>
      </c>
      <c r="D8">
        <v>0.23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3</v>
      </c>
      <c r="N8">
        <v>2</v>
      </c>
      <c r="O8">
        <v>1</v>
      </c>
    </row>
    <row r="9" spans="1:21">
      <c r="A9" t="s">
        <v>51</v>
      </c>
      <c r="B9" s="1">
        <v>1.5</v>
      </c>
      <c r="C9">
        <v>1.0900000000000001</v>
      </c>
      <c r="D9">
        <v>0.22</v>
      </c>
      <c r="E9">
        <v>22</v>
      </c>
      <c r="F9">
        <v>1</v>
      </c>
      <c r="G9">
        <v>0</v>
      </c>
      <c r="H9">
        <v>2</v>
      </c>
      <c r="I9">
        <v>0</v>
      </c>
      <c r="J9">
        <v>2</v>
      </c>
      <c r="K9">
        <v>1</v>
      </c>
      <c r="L9">
        <v>0</v>
      </c>
      <c r="M9">
        <v>7</v>
      </c>
      <c r="N9">
        <v>1</v>
      </c>
      <c r="O9">
        <v>6</v>
      </c>
    </row>
    <row r="10" spans="1:21">
      <c r="A10" t="s">
        <v>52</v>
      </c>
      <c r="B10" s="2">
        <v>0.20833333333333334</v>
      </c>
      <c r="C10">
        <v>0.62</v>
      </c>
      <c r="D10">
        <v>0</v>
      </c>
      <c r="E10">
        <v>2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21">
      <c r="A11" t="s">
        <v>53</v>
      </c>
      <c r="B11" s="2">
        <v>0.29166666666666669</v>
      </c>
      <c r="C11">
        <v>1.21</v>
      </c>
      <c r="D11">
        <v>0</v>
      </c>
      <c r="E11">
        <v>2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0</v>
      </c>
    </row>
    <row r="12" spans="1:21">
      <c r="A12" t="s">
        <v>54</v>
      </c>
      <c r="B12" s="1">
        <v>1.4583333333333333</v>
      </c>
      <c r="C12">
        <v>0.94</v>
      </c>
      <c r="D12">
        <v>0.49</v>
      </c>
      <c r="E12">
        <v>11</v>
      </c>
      <c r="F12">
        <v>1</v>
      </c>
      <c r="G12">
        <v>7</v>
      </c>
      <c r="H12">
        <v>2</v>
      </c>
      <c r="I12">
        <v>3.5</v>
      </c>
      <c r="J12">
        <v>1</v>
      </c>
      <c r="K12">
        <v>1</v>
      </c>
      <c r="L12">
        <v>1</v>
      </c>
      <c r="M12">
        <v>2</v>
      </c>
      <c r="N12">
        <v>1</v>
      </c>
      <c r="O12">
        <v>1</v>
      </c>
    </row>
    <row r="13" spans="1:21">
      <c r="A13" t="s">
        <v>35</v>
      </c>
      <c r="B13" s="1">
        <v>1.6666666666666667</v>
      </c>
      <c r="C13">
        <v>0.9</v>
      </c>
      <c r="D13">
        <v>0.3</v>
      </c>
      <c r="E13">
        <v>73</v>
      </c>
      <c r="F13">
        <v>0.94</v>
      </c>
      <c r="G13">
        <v>19</v>
      </c>
      <c r="H13">
        <v>12</v>
      </c>
      <c r="I13">
        <v>1.58</v>
      </c>
      <c r="J13">
        <v>4</v>
      </c>
      <c r="K13">
        <v>6</v>
      </c>
      <c r="L13">
        <v>1</v>
      </c>
      <c r="M13">
        <v>27</v>
      </c>
      <c r="N13">
        <v>8</v>
      </c>
      <c r="O13">
        <v>19</v>
      </c>
    </row>
    <row r="14" spans="1:21">
      <c r="A14" t="s">
        <v>44</v>
      </c>
      <c r="B14" t="s">
        <v>2</v>
      </c>
      <c r="C14" t="s">
        <v>3</v>
      </c>
      <c r="D14" t="s">
        <v>36</v>
      </c>
      <c r="E14" t="s">
        <v>37</v>
      </c>
      <c r="F14" t="s">
        <v>38</v>
      </c>
      <c r="G14">
        <v>2</v>
      </c>
      <c r="H14">
        <v>2</v>
      </c>
      <c r="I14">
        <v>2</v>
      </c>
      <c r="J14">
        <v>2</v>
      </c>
      <c r="K14">
        <v>3</v>
      </c>
      <c r="L14">
        <v>3</v>
      </c>
      <c r="M14">
        <v>3</v>
      </c>
      <c r="N14">
        <v>3</v>
      </c>
      <c r="O14" t="s">
        <v>4</v>
      </c>
      <c r="P14" t="s">
        <v>5</v>
      </c>
      <c r="Q14" t="s">
        <v>39</v>
      </c>
      <c r="R14" t="s">
        <v>40</v>
      </c>
      <c r="S14">
        <v>1</v>
      </c>
      <c r="T14" t="s">
        <v>41</v>
      </c>
      <c r="U14" t="s">
        <v>41</v>
      </c>
    </row>
    <row r="15" spans="1:21">
      <c r="G15" t="s">
        <v>2</v>
      </c>
      <c r="H15" t="s">
        <v>3</v>
      </c>
      <c r="I15" t="s">
        <v>36</v>
      </c>
      <c r="J15" t="s">
        <v>37</v>
      </c>
      <c r="K15" t="s">
        <v>2</v>
      </c>
      <c r="L15" t="s">
        <v>3</v>
      </c>
      <c r="M15" t="s">
        <v>36</v>
      </c>
      <c r="N15" t="s">
        <v>37</v>
      </c>
      <c r="T15" t="s">
        <v>42</v>
      </c>
      <c r="U15" t="s">
        <v>43</v>
      </c>
    </row>
    <row r="16" spans="1:21">
      <c r="A16" t="s">
        <v>45</v>
      </c>
      <c r="B16">
        <v>0</v>
      </c>
      <c r="C16">
        <v>0</v>
      </c>
      <c r="D16">
        <v>0</v>
      </c>
      <c r="E16" t="s">
        <v>32</v>
      </c>
      <c r="F16" t="s">
        <v>32</v>
      </c>
      <c r="G16">
        <v>0</v>
      </c>
      <c r="H16">
        <v>0</v>
      </c>
      <c r="I16">
        <v>0</v>
      </c>
      <c r="J16" t="s">
        <v>32</v>
      </c>
      <c r="K16">
        <v>0</v>
      </c>
      <c r="L16">
        <v>0</v>
      </c>
      <c r="M16">
        <v>0</v>
      </c>
      <c r="N16" t="s">
        <v>32</v>
      </c>
      <c r="O16">
        <v>0</v>
      </c>
      <c r="P16">
        <v>0</v>
      </c>
      <c r="Q16">
        <v>0</v>
      </c>
      <c r="R16" t="s">
        <v>32</v>
      </c>
      <c r="S16">
        <v>0</v>
      </c>
      <c r="T16">
        <v>0</v>
      </c>
      <c r="U16">
        <v>0</v>
      </c>
    </row>
    <row r="17" spans="1:21">
      <c r="A17" t="s">
        <v>46</v>
      </c>
      <c r="B17">
        <v>14</v>
      </c>
      <c r="C17">
        <v>6</v>
      </c>
      <c r="D17">
        <v>8</v>
      </c>
      <c r="E17" s="4">
        <v>0.42899999999999999</v>
      </c>
      <c r="F17" s="4">
        <v>0.57099999999999995</v>
      </c>
      <c r="G17">
        <v>3</v>
      </c>
      <c r="H17">
        <v>2</v>
      </c>
      <c r="I17">
        <v>1</v>
      </c>
      <c r="J17" s="4">
        <v>0.66700000000000004</v>
      </c>
      <c r="K17">
        <v>11</v>
      </c>
      <c r="L17">
        <v>4</v>
      </c>
      <c r="M17">
        <v>7</v>
      </c>
      <c r="N17" s="4">
        <v>0.36399999999999999</v>
      </c>
      <c r="O17">
        <v>4</v>
      </c>
      <c r="P17">
        <v>4</v>
      </c>
      <c r="Q17">
        <v>0</v>
      </c>
      <c r="R17" s="3">
        <v>1</v>
      </c>
      <c r="S17">
        <v>0</v>
      </c>
      <c r="T17">
        <v>2</v>
      </c>
      <c r="U17">
        <v>1</v>
      </c>
    </row>
    <row r="18" spans="1:21">
      <c r="A18" t="s">
        <v>47</v>
      </c>
      <c r="B18">
        <v>6</v>
      </c>
      <c r="C18">
        <v>1</v>
      </c>
      <c r="D18">
        <v>5</v>
      </c>
      <c r="E18" s="4">
        <v>0.16700000000000001</v>
      </c>
      <c r="F18" s="3">
        <v>0.25</v>
      </c>
      <c r="G18">
        <v>0</v>
      </c>
      <c r="H18">
        <v>0</v>
      </c>
      <c r="I18">
        <v>0</v>
      </c>
      <c r="J18" t="s">
        <v>32</v>
      </c>
      <c r="K18">
        <v>6</v>
      </c>
      <c r="L18">
        <v>1</v>
      </c>
      <c r="M18">
        <v>5</v>
      </c>
      <c r="N18" s="4">
        <v>0.16700000000000001</v>
      </c>
      <c r="O18">
        <v>0</v>
      </c>
      <c r="P18">
        <v>0</v>
      </c>
      <c r="Q18">
        <v>0</v>
      </c>
      <c r="R18" t="s">
        <v>32</v>
      </c>
      <c r="S18">
        <v>0</v>
      </c>
      <c r="T18">
        <v>1</v>
      </c>
      <c r="U18">
        <v>2</v>
      </c>
    </row>
    <row r="19" spans="1:21">
      <c r="A19" t="s">
        <v>48</v>
      </c>
      <c r="B19">
        <v>6</v>
      </c>
      <c r="C19">
        <v>5</v>
      </c>
      <c r="D19">
        <v>1</v>
      </c>
      <c r="E19" s="4">
        <v>0.83299999999999996</v>
      </c>
      <c r="F19" s="4">
        <v>0.83299999999999996</v>
      </c>
      <c r="G19">
        <v>5</v>
      </c>
      <c r="H19">
        <v>5</v>
      </c>
      <c r="I19">
        <v>0</v>
      </c>
      <c r="J19" s="3">
        <v>1</v>
      </c>
      <c r="K19">
        <v>1</v>
      </c>
      <c r="L19">
        <v>0</v>
      </c>
      <c r="M19">
        <v>1</v>
      </c>
      <c r="N19" s="3">
        <v>0</v>
      </c>
      <c r="O19">
        <v>5</v>
      </c>
      <c r="P19">
        <v>3</v>
      </c>
      <c r="Q19">
        <v>2</v>
      </c>
      <c r="R19" s="3">
        <v>0.6</v>
      </c>
      <c r="S19">
        <v>1</v>
      </c>
      <c r="T19">
        <v>3</v>
      </c>
      <c r="U19">
        <v>2</v>
      </c>
    </row>
    <row r="20" spans="1:21">
      <c r="A20" t="s">
        <v>50</v>
      </c>
      <c r="B20">
        <v>4</v>
      </c>
      <c r="C20">
        <v>0</v>
      </c>
      <c r="D20">
        <v>4</v>
      </c>
      <c r="E20" s="3">
        <v>0</v>
      </c>
      <c r="F20" s="3">
        <v>0</v>
      </c>
      <c r="G20">
        <v>1</v>
      </c>
      <c r="H20">
        <v>0</v>
      </c>
      <c r="I20">
        <v>1</v>
      </c>
      <c r="J20" s="3">
        <v>0</v>
      </c>
      <c r="K20">
        <v>3</v>
      </c>
      <c r="L20">
        <v>0</v>
      </c>
      <c r="M20">
        <v>3</v>
      </c>
      <c r="N20" s="3">
        <v>0</v>
      </c>
      <c r="O20">
        <v>0</v>
      </c>
      <c r="P20">
        <v>0</v>
      </c>
      <c r="Q20">
        <v>0</v>
      </c>
      <c r="R20" t="s">
        <v>32</v>
      </c>
      <c r="S20">
        <v>0</v>
      </c>
      <c r="T20">
        <v>0</v>
      </c>
      <c r="U20">
        <v>1</v>
      </c>
    </row>
    <row r="21" spans="1:21">
      <c r="A21" t="s">
        <v>51</v>
      </c>
      <c r="B21">
        <v>19</v>
      </c>
      <c r="C21">
        <v>9</v>
      </c>
      <c r="D21">
        <v>10</v>
      </c>
      <c r="E21" s="4">
        <v>0.47399999999999998</v>
      </c>
      <c r="F21" s="4">
        <v>0.52600000000000002</v>
      </c>
      <c r="G21">
        <v>10</v>
      </c>
      <c r="H21">
        <v>7</v>
      </c>
      <c r="I21">
        <v>3</v>
      </c>
      <c r="J21" s="3">
        <v>0.7</v>
      </c>
      <c r="K21">
        <v>9</v>
      </c>
      <c r="L21">
        <v>2</v>
      </c>
      <c r="M21">
        <v>7</v>
      </c>
      <c r="N21" s="4">
        <v>0.222</v>
      </c>
      <c r="O21">
        <v>3</v>
      </c>
      <c r="P21">
        <v>2</v>
      </c>
      <c r="Q21">
        <v>1</v>
      </c>
      <c r="R21" s="4">
        <v>0.66700000000000004</v>
      </c>
      <c r="S21">
        <v>1</v>
      </c>
      <c r="T21">
        <v>6</v>
      </c>
      <c r="U21">
        <v>5</v>
      </c>
    </row>
    <row r="22" spans="1:21">
      <c r="A22" t="s">
        <v>52</v>
      </c>
      <c r="B22">
        <v>1</v>
      </c>
      <c r="C22">
        <v>1</v>
      </c>
      <c r="D22">
        <v>0</v>
      </c>
      <c r="E22" s="3">
        <v>1</v>
      </c>
      <c r="F22" s="3">
        <v>1</v>
      </c>
      <c r="G22">
        <v>1</v>
      </c>
      <c r="H22">
        <v>1</v>
      </c>
      <c r="I22">
        <v>0</v>
      </c>
      <c r="J22" s="3">
        <v>1</v>
      </c>
      <c r="K22">
        <v>0</v>
      </c>
      <c r="L22">
        <v>0</v>
      </c>
      <c r="M22">
        <v>0</v>
      </c>
      <c r="N22" t="s">
        <v>32</v>
      </c>
      <c r="O22">
        <v>0</v>
      </c>
      <c r="P22">
        <v>0</v>
      </c>
      <c r="Q22">
        <v>0</v>
      </c>
      <c r="R22" t="s">
        <v>32</v>
      </c>
      <c r="S22">
        <v>0</v>
      </c>
      <c r="T22">
        <v>0</v>
      </c>
      <c r="U22">
        <v>0</v>
      </c>
    </row>
    <row r="23" spans="1:21">
      <c r="A23" t="s">
        <v>53</v>
      </c>
      <c r="B23">
        <v>0</v>
      </c>
      <c r="C23">
        <v>0</v>
      </c>
      <c r="D23">
        <v>0</v>
      </c>
      <c r="E23" t="s">
        <v>32</v>
      </c>
      <c r="F23" t="s">
        <v>32</v>
      </c>
      <c r="G23">
        <v>0</v>
      </c>
      <c r="H23">
        <v>0</v>
      </c>
      <c r="I23">
        <v>0</v>
      </c>
      <c r="J23" t="s">
        <v>32</v>
      </c>
      <c r="K23">
        <v>0</v>
      </c>
      <c r="L23">
        <v>0</v>
      </c>
      <c r="M23">
        <v>0</v>
      </c>
      <c r="N23" t="s">
        <v>32</v>
      </c>
      <c r="O23">
        <v>3</v>
      </c>
      <c r="P23">
        <v>2</v>
      </c>
      <c r="Q23">
        <v>1</v>
      </c>
      <c r="R23" s="4">
        <v>0.66700000000000004</v>
      </c>
      <c r="S23">
        <v>0</v>
      </c>
      <c r="T23">
        <v>1</v>
      </c>
      <c r="U23">
        <v>0</v>
      </c>
    </row>
    <row r="24" spans="1:21">
      <c r="A24" t="s">
        <v>54</v>
      </c>
      <c r="B24">
        <v>8</v>
      </c>
      <c r="C24">
        <v>4</v>
      </c>
      <c r="D24">
        <v>4</v>
      </c>
      <c r="E24" s="3">
        <v>0.5</v>
      </c>
      <c r="F24" s="4">
        <v>0.625</v>
      </c>
      <c r="G24">
        <v>4</v>
      </c>
      <c r="H24">
        <v>2</v>
      </c>
      <c r="I24">
        <v>2</v>
      </c>
      <c r="J24" s="3">
        <v>0.5</v>
      </c>
      <c r="K24">
        <v>4</v>
      </c>
      <c r="L24">
        <v>2</v>
      </c>
      <c r="M24">
        <v>2</v>
      </c>
      <c r="N24" s="3">
        <v>0.5</v>
      </c>
      <c r="O24">
        <v>2</v>
      </c>
      <c r="P24">
        <v>1</v>
      </c>
      <c r="Q24">
        <v>1</v>
      </c>
      <c r="R24" s="3">
        <v>0.5</v>
      </c>
      <c r="S24">
        <v>0</v>
      </c>
      <c r="T24">
        <v>1</v>
      </c>
      <c r="U24">
        <v>3</v>
      </c>
    </row>
    <row r="25" spans="1:21">
      <c r="A25" t="s">
        <v>35</v>
      </c>
      <c r="B25">
        <v>58</v>
      </c>
      <c r="C25">
        <v>26</v>
      </c>
      <c r="D25">
        <v>32</v>
      </c>
      <c r="E25" s="4">
        <v>0.44800000000000001</v>
      </c>
      <c r="F25" s="4">
        <v>0.52600000000000002</v>
      </c>
      <c r="G25">
        <v>24</v>
      </c>
      <c r="H25">
        <v>17</v>
      </c>
      <c r="I25">
        <v>7</v>
      </c>
      <c r="J25" s="4">
        <v>0.70799999999999996</v>
      </c>
      <c r="K25">
        <v>34</v>
      </c>
      <c r="L25">
        <v>9</v>
      </c>
      <c r="M25">
        <v>25</v>
      </c>
      <c r="N25" s="4">
        <v>0.26500000000000001</v>
      </c>
      <c r="O25">
        <v>17</v>
      </c>
      <c r="P25">
        <v>12</v>
      </c>
      <c r="Q25">
        <v>5</v>
      </c>
      <c r="R25" s="4">
        <v>0.70599999999999996</v>
      </c>
      <c r="S25">
        <v>2</v>
      </c>
      <c r="T25">
        <v>14</v>
      </c>
      <c r="U25">
        <v>14</v>
      </c>
    </row>
    <row r="28" spans="1:21">
      <c r="A28" t="s">
        <v>93</v>
      </c>
      <c r="B28" t="s">
        <v>9</v>
      </c>
      <c r="C28" t="s">
        <v>10</v>
      </c>
      <c r="D28" t="s">
        <v>10</v>
      </c>
      <c r="E28" t="s">
        <v>0</v>
      </c>
      <c r="F28" t="s">
        <v>12</v>
      </c>
      <c r="G28" t="s">
        <v>13</v>
      </c>
      <c r="H28" t="s">
        <v>14</v>
      </c>
      <c r="I28" t="s">
        <v>15</v>
      </c>
      <c r="J28" t="s">
        <v>16</v>
      </c>
      <c r="K28" t="s">
        <v>16</v>
      </c>
      <c r="L28" t="s">
        <v>18</v>
      </c>
      <c r="M28" t="s">
        <v>19</v>
      </c>
      <c r="N28" t="s">
        <v>21</v>
      </c>
      <c r="O28" t="s">
        <v>22</v>
      </c>
    </row>
    <row r="29" spans="1:21">
      <c r="D29" t="s">
        <v>11</v>
      </c>
      <c r="I29" t="s">
        <v>1</v>
      </c>
      <c r="K29" t="s">
        <v>17</v>
      </c>
      <c r="M29" t="s">
        <v>20</v>
      </c>
      <c r="N29" t="s">
        <v>20</v>
      </c>
      <c r="O29" t="s">
        <v>20</v>
      </c>
    </row>
    <row r="30" spans="1:21">
      <c r="D30" t="s">
        <v>0</v>
      </c>
    </row>
    <row r="31" spans="1:21">
      <c r="A31" t="s">
        <v>94</v>
      </c>
      <c r="B31" s="2">
        <v>0.25</v>
      </c>
      <c r="C31">
        <v>0.42</v>
      </c>
      <c r="D31">
        <v>-0.33</v>
      </c>
      <c r="E31">
        <v>4</v>
      </c>
      <c r="F31">
        <v>1.33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21">
      <c r="A32" t="s">
        <v>95</v>
      </c>
      <c r="B32" s="1">
        <v>1</v>
      </c>
      <c r="C32">
        <v>0.78</v>
      </c>
      <c r="D32">
        <v>0.17</v>
      </c>
      <c r="E32">
        <v>11</v>
      </c>
      <c r="F32">
        <v>1.22</v>
      </c>
      <c r="G32">
        <v>1</v>
      </c>
      <c r="H32">
        <v>1</v>
      </c>
      <c r="I32">
        <v>1</v>
      </c>
      <c r="J32">
        <v>1</v>
      </c>
      <c r="K32">
        <v>0</v>
      </c>
      <c r="L32">
        <v>0</v>
      </c>
      <c r="M32">
        <v>1</v>
      </c>
      <c r="N32">
        <v>1</v>
      </c>
      <c r="O32">
        <v>0</v>
      </c>
    </row>
    <row r="33" spans="1:21">
      <c r="A33" t="s">
        <v>96</v>
      </c>
      <c r="B33" s="1">
        <v>1</v>
      </c>
      <c r="C33">
        <v>1.45</v>
      </c>
      <c r="D33">
        <v>0.28999999999999998</v>
      </c>
      <c r="E33">
        <v>15</v>
      </c>
      <c r="F33">
        <v>1.67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3</v>
      </c>
      <c r="N33">
        <v>0</v>
      </c>
      <c r="O33">
        <v>3</v>
      </c>
    </row>
    <row r="34" spans="1:21">
      <c r="A34" t="s">
        <v>97</v>
      </c>
      <c r="B34" s="1">
        <v>1.2916666666666667</v>
      </c>
      <c r="C34">
        <v>0.77</v>
      </c>
      <c r="D34">
        <v>0.42</v>
      </c>
      <c r="E34">
        <v>8</v>
      </c>
      <c r="F34">
        <v>1.1399999999999999</v>
      </c>
      <c r="G34">
        <v>6</v>
      </c>
      <c r="H34">
        <v>2</v>
      </c>
      <c r="I34">
        <v>3</v>
      </c>
      <c r="J34">
        <v>2</v>
      </c>
      <c r="K34">
        <v>1</v>
      </c>
      <c r="L34">
        <v>0</v>
      </c>
      <c r="M34">
        <v>1</v>
      </c>
      <c r="N34">
        <v>0</v>
      </c>
      <c r="O34">
        <v>1</v>
      </c>
    </row>
    <row r="35" spans="1:21">
      <c r="A35" t="s">
        <v>98</v>
      </c>
      <c r="B35" s="1">
        <v>1.125</v>
      </c>
      <c r="C35">
        <v>1.29</v>
      </c>
      <c r="D35">
        <v>0.33</v>
      </c>
      <c r="E35">
        <v>15</v>
      </c>
      <c r="F35">
        <v>1.36</v>
      </c>
      <c r="G35">
        <v>1</v>
      </c>
      <c r="H35">
        <v>0</v>
      </c>
      <c r="I35">
        <v>0</v>
      </c>
      <c r="J35">
        <v>3</v>
      </c>
      <c r="K35">
        <v>0</v>
      </c>
      <c r="L35">
        <v>0</v>
      </c>
      <c r="M35">
        <v>1</v>
      </c>
      <c r="N35">
        <v>0</v>
      </c>
      <c r="O35">
        <v>1</v>
      </c>
    </row>
    <row r="36" spans="1:21">
      <c r="A36" t="s">
        <v>99</v>
      </c>
      <c r="B36" s="2">
        <v>0.33333333333333331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</row>
    <row r="37" spans="1:21">
      <c r="A37" t="s">
        <v>100</v>
      </c>
      <c r="B37" s="1">
        <v>1.25</v>
      </c>
      <c r="C37">
        <v>0.46</v>
      </c>
      <c r="D37">
        <v>0.2</v>
      </c>
      <c r="E37">
        <v>8</v>
      </c>
      <c r="F37">
        <v>0.62</v>
      </c>
      <c r="G37">
        <v>1</v>
      </c>
      <c r="H37">
        <v>4</v>
      </c>
      <c r="I37">
        <v>0.25</v>
      </c>
      <c r="J37">
        <v>0</v>
      </c>
      <c r="K37">
        <v>1</v>
      </c>
      <c r="L37">
        <v>1</v>
      </c>
      <c r="M37">
        <v>9</v>
      </c>
      <c r="N37">
        <v>1</v>
      </c>
      <c r="O37">
        <v>8</v>
      </c>
    </row>
    <row r="38" spans="1:21">
      <c r="A38" t="s">
        <v>101</v>
      </c>
      <c r="B38" s="2">
        <v>0.58333333333333337</v>
      </c>
      <c r="C38">
        <v>0.78</v>
      </c>
      <c r="D38">
        <v>0.36</v>
      </c>
      <c r="E38">
        <v>5</v>
      </c>
      <c r="F38">
        <v>1.25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3</v>
      </c>
      <c r="N38">
        <v>0</v>
      </c>
      <c r="O38">
        <v>3</v>
      </c>
    </row>
    <row r="39" spans="1:21">
      <c r="A39" t="s">
        <v>102</v>
      </c>
      <c r="B39" s="2">
        <v>0.20833333333333334</v>
      </c>
      <c r="C39">
        <v>0.37</v>
      </c>
      <c r="D39">
        <v>-0.4</v>
      </c>
      <c r="E39">
        <v>1</v>
      </c>
      <c r="F39">
        <v>0.5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21">
      <c r="A40" t="s">
        <v>103</v>
      </c>
      <c r="B40" s="1">
        <v>1.2916666666666667</v>
      </c>
      <c r="C40">
        <v>0.92</v>
      </c>
      <c r="D40">
        <v>0.13</v>
      </c>
      <c r="E40">
        <v>14</v>
      </c>
      <c r="F40">
        <v>1.08</v>
      </c>
      <c r="G40">
        <v>1</v>
      </c>
      <c r="H40">
        <v>3</v>
      </c>
      <c r="I40">
        <v>0.33</v>
      </c>
      <c r="J40">
        <v>0</v>
      </c>
      <c r="K40">
        <v>1</v>
      </c>
      <c r="L40">
        <v>0</v>
      </c>
      <c r="M40">
        <v>7</v>
      </c>
      <c r="N40">
        <v>1</v>
      </c>
      <c r="O40">
        <v>6</v>
      </c>
    </row>
    <row r="41" spans="1:21">
      <c r="A41" t="s">
        <v>35</v>
      </c>
      <c r="B41" s="1">
        <v>1.6666666666666667</v>
      </c>
      <c r="C41">
        <v>0.85</v>
      </c>
      <c r="D41">
        <v>0.22</v>
      </c>
      <c r="E41">
        <v>81</v>
      </c>
      <c r="F41">
        <v>1.1200000000000001</v>
      </c>
      <c r="G41">
        <v>13</v>
      </c>
      <c r="H41">
        <v>13</v>
      </c>
      <c r="I41">
        <v>1</v>
      </c>
      <c r="J41">
        <v>7</v>
      </c>
      <c r="K41">
        <v>4</v>
      </c>
      <c r="L41">
        <v>1</v>
      </c>
      <c r="M41">
        <v>25</v>
      </c>
      <c r="N41">
        <v>3</v>
      </c>
      <c r="O41">
        <v>22</v>
      </c>
    </row>
    <row r="42" spans="1:21">
      <c r="A42" t="s">
        <v>93</v>
      </c>
      <c r="B42" t="s">
        <v>2</v>
      </c>
      <c r="C42" t="s">
        <v>3</v>
      </c>
      <c r="D42" t="s">
        <v>36</v>
      </c>
      <c r="E42" t="s">
        <v>37</v>
      </c>
      <c r="F42" t="s">
        <v>38</v>
      </c>
      <c r="G42">
        <v>2</v>
      </c>
      <c r="H42">
        <v>2</v>
      </c>
      <c r="I42">
        <v>2</v>
      </c>
      <c r="J42">
        <v>2</v>
      </c>
      <c r="K42">
        <v>3</v>
      </c>
      <c r="L42">
        <v>3</v>
      </c>
      <c r="M42">
        <v>3</v>
      </c>
      <c r="N42">
        <v>3</v>
      </c>
      <c r="O42" t="s">
        <v>4</v>
      </c>
      <c r="P42" t="s">
        <v>5</v>
      </c>
      <c r="Q42" t="s">
        <v>39</v>
      </c>
      <c r="R42" t="s">
        <v>40</v>
      </c>
      <c r="S42">
        <v>1</v>
      </c>
      <c r="T42" t="s">
        <v>41</v>
      </c>
      <c r="U42" t="s">
        <v>41</v>
      </c>
    </row>
    <row r="43" spans="1:21">
      <c r="G43" t="s">
        <v>2</v>
      </c>
      <c r="H43" t="s">
        <v>3</v>
      </c>
      <c r="I43" t="s">
        <v>36</v>
      </c>
      <c r="J43" t="s">
        <v>37</v>
      </c>
      <c r="K43" t="s">
        <v>2</v>
      </c>
      <c r="L43" t="s">
        <v>3</v>
      </c>
      <c r="M43" t="s">
        <v>36</v>
      </c>
      <c r="N43" t="s">
        <v>37</v>
      </c>
      <c r="T43" t="s">
        <v>42</v>
      </c>
      <c r="U43" t="s">
        <v>43</v>
      </c>
    </row>
    <row r="44" spans="1:21">
      <c r="A44" t="s">
        <v>94</v>
      </c>
      <c r="B44">
        <v>3</v>
      </c>
      <c r="C44">
        <v>2</v>
      </c>
      <c r="D44">
        <v>1</v>
      </c>
      <c r="E44" s="4">
        <v>0.66700000000000004</v>
      </c>
      <c r="F44" s="4">
        <v>0.66700000000000004</v>
      </c>
      <c r="G44">
        <v>3</v>
      </c>
      <c r="H44">
        <v>2</v>
      </c>
      <c r="I44">
        <v>1</v>
      </c>
      <c r="J44" s="4">
        <v>0.66700000000000004</v>
      </c>
      <c r="K44">
        <v>0</v>
      </c>
      <c r="L44">
        <v>0</v>
      </c>
      <c r="M44">
        <v>0</v>
      </c>
      <c r="N44" t="s">
        <v>32</v>
      </c>
      <c r="O44">
        <v>1</v>
      </c>
      <c r="P44">
        <v>0</v>
      </c>
      <c r="Q44">
        <v>1</v>
      </c>
      <c r="R44" s="3">
        <v>0</v>
      </c>
      <c r="S44">
        <v>1</v>
      </c>
      <c r="T44">
        <v>1</v>
      </c>
      <c r="U44">
        <v>2</v>
      </c>
    </row>
    <row r="45" spans="1:21">
      <c r="A45" t="s">
        <v>95</v>
      </c>
      <c r="B45">
        <v>8</v>
      </c>
      <c r="C45">
        <v>5</v>
      </c>
      <c r="D45">
        <v>3</v>
      </c>
      <c r="E45" s="4">
        <v>0.625</v>
      </c>
      <c r="F45" s="4">
        <v>0.68799999999999994</v>
      </c>
      <c r="G45">
        <v>4</v>
      </c>
      <c r="H45">
        <v>4</v>
      </c>
      <c r="I45">
        <v>0</v>
      </c>
      <c r="J45" s="3">
        <v>1</v>
      </c>
      <c r="K45">
        <v>4</v>
      </c>
      <c r="L45">
        <v>1</v>
      </c>
      <c r="M45">
        <v>3</v>
      </c>
      <c r="N45" s="3">
        <v>0.25</v>
      </c>
      <c r="O45">
        <v>0</v>
      </c>
      <c r="P45">
        <v>0</v>
      </c>
      <c r="Q45">
        <v>0</v>
      </c>
      <c r="R45" t="s">
        <v>32</v>
      </c>
      <c r="S45">
        <v>0</v>
      </c>
      <c r="T45">
        <v>0</v>
      </c>
      <c r="U45">
        <v>1</v>
      </c>
    </row>
    <row r="46" spans="1:21">
      <c r="A46" t="s">
        <v>96</v>
      </c>
      <c r="B46">
        <v>7</v>
      </c>
      <c r="C46">
        <v>6</v>
      </c>
      <c r="D46">
        <v>1</v>
      </c>
      <c r="E46" s="4">
        <v>0.85699999999999998</v>
      </c>
      <c r="F46" s="4">
        <v>0.92900000000000005</v>
      </c>
      <c r="G46">
        <v>6</v>
      </c>
      <c r="H46">
        <v>5</v>
      </c>
      <c r="I46">
        <v>1</v>
      </c>
      <c r="J46" s="4">
        <v>0.83299999999999996</v>
      </c>
      <c r="K46">
        <v>1</v>
      </c>
      <c r="L46">
        <v>1</v>
      </c>
      <c r="M46">
        <v>0</v>
      </c>
      <c r="N46" s="3">
        <v>1</v>
      </c>
      <c r="O46">
        <v>3</v>
      </c>
      <c r="P46">
        <v>2</v>
      </c>
      <c r="Q46">
        <v>1</v>
      </c>
      <c r="R46" s="4">
        <v>0.66700000000000004</v>
      </c>
      <c r="S46">
        <v>0</v>
      </c>
      <c r="T46">
        <v>2</v>
      </c>
      <c r="U46">
        <v>3</v>
      </c>
    </row>
    <row r="47" spans="1:21">
      <c r="A47" t="s">
        <v>97</v>
      </c>
      <c r="B47">
        <v>5</v>
      </c>
      <c r="C47">
        <v>3</v>
      </c>
      <c r="D47">
        <v>2</v>
      </c>
      <c r="E47" s="3">
        <v>0.6</v>
      </c>
      <c r="F47" s="3">
        <v>0.8</v>
      </c>
      <c r="G47">
        <v>1</v>
      </c>
      <c r="H47">
        <v>1</v>
      </c>
      <c r="I47">
        <v>0</v>
      </c>
      <c r="J47" s="3">
        <v>1</v>
      </c>
      <c r="K47">
        <v>4</v>
      </c>
      <c r="L47">
        <v>2</v>
      </c>
      <c r="M47">
        <v>2</v>
      </c>
      <c r="N47" s="3">
        <v>0.5</v>
      </c>
      <c r="O47">
        <v>0</v>
      </c>
      <c r="P47">
        <v>0</v>
      </c>
      <c r="Q47">
        <v>0</v>
      </c>
      <c r="R47" t="s">
        <v>32</v>
      </c>
      <c r="S47">
        <v>0</v>
      </c>
      <c r="T47">
        <v>0</v>
      </c>
      <c r="U47">
        <v>1</v>
      </c>
    </row>
    <row r="48" spans="1:21">
      <c r="A48" t="s">
        <v>98</v>
      </c>
      <c r="B48">
        <v>10</v>
      </c>
      <c r="C48">
        <v>6</v>
      </c>
      <c r="D48">
        <v>4</v>
      </c>
      <c r="E48" s="3">
        <v>0.6</v>
      </c>
      <c r="F48" s="3">
        <v>0.65</v>
      </c>
      <c r="G48">
        <v>9</v>
      </c>
      <c r="H48">
        <v>5</v>
      </c>
      <c r="I48">
        <v>4</v>
      </c>
      <c r="J48" s="4">
        <v>0.55600000000000005</v>
      </c>
      <c r="K48">
        <v>1</v>
      </c>
      <c r="L48">
        <v>1</v>
      </c>
      <c r="M48">
        <v>0</v>
      </c>
      <c r="N48" s="3">
        <v>1</v>
      </c>
      <c r="O48">
        <v>2</v>
      </c>
      <c r="P48">
        <v>2</v>
      </c>
      <c r="Q48">
        <v>0</v>
      </c>
      <c r="R48" s="3">
        <v>1</v>
      </c>
      <c r="S48">
        <v>0</v>
      </c>
      <c r="T48">
        <v>1</v>
      </c>
      <c r="U48">
        <v>2</v>
      </c>
    </row>
    <row r="49" spans="1:21">
      <c r="A49" t="s">
        <v>99</v>
      </c>
      <c r="B49">
        <v>0</v>
      </c>
      <c r="C49">
        <v>0</v>
      </c>
      <c r="D49">
        <v>0</v>
      </c>
      <c r="E49" t="s">
        <v>32</v>
      </c>
      <c r="F49" t="s">
        <v>32</v>
      </c>
      <c r="G49">
        <v>0</v>
      </c>
      <c r="H49">
        <v>0</v>
      </c>
      <c r="I49">
        <v>0</v>
      </c>
      <c r="J49" t="s">
        <v>32</v>
      </c>
      <c r="K49">
        <v>0</v>
      </c>
      <c r="L49">
        <v>0</v>
      </c>
      <c r="M49">
        <v>0</v>
      </c>
      <c r="N49" t="s">
        <v>32</v>
      </c>
      <c r="O49">
        <v>0</v>
      </c>
      <c r="P49">
        <v>0</v>
      </c>
      <c r="Q49">
        <v>0</v>
      </c>
      <c r="R49" t="s">
        <v>32</v>
      </c>
      <c r="S49">
        <v>0</v>
      </c>
      <c r="T49">
        <v>0</v>
      </c>
      <c r="U49">
        <v>1</v>
      </c>
    </row>
    <row r="50" spans="1:21">
      <c r="A50" t="s">
        <v>100</v>
      </c>
      <c r="B50">
        <v>9</v>
      </c>
      <c r="C50">
        <v>4</v>
      </c>
      <c r="D50">
        <v>5</v>
      </c>
      <c r="E50" s="4">
        <v>0.44400000000000001</v>
      </c>
      <c r="F50" s="4">
        <v>0.44400000000000001</v>
      </c>
      <c r="G50">
        <v>9</v>
      </c>
      <c r="H50">
        <v>4</v>
      </c>
      <c r="I50">
        <v>5</v>
      </c>
      <c r="J50" s="4">
        <v>0.44400000000000001</v>
      </c>
      <c r="K50">
        <v>0</v>
      </c>
      <c r="L50">
        <v>0</v>
      </c>
      <c r="M50">
        <v>0</v>
      </c>
      <c r="N50" t="s">
        <v>32</v>
      </c>
      <c r="O50">
        <v>0</v>
      </c>
      <c r="P50">
        <v>0</v>
      </c>
      <c r="Q50">
        <v>0</v>
      </c>
      <c r="R50" t="s">
        <v>32</v>
      </c>
      <c r="S50">
        <v>0</v>
      </c>
      <c r="T50">
        <v>2</v>
      </c>
      <c r="U50">
        <v>3</v>
      </c>
    </row>
    <row r="51" spans="1:21">
      <c r="A51" t="s">
        <v>101</v>
      </c>
      <c r="B51">
        <v>4</v>
      </c>
      <c r="C51">
        <v>2</v>
      </c>
      <c r="D51">
        <v>2</v>
      </c>
      <c r="E51" s="3">
        <v>0.5</v>
      </c>
      <c r="F51" s="4">
        <v>0.625</v>
      </c>
      <c r="G51">
        <v>3</v>
      </c>
      <c r="H51">
        <v>1</v>
      </c>
      <c r="I51">
        <v>2</v>
      </c>
      <c r="J51" s="4">
        <v>0.33300000000000002</v>
      </c>
      <c r="K51">
        <v>1</v>
      </c>
      <c r="L51">
        <v>1</v>
      </c>
      <c r="M51">
        <v>0</v>
      </c>
      <c r="N51" s="3">
        <v>1</v>
      </c>
      <c r="O51">
        <v>0</v>
      </c>
      <c r="P51">
        <v>0</v>
      </c>
      <c r="Q51">
        <v>0</v>
      </c>
      <c r="R51" t="s">
        <v>32</v>
      </c>
      <c r="S51">
        <v>0</v>
      </c>
      <c r="T51">
        <v>0</v>
      </c>
      <c r="U51">
        <v>0</v>
      </c>
    </row>
    <row r="52" spans="1:21">
      <c r="A52" t="s">
        <v>102</v>
      </c>
      <c r="B52">
        <v>0</v>
      </c>
      <c r="C52">
        <v>0</v>
      </c>
      <c r="D52">
        <v>0</v>
      </c>
      <c r="E52" t="s">
        <v>32</v>
      </c>
      <c r="F52" t="s">
        <v>32</v>
      </c>
      <c r="G52">
        <v>0</v>
      </c>
      <c r="H52">
        <v>0</v>
      </c>
      <c r="I52">
        <v>0</v>
      </c>
      <c r="J52" t="s">
        <v>32</v>
      </c>
      <c r="K52">
        <v>0</v>
      </c>
      <c r="L52">
        <v>0</v>
      </c>
      <c r="M52">
        <v>0</v>
      </c>
      <c r="N52" t="s">
        <v>32</v>
      </c>
      <c r="O52">
        <v>2</v>
      </c>
      <c r="P52">
        <v>1</v>
      </c>
      <c r="Q52">
        <v>1</v>
      </c>
      <c r="R52" s="3">
        <v>0.5</v>
      </c>
      <c r="S52">
        <v>0</v>
      </c>
      <c r="T52">
        <v>2</v>
      </c>
      <c r="U52">
        <v>3</v>
      </c>
    </row>
    <row r="53" spans="1:21">
      <c r="A53" t="s">
        <v>103</v>
      </c>
      <c r="B53">
        <v>9</v>
      </c>
      <c r="C53">
        <v>5</v>
      </c>
      <c r="D53">
        <v>4</v>
      </c>
      <c r="E53" s="4">
        <v>0.55600000000000005</v>
      </c>
      <c r="F53" s="4">
        <v>0.66700000000000004</v>
      </c>
      <c r="G53">
        <v>4</v>
      </c>
      <c r="H53">
        <v>3</v>
      </c>
      <c r="I53">
        <v>1</v>
      </c>
      <c r="J53" s="3">
        <v>0.75</v>
      </c>
      <c r="K53">
        <v>5</v>
      </c>
      <c r="L53">
        <v>2</v>
      </c>
      <c r="M53">
        <v>3</v>
      </c>
      <c r="N53" s="3">
        <v>0.4</v>
      </c>
      <c r="O53">
        <v>2</v>
      </c>
      <c r="P53">
        <v>2</v>
      </c>
      <c r="Q53">
        <v>0</v>
      </c>
      <c r="R53" s="3">
        <v>1</v>
      </c>
      <c r="S53">
        <v>0</v>
      </c>
      <c r="T53">
        <v>1</v>
      </c>
      <c r="U53">
        <v>1</v>
      </c>
    </row>
    <row r="54" spans="1:21">
      <c r="A54" t="s">
        <v>35</v>
      </c>
      <c r="B54">
        <v>55</v>
      </c>
      <c r="C54">
        <v>33</v>
      </c>
      <c r="D54">
        <v>22</v>
      </c>
      <c r="E54" s="3">
        <v>0.6</v>
      </c>
      <c r="F54" s="4">
        <v>0.67300000000000004</v>
      </c>
      <c r="G54">
        <v>39</v>
      </c>
      <c r="H54">
        <v>25</v>
      </c>
      <c r="I54">
        <v>14</v>
      </c>
      <c r="J54" s="4">
        <v>0.64100000000000001</v>
      </c>
      <c r="K54">
        <v>16</v>
      </c>
      <c r="L54">
        <v>8</v>
      </c>
      <c r="M54">
        <v>8</v>
      </c>
      <c r="N54" s="3">
        <v>0.5</v>
      </c>
      <c r="O54">
        <v>10</v>
      </c>
      <c r="P54">
        <v>7</v>
      </c>
      <c r="Q54">
        <v>3</v>
      </c>
      <c r="R54" s="3">
        <v>0.7</v>
      </c>
      <c r="S54">
        <v>1</v>
      </c>
      <c r="T54">
        <v>9</v>
      </c>
      <c r="U54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EE70-15E6-774D-9230-E2CD29208D8E}">
  <dimension ref="A1:Z78"/>
  <sheetViews>
    <sheetView topLeftCell="A24" workbookViewId="0">
      <selection activeCell="A43" sqref="A43:XFD78"/>
    </sheetView>
  </sheetViews>
  <sheetFormatPr baseColWidth="10" defaultRowHeight="16"/>
  <cols>
    <col min="1" max="1" width="36.33203125" customWidth="1"/>
    <col min="2" max="2" width="10.83203125" style="12" customWidth="1"/>
  </cols>
  <sheetData>
    <row r="1" spans="1:26">
      <c r="A1" t="s">
        <v>117</v>
      </c>
      <c r="B1" s="12" t="s">
        <v>118</v>
      </c>
      <c r="C1">
        <v>1</v>
      </c>
      <c r="D1">
        <v>2</v>
      </c>
    </row>
    <row r="2" spans="1:26">
      <c r="A2" t="s">
        <v>44</v>
      </c>
      <c r="B2" s="15">
        <v>95</v>
      </c>
      <c r="C2">
        <v>51</v>
      </c>
      <c r="D2">
        <v>44</v>
      </c>
      <c r="G2" s="26"/>
      <c r="H2" s="27"/>
      <c r="I2" s="26"/>
    </row>
    <row r="3" spans="1:26">
      <c r="A3" t="s">
        <v>119</v>
      </c>
      <c r="B3" s="21">
        <v>63</v>
      </c>
      <c r="C3">
        <v>32</v>
      </c>
      <c r="D3">
        <v>31</v>
      </c>
      <c r="G3" s="26"/>
      <c r="I3" s="26"/>
    </row>
    <row r="4" spans="1:26">
      <c r="B4" s="11"/>
      <c r="N4" s="4"/>
      <c r="R4" s="4"/>
      <c r="V4" s="4"/>
      <c r="Z4" s="3"/>
    </row>
    <row r="5" spans="1:26">
      <c r="A5" t="s">
        <v>119</v>
      </c>
      <c r="B5" s="11" t="s">
        <v>9</v>
      </c>
      <c r="C5" t="s">
        <v>10</v>
      </c>
      <c r="D5" t="s">
        <v>10</v>
      </c>
      <c r="E5" t="s">
        <v>0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16</v>
      </c>
      <c r="L5" t="s">
        <v>18</v>
      </c>
      <c r="M5" t="s">
        <v>19</v>
      </c>
      <c r="N5" s="4" t="s">
        <v>21</v>
      </c>
      <c r="O5" t="s">
        <v>22</v>
      </c>
      <c r="V5" s="4"/>
    </row>
    <row r="6" spans="1:26">
      <c r="B6" s="11"/>
      <c r="D6" t="s">
        <v>11</v>
      </c>
      <c r="I6" t="s">
        <v>1</v>
      </c>
      <c r="K6" t="s">
        <v>17</v>
      </c>
      <c r="M6" t="s">
        <v>20</v>
      </c>
      <c r="N6" s="4" t="s">
        <v>20</v>
      </c>
      <c r="O6" t="s">
        <v>20</v>
      </c>
      <c r="R6" s="3"/>
      <c r="V6" s="3"/>
      <c r="Z6" s="3"/>
    </row>
    <row r="7" spans="1:26">
      <c r="B7" s="11"/>
      <c r="D7" t="s">
        <v>0</v>
      </c>
      <c r="N7" s="3"/>
      <c r="R7" s="3"/>
      <c r="V7" s="3"/>
    </row>
    <row r="8" spans="1:26">
      <c r="A8" t="s">
        <v>120</v>
      </c>
      <c r="B8" s="11">
        <v>0.70833333333333337</v>
      </c>
      <c r="C8">
        <v>0.17</v>
      </c>
      <c r="D8">
        <v>0.12</v>
      </c>
      <c r="E8">
        <v>3</v>
      </c>
      <c r="F8">
        <v>0.33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 s="4">
        <v>1</v>
      </c>
      <c r="O8">
        <v>0</v>
      </c>
      <c r="R8" s="3"/>
      <c r="V8" s="4"/>
      <c r="Z8" s="4"/>
    </row>
    <row r="9" spans="1:26">
      <c r="A9" t="s">
        <v>121</v>
      </c>
      <c r="B9" s="11">
        <v>0.58333333333333337</v>
      </c>
      <c r="C9">
        <v>0.16</v>
      </c>
      <c r="D9">
        <v>0.21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 s="3">
        <v>0</v>
      </c>
      <c r="O9">
        <v>1</v>
      </c>
      <c r="R9" s="3"/>
    </row>
    <row r="10" spans="1:26">
      <c r="A10" t="s">
        <v>122</v>
      </c>
      <c r="B10" s="11">
        <v>0.375</v>
      </c>
      <c r="C10">
        <v>0.51</v>
      </c>
      <c r="D10">
        <v>0.44</v>
      </c>
      <c r="E10">
        <v>2</v>
      </c>
      <c r="F10">
        <v>0.5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Z10" s="4"/>
    </row>
    <row r="11" spans="1:26">
      <c r="A11" t="s">
        <v>123</v>
      </c>
      <c r="B11" s="11">
        <v>0.20833333333333334</v>
      </c>
      <c r="C11">
        <v>0.92</v>
      </c>
      <c r="D11">
        <v>0.8</v>
      </c>
      <c r="E11">
        <v>2</v>
      </c>
      <c r="F11">
        <v>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 s="3">
        <v>2</v>
      </c>
      <c r="O11">
        <v>0</v>
      </c>
      <c r="R11" s="3"/>
      <c r="V11" s="3"/>
      <c r="Z11" s="3"/>
    </row>
    <row r="12" spans="1:26">
      <c r="A12" t="s">
        <v>124</v>
      </c>
      <c r="B12" s="11">
        <v>0.625</v>
      </c>
      <c r="C12">
        <v>-0.17</v>
      </c>
      <c r="D12">
        <v>-0.27</v>
      </c>
      <c r="E12">
        <v>2</v>
      </c>
      <c r="F12">
        <v>0.4</v>
      </c>
      <c r="G12">
        <v>0</v>
      </c>
      <c r="H12">
        <v>2</v>
      </c>
      <c r="I12">
        <v>0</v>
      </c>
      <c r="J12">
        <v>0</v>
      </c>
      <c r="K12">
        <v>1</v>
      </c>
      <c r="L12">
        <v>0</v>
      </c>
      <c r="M12">
        <v>0</v>
      </c>
      <c r="N12" s="4">
        <v>0</v>
      </c>
      <c r="O12">
        <v>0</v>
      </c>
      <c r="R12" s="4"/>
      <c r="V12" s="4"/>
      <c r="Z12" s="4"/>
    </row>
    <row r="13" spans="1:26">
      <c r="A13" t="s">
        <v>125</v>
      </c>
      <c r="B13" s="12">
        <v>0.75</v>
      </c>
      <c r="C13">
        <v>0.7</v>
      </c>
      <c r="D13">
        <v>0.44</v>
      </c>
      <c r="E13">
        <v>3</v>
      </c>
      <c r="F13">
        <v>1</v>
      </c>
      <c r="G13">
        <v>4</v>
      </c>
      <c r="H13">
        <v>2</v>
      </c>
      <c r="I13">
        <v>2</v>
      </c>
      <c r="J13">
        <v>0</v>
      </c>
      <c r="K13">
        <v>2</v>
      </c>
      <c r="L13">
        <v>0</v>
      </c>
      <c r="M13">
        <v>3</v>
      </c>
      <c r="N13">
        <v>1</v>
      </c>
      <c r="O13">
        <v>2</v>
      </c>
    </row>
    <row r="14" spans="1:26">
      <c r="A14" t="s">
        <v>126</v>
      </c>
      <c r="B14" s="12">
        <v>0.16666666666666666</v>
      </c>
      <c r="C14">
        <v>0.54</v>
      </c>
      <c r="D14">
        <v>0</v>
      </c>
      <c r="E14">
        <v>1</v>
      </c>
      <c r="F14">
        <v>0.25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2</v>
      </c>
    </row>
    <row r="15" spans="1:26">
      <c r="A15" t="s">
        <v>127</v>
      </c>
      <c r="B15" s="12">
        <v>0.20833333333333334</v>
      </c>
      <c r="C15">
        <v>0.2</v>
      </c>
      <c r="D15">
        <v>0.2</v>
      </c>
      <c r="E15">
        <v>0</v>
      </c>
      <c r="F15" t="s">
        <v>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</row>
    <row r="16" spans="1:26">
      <c r="A16" t="s">
        <v>128</v>
      </c>
      <c r="B16" s="12">
        <v>0.41666666666666669</v>
      </c>
      <c r="C16">
        <v>1.38</v>
      </c>
      <c r="D16">
        <v>0.6</v>
      </c>
      <c r="E16">
        <v>3</v>
      </c>
      <c r="F16">
        <v>3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3</v>
      </c>
      <c r="N16">
        <v>1</v>
      </c>
      <c r="O16">
        <v>2</v>
      </c>
    </row>
    <row r="17" spans="1:26">
      <c r="A17" t="s">
        <v>129</v>
      </c>
      <c r="B17" s="12">
        <v>0.125</v>
      </c>
      <c r="C17">
        <v>0</v>
      </c>
      <c r="D17">
        <v>0</v>
      </c>
      <c r="E17">
        <v>0</v>
      </c>
      <c r="F17" t="s">
        <v>32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26">
      <c r="A18" t="s">
        <v>130</v>
      </c>
      <c r="B18" s="12">
        <v>1.2083333333333333</v>
      </c>
      <c r="C18">
        <v>0.54</v>
      </c>
      <c r="D18">
        <v>0.17</v>
      </c>
      <c r="E18">
        <v>9</v>
      </c>
      <c r="F18">
        <v>1</v>
      </c>
      <c r="G18">
        <v>1</v>
      </c>
      <c r="H18">
        <v>2</v>
      </c>
      <c r="I18">
        <v>0.5</v>
      </c>
      <c r="J18">
        <v>1</v>
      </c>
      <c r="K18">
        <v>1</v>
      </c>
      <c r="L18">
        <v>0</v>
      </c>
      <c r="M18">
        <v>3</v>
      </c>
      <c r="N18">
        <v>2</v>
      </c>
      <c r="O18">
        <v>1</v>
      </c>
    </row>
    <row r="19" spans="1:26">
      <c r="A19" t="s">
        <v>131</v>
      </c>
      <c r="B19" s="12">
        <v>1.5416666666666667</v>
      </c>
      <c r="C19">
        <v>1.79</v>
      </c>
      <c r="D19">
        <v>0.24</v>
      </c>
      <c r="E19">
        <v>30</v>
      </c>
      <c r="F19">
        <v>1.5</v>
      </c>
      <c r="G19">
        <v>3</v>
      </c>
      <c r="H19">
        <v>1</v>
      </c>
      <c r="I19">
        <v>3</v>
      </c>
      <c r="J19">
        <v>1</v>
      </c>
      <c r="K19">
        <v>1</v>
      </c>
      <c r="L19">
        <v>0</v>
      </c>
      <c r="M19">
        <v>3</v>
      </c>
      <c r="N19">
        <v>0</v>
      </c>
      <c r="O19">
        <v>3</v>
      </c>
    </row>
    <row r="20" spans="1:26">
      <c r="A20" t="s">
        <v>132</v>
      </c>
      <c r="B20" s="11">
        <v>1.2916666666666667</v>
      </c>
      <c r="C20">
        <v>0.39</v>
      </c>
      <c r="D20">
        <v>0.16</v>
      </c>
      <c r="E20">
        <v>8</v>
      </c>
      <c r="F20">
        <v>0.62</v>
      </c>
      <c r="G20">
        <v>1</v>
      </c>
      <c r="H20">
        <v>3</v>
      </c>
      <c r="I20">
        <v>0.33</v>
      </c>
      <c r="J20">
        <v>1</v>
      </c>
      <c r="K20">
        <v>1</v>
      </c>
      <c r="L20">
        <v>0</v>
      </c>
      <c r="M20">
        <v>6</v>
      </c>
      <c r="N20" s="3">
        <v>1</v>
      </c>
      <c r="O20">
        <v>5</v>
      </c>
      <c r="V20" s="3"/>
    </row>
    <row r="21" spans="1:26">
      <c r="A21" t="s">
        <v>133</v>
      </c>
      <c r="B21" s="11">
        <v>0.125</v>
      </c>
      <c r="C21">
        <v>0.37</v>
      </c>
      <c r="D21">
        <v>0.67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 s="4">
        <v>0</v>
      </c>
      <c r="O21">
        <v>0</v>
      </c>
      <c r="R21" s="4"/>
      <c r="V21" s="4"/>
    </row>
    <row r="22" spans="1:26">
      <c r="A22" t="s">
        <v>35</v>
      </c>
      <c r="B22" s="11">
        <v>1.6666666666666667</v>
      </c>
      <c r="C22">
        <v>0.68</v>
      </c>
      <c r="D22">
        <v>0.22</v>
      </c>
      <c r="E22">
        <v>63</v>
      </c>
      <c r="F22">
        <v>0.84</v>
      </c>
      <c r="G22">
        <v>11</v>
      </c>
      <c r="H22">
        <v>13</v>
      </c>
      <c r="I22">
        <v>0.85</v>
      </c>
      <c r="J22">
        <v>6</v>
      </c>
      <c r="K22">
        <v>8</v>
      </c>
      <c r="L22">
        <v>1</v>
      </c>
      <c r="M22">
        <v>26</v>
      </c>
      <c r="N22" s="3">
        <v>9</v>
      </c>
      <c r="O22">
        <v>17</v>
      </c>
      <c r="R22" s="3"/>
      <c r="V22" s="4"/>
      <c r="Z22" s="3"/>
    </row>
    <row r="23" spans="1:26">
      <c r="B23" s="11"/>
      <c r="N23" s="3"/>
      <c r="R23" s="3"/>
      <c r="V23" s="4"/>
      <c r="Z23" s="3"/>
    </row>
    <row r="24" spans="1:26">
      <c r="A24" t="s">
        <v>119</v>
      </c>
      <c r="B24" s="11" t="s">
        <v>2</v>
      </c>
      <c r="C24" t="s">
        <v>3</v>
      </c>
      <c r="D24" t="s">
        <v>36</v>
      </c>
      <c r="E24" t="s">
        <v>37</v>
      </c>
      <c r="F24" t="s">
        <v>38</v>
      </c>
      <c r="G24">
        <v>2</v>
      </c>
      <c r="H24">
        <v>2</v>
      </c>
      <c r="I24">
        <v>2</v>
      </c>
      <c r="J24">
        <v>2</v>
      </c>
      <c r="K24">
        <v>3</v>
      </c>
      <c r="L24">
        <v>3</v>
      </c>
      <c r="M24">
        <v>3</v>
      </c>
      <c r="N24" s="3">
        <v>3</v>
      </c>
      <c r="O24" t="s">
        <v>4</v>
      </c>
      <c r="P24" t="s">
        <v>5</v>
      </c>
      <c r="Q24" t="s">
        <v>39</v>
      </c>
      <c r="R24" s="3" t="s">
        <v>40</v>
      </c>
      <c r="S24">
        <v>1</v>
      </c>
      <c r="T24" t="s">
        <v>41</v>
      </c>
      <c r="U24" t="s">
        <v>41</v>
      </c>
      <c r="Z24" s="3"/>
    </row>
    <row r="25" spans="1:26">
      <c r="B25" s="11"/>
      <c r="G25" t="s">
        <v>2</v>
      </c>
      <c r="H25" t="s">
        <v>3</v>
      </c>
      <c r="I25" t="s">
        <v>36</v>
      </c>
      <c r="J25" t="s">
        <v>37</v>
      </c>
      <c r="K25" t="s">
        <v>2</v>
      </c>
      <c r="L25" t="s">
        <v>3</v>
      </c>
      <c r="M25" t="s">
        <v>36</v>
      </c>
      <c r="N25" s="3" t="s">
        <v>37</v>
      </c>
      <c r="R25" s="3"/>
      <c r="T25" t="s">
        <v>42</v>
      </c>
      <c r="U25" t="s">
        <v>43</v>
      </c>
      <c r="Z25" s="3"/>
    </row>
    <row r="26" spans="1:26">
      <c r="A26" t="s">
        <v>120</v>
      </c>
      <c r="B26" s="11">
        <v>8</v>
      </c>
      <c r="C26">
        <v>1</v>
      </c>
      <c r="D26">
        <v>7</v>
      </c>
      <c r="E26" s="4">
        <v>0.125</v>
      </c>
      <c r="F26" s="4">
        <v>0.125</v>
      </c>
      <c r="G26">
        <v>6</v>
      </c>
      <c r="H26">
        <v>1</v>
      </c>
      <c r="I26">
        <v>5</v>
      </c>
      <c r="J26" s="4">
        <v>0.16700000000000001</v>
      </c>
      <c r="K26">
        <v>2</v>
      </c>
      <c r="L26">
        <v>0</v>
      </c>
      <c r="M26">
        <v>2</v>
      </c>
      <c r="N26" s="3">
        <v>0</v>
      </c>
      <c r="O26">
        <v>2</v>
      </c>
      <c r="P26">
        <v>1</v>
      </c>
      <c r="Q26">
        <v>1</v>
      </c>
      <c r="R26" s="3">
        <v>0.5</v>
      </c>
      <c r="S26">
        <v>0</v>
      </c>
      <c r="T26">
        <v>2</v>
      </c>
      <c r="U26">
        <v>1</v>
      </c>
      <c r="V26" s="4"/>
    </row>
    <row r="27" spans="1:26">
      <c r="A27" t="s">
        <v>121</v>
      </c>
      <c r="B27" s="11">
        <v>1</v>
      </c>
      <c r="C27">
        <v>0</v>
      </c>
      <c r="D27">
        <v>1</v>
      </c>
      <c r="E27" s="3">
        <v>0</v>
      </c>
      <c r="F27" s="3">
        <v>0</v>
      </c>
      <c r="G27">
        <v>0</v>
      </c>
      <c r="H27">
        <v>0</v>
      </c>
      <c r="I27">
        <v>0</v>
      </c>
      <c r="J27" t="s">
        <v>32</v>
      </c>
      <c r="K27">
        <v>1</v>
      </c>
      <c r="L27">
        <v>0</v>
      </c>
      <c r="M27">
        <v>1</v>
      </c>
      <c r="N27" s="4">
        <v>0</v>
      </c>
      <c r="O27">
        <v>0</v>
      </c>
      <c r="P27">
        <v>0</v>
      </c>
      <c r="Q27">
        <v>0</v>
      </c>
      <c r="R27" s="3" t="s">
        <v>32</v>
      </c>
      <c r="S27">
        <v>0</v>
      </c>
      <c r="T27">
        <v>0</v>
      </c>
      <c r="U27">
        <v>1</v>
      </c>
      <c r="V27" s="3"/>
      <c r="Z27" s="3"/>
    </row>
    <row r="28" spans="1:26">
      <c r="A28" t="s">
        <v>122</v>
      </c>
      <c r="B28" s="11">
        <v>4</v>
      </c>
      <c r="C28">
        <v>1</v>
      </c>
      <c r="D28">
        <v>3</v>
      </c>
      <c r="E28" s="3">
        <v>0.25</v>
      </c>
      <c r="F28" s="3">
        <v>0.25</v>
      </c>
      <c r="G28">
        <v>2</v>
      </c>
      <c r="H28">
        <v>1</v>
      </c>
      <c r="I28">
        <v>1</v>
      </c>
      <c r="J28" s="3">
        <v>0.5</v>
      </c>
      <c r="K28">
        <v>2</v>
      </c>
      <c r="L28">
        <v>0</v>
      </c>
      <c r="M28">
        <v>2</v>
      </c>
      <c r="N28" s="3">
        <v>0</v>
      </c>
      <c r="O28">
        <v>0</v>
      </c>
      <c r="P28">
        <v>0</v>
      </c>
      <c r="Q28">
        <v>0</v>
      </c>
      <c r="R28" t="s">
        <v>32</v>
      </c>
      <c r="S28">
        <v>0</v>
      </c>
      <c r="T28">
        <v>0</v>
      </c>
      <c r="U28">
        <v>1</v>
      </c>
    </row>
    <row r="29" spans="1:26">
      <c r="A29" t="s">
        <v>123</v>
      </c>
      <c r="B29" s="11">
        <v>2</v>
      </c>
      <c r="C29">
        <v>1</v>
      </c>
      <c r="D29">
        <v>1</v>
      </c>
      <c r="E29" s="3">
        <v>0.5</v>
      </c>
      <c r="F29" s="3">
        <v>0.5</v>
      </c>
      <c r="G29">
        <v>2</v>
      </c>
      <c r="H29">
        <v>1</v>
      </c>
      <c r="I29">
        <v>1</v>
      </c>
      <c r="J29" s="3">
        <v>0.5</v>
      </c>
      <c r="K29">
        <v>0</v>
      </c>
      <c r="L29">
        <v>0</v>
      </c>
      <c r="M29">
        <v>0</v>
      </c>
      <c r="N29" s="3" t="s">
        <v>32</v>
      </c>
      <c r="O29">
        <v>2</v>
      </c>
      <c r="P29">
        <v>0</v>
      </c>
      <c r="Q29">
        <v>2</v>
      </c>
      <c r="R29" s="3">
        <v>0</v>
      </c>
      <c r="S29">
        <v>0</v>
      </c>
      <c r="T29">
        <v>2</v>
      </c>
      <c r="U29">
        <v>1</v>
      </c>
      <c r="V29" s="3"/>
    </row>
    <row r="30" spans="1:26">
      <c r="A30" t="s">
        <v>124</v>
      </c>
      <c r="B30" s="11">
        <v>3</v>
      </c>
      <c r="C30">
        <v>1</v>
      </c>
      <c r="D30">
        <v>2</v>
      </c>
      <c r="E30" s="4">
        <v>0.33300000000000002</v>
      </c>
      <c r="F30" s="4">
        <v>0.33300000000000002</v>
      </c>
      <c r="G30">
        <v>2</v>
      </c>
      <c r="H30">
        <v>1</v>
      </c>
      <c r="I30">
        <v>1</v>
      </c>
      <c r="J30" s="3">
        <v>0.5</v>
      </c>
      <c r="K30">
        <v>1</v>
      </c>
      <c r="L30">
        <v>0</v>
      </c>
      <c r="M30">
        <v>1</v>
      </c>
      <c r="N30" s="3">
        <v>0</v>
      </c>
      <c r="O30">
        <v>0</v>
      </c>
      <c r="P30">
        <v>0</v>
      </c>
      <c r="Q30">
        <v>0</v>
      </c>
      <c r="R30" t="s">
        <v>32</v>
      </c>
      <c r="S30">
        <v>0</v>
      </c>
      <c r="T30">
        <v>0</v>
      </c>
      <c r="U30">
        <v>1</v>
      </c>
      <c r="V30" s="3"/>
    </row>
    <row r="31" spans="1:26">
      <c r="A31" t="s">
        <v>125</v>
      </c>
      <c r="B31" s="11">
        <v>1</v>
      </c>
      <c r="C31">
        <v>1</v>
      </c>
      <c r="D31">
        <v>0</v>
      </c>
      <c r="E31" s="3">
        <v>1</v>
      </c>
      <c r="F31" s="3">
        <v>1.5</v>
      </c>
      <c r="G31">
        <v>0</v>
      </c>
      <c r="H31">
        <v>0</v>
      </c>
      <c r="I31">
        <v>0</v>
      </c>
      <c r="J31" t="s">
        <v>32</v>
      </c>
      <c r="K31">
        <v>1</v>
      </c>
      <c r="L31">
        <v>1</v>
      </c>
      <c r="M31">
        <v>0</v>
      </c>
      <c r="N31" s="3">
        <v>1</v>
      </c>
      <c r="O31">
        <v>0</v>
      </c>
      <c r="P31">
        <v>0</v>
      </c>
      <c r="Q31">
        <v>0</v>
      </c>
      <c r="R31" s="3" t="s">
        <v>32</v>
      </c>
      <c r="S31">
        <v>0</v>
      </c>
      <c r="T31">
        <v>0</v>
      </c>
      <c r="U31">
        <v>3</v>
      </c>
      <c r="V31" s="4"/>
    </row>
    <row r="32" spans="1:26">
      <c r="A32" t="s">
        <v>126</v>
      </c>
      <c r="B32" s="11">
        <v>1</v>
      </c>
      <c r="C32">
        <v>0</v>
      </c>
      <c r="D32">
        <v>1</v>
      </c>
      <c r="E32" s="3">
        <v>0</v>
      </c>
      <c r="F32" s="3">
        <v>0</v>
      </c>
      <c r="G32">
        <v>1</v>
      </c>
      <c r="H32">
        <v>0</v>
      </c>
      <c r="I32">
        <v>1</v>
      </c>
      <c r="J32" s="3">
        <v>0</v>
      </c>
      <c r="K32">
        <v>0</v>
      </c>
      <c r="L32">
        <v>0</v>
      </c>
      <c r="M32">
        <v>0</v>
      </c>
      <c r="N32" s="4" t="s">
        <v>32</v>
      </c>
      <c r="O32">
        <v>3</v>
      </c>
      <c r="P32">
        <v>1</v>
      </c>
      <c r="Q32">
        <v>2</v>
      </c>
      <c r="R32" s="4">
        <v>0.33300000000000002</v>
      </c>
      <c r="S32">
        <v>0</v>
      </c>
      <c r="T32">
        <v>2</v>
      </c>
      <c r="U32">
        <v>0</v>
      </c>
      <c r="V32" s="4"/>
      <c r="Z32" s="3"/>
    </row>
    <row r="33" spans="1:26">
      <c r="A33" t="s">
        <v>127</v>
      </c>
      <c r="B33" s="12">
        <v>0</v>
      </c>
      <c r="C33">
        <v>0</v>
      </c>
      <c r="D33">
        <v>0</v>
      </c>
      <c r="E33" t="s">
        <v>32</v>
      </c>
      <c r="F33" t="s">
        <v>32</v>
      </c>
      <c r="G33">
        <v>0</v>
      </c>
      <c r="H33">
        <v>0</v>
      </c>
      <c r="I33">
        <v>0</v>
      </c>
      <c r="J33" t="s">
        <v>32</v>
      </c>
      <c r="K33">
        <v>0</v>
      </c>
      <c r="L33">
        <v>0</v>
      </c>
      <c r="M33">
        <v>0</v>
      </c>
      <c r="N33" t="s">
        <v>32</v>
      </c>
      <c r="O33">
        <v>0</v>
      </c>
      <c r="P33">
        <v>0</v>
      </c>
      <c r="Q33">
        <v>0</v>
      </c>
      <c r="R33" t="s">
        <v>32</v>
      </c>
      <c r="S33">
        <v>0</v>
      </c>
      <c r="T33">
        <v>0</v>
      </c>
      <c r="U33">
        <v>0</v>
      </c>
    </row>
    <row r="34" spans="1:26">
      <c r="A34" t="s">
        <v>128</v>
      </c>
      <c r="B34" s="12">
        <v>1</v>
      </c>
      <c r="C34">
        <v>1</v>
      </c>
      <c r="D34">
        <v>0</v>
      </c>
      <c r="E34" s="3">
        <v>1</v>
      </c>
      <c r="F34" s="3">
        <v>1</v>
      </c>
      <c r="G34">
        <v>1</v>
      </c>
      <c r="H34">
        <v>1</v>
      </c>
      <c r="I34">
        <v>0</v>
      </c>
      <c r="J34" s="3">
        <v>1</v>
      </c>
      <c r="K34">
        <v>0</v>
      </c>
      <c r="L34">
        <v>0</v>
      </c>
      <c r="M34">
        <v>0</v>
      </c>
      <c r="N34" t="s">
        <v>32</v>
      </c>
      <c r="O34">
        <v>1</v>
      </c>
      <c r="P34">
        <v>1</v>
      </c>
      <c r="Q34">
        <v>0</v>
      </c>
      <c r="R34" s="3">
        <v>1</v>
      </c>
      <c r="S34">
        <v>1</v>
      </c>
      <c r="T34">
        <v>1</v>
      </c>
      <c r="U34">
        <v>3</v>
      </c>
    </row>
    <row r="35" spans="1:26">
      <c r="A35" t="s">
        <v>129</v>
      </c>
      <c r="B35" s="2">
        <v>0</v>
      </c>
      <c r="C35">
        <v>0</v>
      </c>
      <c r="D35">
        <v>0</v>
      </c>
      <c r="E35" t="s">
        <v>32</v>
      </c>
      <c r="F35" t="s">
        <v>32</v>
      </c>
      <c r="G35">
        <v>0</v>
      </c>
      <c r="H35">
        <v>0</v>
      </c>
      <c r="I35">
        <v>0</v>
      </c>
      <c r="J35" t="s">
        <v>32</v>
      </c>
      <c r="K35">
        <v>0</v>
      </c>
      <c r="L35">
        <v>0</v>
      </c>
      <c r="M35">
        <v>0</v>
      </c>
      <c r="N35" s="3" t="s">
        <v>32</v>
      </c>
      <c r="O35">
        <v>0</v>
      </c>
      <c r="P35">
        <v>0</v>
      </c>
      <c r="Q35">
        <v>0</v>
      </c>
      <c r="R35" s="14" t="s">
        <v>32</v>
      </c>
      <c r="S35">
        <v>0</v>
      </c>
      <c r="T35">
        <v>0</v>
      </c>
      <c r="U35">
        <v>1</v>
      </c>
      <c r="V35" s="3"/>
    </row>
    <row r="36" spans="1:26">
      <c r="A36" t="s">
        <v>130</v>
      </c>
      <c r="B36" s="1">
        <v>7</v>
      </c>
      <c r="C36">
        <v>3</v>
      </c>
      <c r="D36">
        <v>4</v>
      </c>
      <c r="E36" s="4">
        <v>0.42899999999999999</v>
      </c>
      <c r="F36" s="4">
        <v>0.64300000000000002</v>
      </c>
      <c r="G36">
        <v>2</v>
      </c>
      <c r="H36">
        <v>0</v>
      </c>
      <c r="I36">
        <v>2</v>
      </c>
      <c r="J36" s="3">
        <v>0</v>
      </c>
      <c r="K36">
        <v>5</v>
      </c>
      <c r="L36">
        <v>3</v>
      </c>
      <c r="M36">
        <v>2</v>
      </c>
      <c r="N36" s="3">
        <v>0.6</v>
      </c>
      <c r="O36">
        <v>0</v>
      </c>
      <c r="P36">
        <v>0</v>
      </c>
      <c r="Q36">
        <v>0</v>
      </c>
      <c r="R36" s="4" t="s">
        <v>32</v>
      </c>
      <c r="S36">
        <v>0</v>
      </c>
      <c r="T36">
        <v>1</v>
      </c>
      <c r="U36">
        <v>1</v>
      </c>
      <c r="V36" s="3"/>
    </row>
    <row r="37" spans="1:26">
      <c r="A37" t="s">
        <v>131</v>
      </c>
      <c r="B37" s="2">
        <v>16</v>
      </c>
      <c r="C37">
        <v>10</v>
      </c>
      <c r="D37">
        <v>6</v>
      </c>
      <c r="E37" s="4">
        <v>0.625</v>
      </c>
      <c r="F37" s="4">
        <v>0.78100000000000003</v>
      </c>
      <c r="G37">
        <v>6</v>
      </c>
      <c r="H37">
        <v>5</v>
      </c>
      <c r="I37">
        <v>1</v>
      </c>
      <c r="J37" s="4">
        <v>0.83299999999999996</v>
      </c>
      <c r="K37">
        <v>10</v>
      </c>
      <c r="L37">
        <v>5</v>
      </c>
      <c r="M37">
        <v>5</v>
      </c>
      <c r="N37" s="3">
        <v>0.5</v>
      </c>
      <c r="O37">
        <v>5</v>
      </c>
      <c r="P37">
        <v>5</v>
      </c>
      <c r="Q37">
        <v>0</v>
      </c>
      <c r="R37" s="3">
        <v>1</v>
      </c>
      <c r="S37">
        <v>0</v>
      </c>
      <c r="T37">
        <v>2</v>
      </c>
      <c r="U37">
        <v>2</v>
      </c>
    </row>
    <row r="38" spans="1:26">
      <c r="A38" t="s">
        <v>132</v>
      </c>
      <c r="B38" s="1">
        <v>10</v>
      </c>
      <c r="C38">
        <v>4</v>
      </c>
      <c r="D38">
        <v>6</v>
      </c>
      <c r="E38" s="3">
        <v>0.4</v>
      </c>
      <c r="F38" s="3">
        <v>0.4</v>
      </c>
      <c r="G38">
        <v>8</v>
      </c>
      <c r="H38">
        <v>4</v>
      </c>
      <c r="I38">
        <v>4</v>
      </c>
      <c r="J38" s="3">
        <v>0.5</v>
      </c>
      <c r="K38">
        <v>2</v>
      </c>
      <c r="L38">
        <v>0</v>
      </c>
      <c r="M38">
        <v>2</v>
      </c>
      <c r="N38" s="4">
        <v>0</v>
      </c>
      <c r="O38">
        <v>0</v>
      </c>
      <c r="P38">
        <v>0</v>
      </c>
      <c r="Q38">
        <v>0</v>
      </c>
      <c r="R38" s="4" t="s">
        <v>32</v>
      </c>
      <c r="S38">
        <v>0</v>
      </c>
      <c r="T38">
        <v>2</v>
      </c>
      <c r="U38">
        <v>2</v>
      </c>
      <c r="V38" s="4"/>
      <c r="Z38" s="4"/>
    </row>
    <row r="39" spans="1:26">
      <c r="A39" t="s">
        <v>133</v>
      </c>
      <c r="B39" s="2">
        <v>1</v>
      </c>
      <c r="C39">
        <v>0</v>
      </c>
      <c r="D39">
        <v>1</v>
      </c>
      <c r="E39" s="3">
        <v>0</v>
      </c>
      <c r="F39" s="3">
        <v>0</v>
      </c>
      <c r="G39">
        <v>1</v>
      </c>
      <c r="H39">
        <v>0</v>
      </c>
      <c r="I39">
        <v>1</v>
      </c>
      <c r="J39" s="3">
        <v>0</v>
      </c>
      <c r="K39">
        <v>0</v>
      </c>
      <c r="L39">
        <v>0</v>
      </c>
      <c r="M39">
        <v>0</v>
      </c>
      <c r="N39" s="3" t="s">
        <v>32</v>
      </c>
      <c r="O39">
        <v>0</v>
      </c>
      <c r="P39">
        <v>0</v>
      </c>
      <c r="Q39">
        <v>0</v>
      </c>
      <c r="R39" s="3" t="s">
        <v>32</v>
      </c>
      <c r="S39">
        <v>0</v>
      </c>
      <c r="T39">
        <v>0</v>
      </c>
      <c r="U39">
        <v>0</v>
      </c>
      <c r="V39" s="3"/>
      <c r="Z39" s="4"/>
    </row>
    <row r="40" spans="1:26">
      <c r="A40" t="s">
        <v>35</v>
      </c>
      <c r="B40" s="1">
        <v>55</v>
      </c>
      <c r="C40">
        <v>23</v>
      </c>
      <c r="D40">
        <v>32</v>
      </c>
      <c r="E40" s="4">
        <v>0.41799999999999998</v>
      </c>
      <c r="F40" s="3">
        <v>0.5</v>
      </c>
      <c r="G40">
        <v>31</v>
      </c>
      <c r="H40">
        <v>14</v>
      </c>
      <c r="I40">
        <v>17</v>
      </c>
      <c r="J40" s="4">
        <v>0.45200000000000001</v>
      </c>
      <c r="K40">
        <v>24</v>
      </c>
      <c r="L40">
        <v>9</v>
      </c>
      <c r="M40">
        <v>15</v>
      </c>
      <c r="N40" s="4">
        <v>0.375</v>
      </c>
      <c r="O40">
        <v>13</v>
      </c>
      <c r="P40">
        <v>8</v>
      </c>
      <c r="Q40">
        <v>5</v>
      </c>
      <c r="R40" s="3">
        <v>0.61499999999999999</v>
      </c>
      <c r="S40">
        <v>1</v>
      </c>
      <c r="T40">
        <v>12</v>
      </c>
      <c r="U40">
        <v>17</v>
      </c>
      <c r="V40" s="4"/>
      <c r="Z40" s="3"/>
    </row>
    <row r="41" spans="1:26">
      <c r="B41" s="1"/>
      <c r="N41" s="4"/>
      <c r="R41" s="3"/>
      <c r="V41" s="3"/>
      <c r="Z41" s="4"/>
    </row>
    <row r="42" spans="1:26">
      <c r="B42" s="1"/>
      <c r="N42" s="4"/>
      <c r="R42" s="3"/>
      <c r="V42" s="4"/>
      <c r="Z42" s="4"/>
    </row>
    <row r="43" spans="1:26">
      <c r="A43" t="s">
        <v>44</v>
      </c>
      <c r="B43" s="1" t="s">
        <v>9</v>
      </c>
      <c r="C43" t="s">
        <v>10</v>
      </c>
      <c r="D43" t="s">
        <v>10</v>
      </c>
      <c r="E43" t="s">
        <v>0</v>
      </c>
      <c r="F43" t="s">
        <v>12</v>
      </c>
      <c r="G43" t="s">
        <v>13</v>
      </c>
      <c r="H43" t="s">
        <v>14</v>
      </c>
      <c r="I43" t="s">
        <v>15</v>
      </c>
      <c r="J43" t="s">
        <v>16</v>
      </c>
      <c r="K43" t="s">
        <v>16</v>
      </c>
      <c r="L43" t="s">
        <v>18</v>
      </c>
      <c r="M43" t="s">
        <v>19</v>
      </c>
      <c r="N43" s="4" t="s">
        <v>21</v>
      </c>
      <c r="O43" t="s">
        <v>22</v>
      </c>
      <c r="R43" s="3"/>
      <c r="V43" s="3"/>
      <c r="Z43" s="3"/>
    </row>
    <row r="44" spans="1:26">
      <c r="B44" s="1"/>
      <c r="D44" t="s">
        <v>11</v>
      </c>
      <c r="I44" t="s">
        <v>1</v>
      </c>
      <c r="K44" t="s">
        <v>17</v>
      </c>
      <c r="M44" t="s">
        <v>20</v>
      </c>
      <c r="N44" s="3" t="s">
        <v>20</v>
      </c>
      <c r="O44" t="s">
        <v>20</v>
      </c>
      <c r="R44" s="3"/>
      <c r="V44" s="3"/>
      <c r="Z44" s="3"/>
    </row>
    <row r="45" spans="1:26">
      <c r="B45" s="2"/>
      <c r="D45" t="s">
        <v>0</v>
      </c>
      <c r="N45" s="3"/>
      <c r="R45" s="3"/>
    </row>
    <row r="46" spans="1:26">
      <c r="A46" t="s">
        <v>134</v>
      </c>
      <c r="B46" s="2">
        <v>0.16666666666666666</v>
      </c>
      <c r="C46">
        <v>0.5</v>
      </c>
      <c r="D46">
        <v>0.5</v>
      </c>
      <c r="E46">
        <v>0</v>
      </c>
      <c r="F46" t="s">
        <v>32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26">
      <c r="A47" t="s">
        <v>45</v>
      </c>
      <c r="B47" s="1">
        <v>0.33333333333333331</v>
      </c>
      <c r="C47" s="15">
        <v>2.62</v>
      </c>
      <c r="D47">
        <v>1</v>
      </c>
      <c r="E47">
        <v>6</v>
      </c>
      <c r="F47" s="17">
        <v>1.2</v>
      </c>
      <c r="G47">
        <v>1</v>
      </c>
      <c r="H47">
        <v>0</v>
      </c>
      <c r="I47" s="3">
        <v>0</v>
      </c>
      <c r="J47">
        <v>2</v>
      </c>
      <c r="K47">
        <v>0</v>
      </c>
      <c r="L47">
        <v>0</v>
      </c>
      <c r="M47">
        <v>2</v>
      </c>
      <c r="N47" s="3">
        <v>0</v>
      </c>
      <c r="O47">
        <v>2</v>
      </c>
      <c r="R47" s="4"/>
      <c r="V47" s="3"/>
    </row>
    <row r="48" spans="1:26">
      <c r="A48" t="s">
        <v>46</v>
      </c>
      <c r="B48" s="1">
        <v>1.1666666666666667</v>
      </c>
      <c r="C48">
        <v>0.75</v>
      </c>
      <c r="D48">
        <v>0.25</v>
      </c>
      <c r="E48">
        <v>10</v>
      </c>
      <c r="F48">
        <v>1.25</v>
      </c>
      <c r="G48">
        <v>4</v>
      </c>
      <c r="H48">
        <v>2</v>
      </c>
      <c r="I48">
        <v>2</v>
      </c>
      <c r="J48">
        <v>0</v>
      </c>
      <c r="K48">
        <v>1</v>
      </c>
      <c r="L48">
        <v>0</v>
      </c>
      <c r="M48">
        <v>3</v>
      </c>
      <c r="N48" s="4">
        <v>0</v>
      </c>
      <c r="O48">
        <v>3</v>
      </c>
      <c r="R48" s="4"/>
      <c r="V48" s="4"/>
      <c r="Z48" s="4"/>
    </row>
    <row r="49" spans="1:26">
      <c r="A49" t="s">
        <v>47</v>
      </c>
      <c r="B49" s="1">
        <v>0.5</v>
      </c>
      <c r="C49">
        <v>1.37</v>
      </c>
      <c r="D49">
        <v>0.42</v>
      </c>
      <c r="E49">
        <v>9</v>
      </c>
      <c r="F49">
        <v>1.29</v>
      </c>
      <c r="G49">
        <v>1</v>
      </c>
      <c r="H49">
        <v>0</v>
      </c>
      <c r="I49">
        <v>0</v>
      </c>
      <c r="J49">
        <v>1</v>
      </c>
      <c r="K49">
        <v>0</v>
      </c>
      <c r="L49">
        <v>0</v>
      </c>
      <c r="M49">
        <v>1</v>
      </c>
      <c r="N49">
        <v>0</v>
      </c>
      <c r="O49">
        <v>1</v>
      </c>
    </row>
    <row r="50" spans="1:26">
      <c r="A50" t="s">
        <v>48</v>
      </c>
      <c r="B50" s="2">
        <v>0.95833333333333337</v>
      </c>
      <c r="C50">
        <v>1.73</v>
      </c>
      <c r="D50">
        <v>0.52</v>
      </c>
      <c r="E50">
        <v>14</v>
      </c>
      <c r="F50">
        <v>1.75</v>
      </c>
      <c r="G50">
        <v>2</v>
      </c>
      <c r="H50">
        <v>1</v>
      </c>
      <c r="I50">
        <v>2</v>
      </c>
      <c r="J50">
        <v>2</v>
      </c>
      <c r="K50">
        <v>1</v>
      </c>
      <c r="L50">
        <v>0</v>
      </c>
      <c r="M50">
        <v>4</v>
      </c>
      <c r="N50">
        <v>2</v>
      </c>
      <c r="O50">
        <v>2</v>
      </c>
    </row>
    <row r="51" spans="1:26">
      <c r="A51" t="s">
        <v>50</v>
      </c>
      <c r="B51" s="2">
        <v>0.58333333333333337</v>
      </c>
      <c r="C51">
        <v>0.37</v>
      </c>
      <c r="D51">
        <v>0.21</v>
      </c>
      <c r="E51">
        <v>4</v>
      </c>
      <c r="F51">
        <v>0.56999999999999995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</row>
    <row r="52" spans="1:26">
      <c r="A52" t="s">
        <v>135</v>
      </c>
      <c r="B52" s="2">
        <v>0.33333333333333331</v>
      </c>
      <c r="C52">
        <v>1.1200000000000001</v>
      </c>
      <c r="D52">
        <v>0.25</v>
      </c>
      <c r="E52">
        <v>5</v>
      </c>
      <c r="F52">
        <v>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</v>
      </c>
      <c r="N52">
        <v>0</v>
      </c>
      <c r="O52">
        <v>2</v>
      </c>
    </row>
    <row r="53" spans="1:26">
      <c r="A53" t="s">
        <v>51</v>
      </c>
      <c r="B53" s="2">
        <v>1</v>
      </c>
      <c r="C53">
        <v>1.48</v>
      </c>
      <c r="D53">
        <v>0.42</v>
      </c>
      <c r="E53">
        <v>16</v>
      </c>
      <c r="F53">
        <v>1.45</v>
      </c>
      <c r="G53">
        <v>2</v>
      </c>
      <c r="H53">
        <v>1</v>
      </c>
      <c r="I53">
        <v>2</v>
      </c>
      <c r="J53">
        <v>1</v>
      </c>
      <c r="K53">
        <v>1</v>
      </c>
      <c r="L53">
        <v>0</v>
      </c>
      <c r="M53">
        <v>5</v>
      </c>
      <c r="N53">
        <v>1</v>
      </c>
      <c r="O53">
        <v>4</v>
      </c>
    </row>
    <row r="54" spans="1:26">
      <c r="A54" t="s">
        <v>52</v>
      </c>
      <c r="B54" s="1">
        <v>0.54166666666666663</v>
      </c>
      <c r="C54">
        <v>0.2</v>
      </c>
      <c r="D54">
        <v>-0.15</v>
      </c>
      <c r="E54">
        <v>3</v>
      </c>
      <c r="F54">
        <v>1.5</v>
      </c>
      <c r="G54">
        <v>0</v>
      </c>
      <c r="H54">
        <v>1</v>
      </c>
      <c r="I54">
        <v>0</v>
      </c>
      <c r="J54">
        <v>0</v>
      </c>
      <c r="K54">
        <v>1</v>
      </c>
      <c r="L54">
        <v>0</v>
      </c>
      <c r="M54">
        <v>0</v>
      </c>
      <c r="N54" s="4">
        <v>0</v>
      </c>
      <c r="O54">
        <v>0</v>
      </c>
      <c r="R54" s="4"/>
      <c r="V54" s="4"/>
      <c r="Z54" s="3"/>
    </row>
    <row r="55" spans="1:26">
      <c r="A55" t="s">
        <v>55</v>
      </c>
      <c r="B55" s="2">
        <v>0.16666666666666666</v>
      </c>
      <c r="C55">
        <v>0.25</v>
      </c>
      <c r="D55">
        <v>0.25</v>
      </c>
      <c r="E55">
        <v>0</v>
      </c>
      <c r="F55" t="s">
        <v>32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 s="3">
        <v>0</v>
      </c>
      <c r="O55">
        <v>1</v>
      </c>
      <c r="R55" s="3"/>
      <c r="V55" s="3"/>
    </row>
    <row r="56" spans="1:26">
      <c r="A56" t="s">
        <v>53</v>
      </c>
      <c r="B56" s="1">
        <v>0.41666666666666669</v>
      </c>
      <c r="C56">
        <v>0.83</v>
      </c>
      <c r="D56">
        <v>-0.1</v>
      </c>
      <c r="E56">
        <v>6</v>
      </c>
      <c r="F56">
        <v>1.5</v>
      </c>
      <c r="G56">
        <v>0</v>
      </c>
      <c r="H56">
        <v>2</v>
      </c>
      <c r="I56">
        <v>0</v>
      </c>
      <c r="J56">
        <v>0</v>
      </c>
      <c r="K56">
        <v>1</v>
      </c>
      <c r="L56">
        <v>0</v>
      </c>
      <c r="M56">
        <v>3</v>
      </c>
      <c r="N56" s="3">
        <v>0</v>
      </c>
      <c r="O56">
        <v>3</v>
      </c>
      <c r="R56" s="3"/>
      <c r="V56" s="3"/>
      <c r="Z56" s="3"/>
    </row>
    <row r="57" spans="1:26">
      <c r="A57" t="s">
        <v>54</v>
      </c>
      <c r="B57" s="1">
        <v>1.2083333333333333</v>
      </c>
      <c r="C57">
        <v>1.66</v>
      </c>
      <c r="D57">
        <v>1.07</v>
      </c>
      <c r="E57">
        <v>8</v>
      </c>
      <c r="F57">
        <v>1.33</v>
      </c>
      <c r="G57">
        <v>12</v>
      </c>
      <c r="H57">
        <v>1</v>
      </c>
      <c r="I57">
        <v>12</v>
      </c>
      <c r="J57">
        <v>2</v>
      </c>
      <c r="K57">
        <v>1</v>
      </c>
      <c r="L57">
        <v>0</v>
      </c>
      <c r="M57">
        <v>5</v>
      </c>
      <c r="N57" s="3">
        <v>0</v>
      </c>
      <c r="O57">
        <v>5</v>
      </c>
      <c r="R57" s="3"/>
      <c r="V57" s="3"/>
      <c r="Z57" s="3"/>
    </row>
    <row r="58" spans="1:26">
      <c r="A58" t="s">
        <v>136</v>
      </c>
      <c r="B58" s="1">
        <v>0.20833333333333334</v>
      </c>
      <c r="C58">
        <v>2.02</v>
      </c>
      <c r="D58">
        <v>1.4</v>
      </c>
      <c r="E58">
        <v>2</v>
      </c>
      <c r="F58">
        <v>1</v>
      </c>
      <c r="G58">
        <v>3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 s="4">
        <v>0</v>
      </c>
      <c r="O58">
        <v>1</v>
      </c>
      <c r="R58" s="3"/>
      <c r="V58" s="4"/>
      <c r="Z58" s="3"/>
    </row>
    <row r="59" spans="1:26">
      <c r="A59" t="s">
        <v>137</v>
      </c>
      <c r="B59" s="1">
        <v>0.75</v>
      </c>
      <c r="C59">
        <v>1.02</v>
      </c>
      <c r="D59">
        <v>0.17</v>
      </c>
      <c r="E59">
        <v>12</v>
      </c>
      <c r="F59">
        <v>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 s="3">
        <v>1</v>
      </c>
      <c r="O59">
        <v>1</v>
      </c>
      <c r="R59" s="4"/>
      <c r="V59" s="3"/>
      <c r="Z59" s="3"/>
    </row>
    <row r="60" spans="1:26">
      <c r="A60" t="s">
        <v>35</v>
      </c>
      <c r="B60" s="1">
        <v>1.6666666666666667</v>
      </c>
      <c r="C60">
        <v>1.19</v>
      </c>
      <c r="D60">
        <v>0.44</v>
      </c>
      <c r="E60">
        <v>95</v>
      </c>
      <c r="F60">
        <v>1.36</v>
      </c>
      <c r="G60">
        <v>27</v>
      </c>
      <c r="H60">
        <v>8</v>
      </c>
      <c r="I60">
        <v>3.38</v>
      </c>
      <c r="J60">
        <v>8</v>
      </c>
      <c r="K60">
        <v>6</v>
      </c>
      <c r="L60">
        <v>0</v>
      </c>
      <c r="M60">
        <v>30</v>
      </c>
      <c r="N60" s="4">
        <v>4</v>
      </c>
      <c r="O60">
        <v>26</v>
      </c>
      <c r="R60" s="4"/>
      <c r="V60" s="4"/>
      <c r="Z60" s="3"/>
    </row>
    <row r="61" spans="1:26">
      <c r="B61" s="1"/>
      <c r="N61" s="4"/>
      <c r="R61" s="4"/>
      <c r="V61" s="4"/>
      <c r="Z61" s="3"/>
    </row>
    <row r="62" spans="1:26">
      <c r="A62" t="s">
        <v>44</v>
      </c>
      <c r="B62" s="1" t="s">
        <v>2</v>
      </c>
      <c r="C62" t="s">
        <v>3</v>
      </c>
      <c r="D62" t="s">
        <v>36</v>
      </c>
      <c r="E62" t="s">
        <v>37</v>
      </c>
      <c r="F62" t="s">
        <v>38</v>
      </c>
      <c r="G62">
        <v>2</v>
      </c>
      <c r="H62">
        <v>2</v>
      </c>
      <c r="I62">
        <v>2</v>
      </c>
      <c r="J62">
        <v>2</v>
      </c>
      <c r="K62">
        <v>3</v>
      </c>
      <c r="L62">
        <v>3</v>
      </c>
      <c r="M62">
        <v>3</v>
      </c>
      <c r="N62">
        <v>3</v>
      </c>
      <c r="O62" t="s">
        <v>4</v>
      </c>
      <c r="P62" t="s">
        <v>5</v>
      </c>
      <c r="Q62" t="s">
        <v>39</v>
      </c>
      <c r="R62" t="s">
        <v>40</v>
      </c>
      <c r="S62">
        <v>1</v>
      </c>
      <c r="T62" t="s">
        <v>41</v>
      </c>
      <c r="U62" t="s">
        <v>41</v>
      </c>
    </row>
    <row r="63" spans="1:26">
      <c r="G63" t="s">
        <v>2</v>
      </c>
      <c r="H63" t="s">
        <v>3</v>
      </c>
      <c r="I63" t="s">
        <v>36</v>
      </c>
      <c r="J63" t="s">
        <v>37</v>
      </c>
      <c r="K63" t="s">
        <v>2</v>
      </c>
      <c r="L63" t="s">
        <v>3</v>
      </c>
      <c r="M63" t="s">
        <v>36</v>
      </c>
      <c r="N63" t="s">
        <v>37</v>
      </c>
      <c r="T63" t="s">
        <v>42</v>
      </c>
      <c r="U63" t="s">
        <v>43</v>
      </c>
    </row>
    <row r="64" spans="1:26">
      <c r="A64" t="s">
        <v>134</v>
      </c>
      <c r="B64" s="11">
        <v>0</v>
      </c>
      <c r="C64">
        <v>0</v>
      </c>
      <c r="D64">
        <v>0</v>
      </c>
      <c r="E64" t="s">
        <v>32</v>
      </c>
      <c r="F64" t="s">
        <v>32</v>
      </c>
      <c r="G64">
        <v>0</v>
      </c>
      <c r="H64">
        <v>0</v>
      </c>
      <c r="I64">
        <v>0</v>
      </c>
      <c r="J64" t="s">
        <v>32</v>
      </c>
      <c r="K64">
        <v>0</v>
      </c>
      <c r="L64">
        <v>0</v>
      </c>
      <c r="M64">
        <v>0</v>
      </c>
      <c r="N64" s="3" t="s">
        <v>32</v>
      </c>
      <c r="O64">
        <v>0</v>
      </c>
      <c r="P64">
        <v>0</v>
      </c>
      <c r="Q64">
        <v>0</v>
      </c>
      <c r="R64" s="3" t="s">
        <v>32</v>
      </c>
      <c r="S64">
        <v>0</v>
      </c>
      <c r="T64">
        <v>0</v>
      </c>
      <c r="U64">
        <v>2</v>
      </c>
      <c r="V64" s="3"/>
      <c r="Z64" s="3"/>
    </row>
    <row r="65" spans="1:26">
      <c r="A65" t="s">
        <v>45</v>
      </c>
      <c r="B65" s="11">
        <v>5</v>
      </c>
      <c r="C65">
        <v>2</v>
      </c>
      <c r="D65">
        <v>3</v>
      </c>
      <c r="E65" s="3">
        <v>0.4</v>
      </c>
      <c r="F65" s="3">
        <v>0.4</v>
      </c>
      <c r="G65">
        <v>3</v>
      </c>
      <c r="H65">
        <v>2</v>
      </c>
      <c r="I65">
        <v>1</v>
      </c>
      <c r="J65" s="4">
        <v>0.66700000000000004</v>
      </c>
      <c r="K65">
        <v>2</v>
      </c>
      <c r="L65">
        <v>0</v>
      </c>
      <c r="M65">
        <v>2</v>
      </c>
      <c r="N65" s="3">
        <v>0</v>
      </c>
      <c r="O65">
        <v>2</v>
      </c>
      <c r="P65">
        <v>2</v>
      </c>
      <c r="Q65">
        <v>0</v>
      </c>
      <c r="R65" s="3">
        <v>1</v>
      </c>
      <c r="S65">
        <v>0</v>
      </c>
      <c r="T65">
        <v>1</v>
      </c>
      <c r="U65">
        <v>2</v>
      </c>
      <c r="V65" s="4"/>
    </row>
    <row r="66" spans="1:26">
      <c r="A66" t="s">
        <v>46</v>
      </c>
      <c r="B66" s="1">
        <v>6</v>
      </c>
      <c r="C66" s="15">
        <v>4</v>
      </c>
      <c r="D66">
        <v>2</v>
      </c>
      <c r="E66" s="4">
        <v>0.66700000000000004</v>
      </c>
      <c r="F66" s="17">
        <v>0.83299999999999996</v>
      </c>
      <c r="G66">
        <v>2</v>
      </c>
      <c r="H66">
        <v>2</v>
      </c>
      <c r="I66" s="3">
        <v>0</v>
      </c>
      <c r="J66" s="3">
        <v>1</v>
      </c>
      <c r="K66">
        <v>4</v>
      </c>
      <c r="L66">
        <v>2</v>
      </c>
      <c r="M66">
        <v>2</v>
      </c>
      <c r="N66" s="3">
        <v>0.5</v>
      </c>
      <c r="O66">
        <v>0</v>
      </c>
      <c r="P66">
        <v>0</v>
      </c>
      <c r="Q66">
        <v>0</v>
      </c>
      <c r="R66" s="4" t="s">
        <v>32</v>
      </c>
      <c r="S66">
        <v>0</v>
      </c>
      <c r="T66">
        <v>0</v>
      </c>
      <c r="U66">
        <v>1</v>
      </c>
      <c r="V66" s="3"/>
    </row>
    <row r="67" spans="1:26">
      <c r="A67" t="s">
        <v>47</v>
      </c>
      <c r="B67" s="1">
        <v>7</v>
      </c>
      <c r="C67">
        <v>4</v>
      </c>
      <c r="D67">
        <v>3</v>
      </c>
      <c r="E67" s="4">
        <v>0.57099999999999995</v>
      </c>
      <c r="F67" s="4">
        <v>0.64300000000000002</v>
      </c>
      <c r="G67">
        <v>4</v>
      </c>
      <c r="H67">
        <v>3</v>
      </c>
      <c r="I67">
        <v>1</v>
      </c>
      <c r="J67" s="3">
        <v>0.75</v>
      </c>
      <c r="K67">
        <v>3</v>
      </c>
      <c r="L67">
        <v>1</v>
      </c>
      <c r="M67">
        <v>2</v>
      </c>
      <c r="N67" s="3">
        <v>0.33300000000000002</v>
      </c>
      <c r="O67">
        <v>0</v>
      </c>
      <c r="P67">
        <v>0</v>
      </c>
      <c r="Q67">
        <v>0</v>
      </c>
      <c r="R67" s="4" t="s">
        <v>32</v>
      </c>
      <c r="S67">
        <v>0</v>
      </c>
      <c r="T67">
        <v>0</v>
      </c>
      <c r="U67">
        <v>0</v>
      </c>
      <c r="V67" s="3"/>
      <c r="Z67" s="3"/>
    </row>
    <row r="68" spans="1:26">
      <c r="A68" t="s">
        <v>48</v>
      </c>
      <c r="B68" s="11">
        <v>6</v>
      </c>
      <c r="C68" s="21">
        <v>6</v>
      </c>
      <c r="D68" s="21">
        <v>0</v>
      </c>
      <c r="E68" s="28">
        <v>1</v>
      </c>
      <c r="F68" s="28">
        <v>1</v>
      </c>
      <c r="G68" s="21">
        <v>6</v>
      </c>
      <c r="H68" s="21">
        <v>6</v>
      </c>
      <c r="I68" s="21">
        <v>0</v>
      </c>
      <c r="J68" s="28">
        <v>1</v>
      </c>
      <c r="K68" s="21">
        <v>0</v>
      </c>
      <c r="L68" s="21">
        <v>0</v>
      </c>
      <c r="M68" s="21">
        <v>0</v>
      </c>
      <c r="N68" s="22" t="s">
        <v>32</v>
      </c>
      <c r="O68" s="21">
        <v>2</v>
      </c>
      <c r="P68" s="21">
        <v>2</v>
      </c>
      <c r="Q68" s="21">
        <v>0</v>
      </c>
      <c r="R68" s="22">
        <v>1</v>
      </c>
      <c r="S68">
        <v>0</v>
      </c>
      <c r="T68">
        <v>1</v>
      </c>
      <c r="U68">
        <v>2</v>
      </c>
      <c r="V68" s="22"/>
      <c r="Z68" s="18"/>
    </row>
    <row r="69" spans="1:26">
      <c r="A69" t="s">
        <v>50</v>
      </c>
      <c r="B69" s="12">
        <v>7</v>
      </c>
      <c r="C69">
        <v>2</v>
      </c>
      <c r="D69">
        <v>5</v>
      </c>
      <c r="E69" s="4">
        <v>0.28599999999999998</v>
      </c>
      <c r="F69" s="4">
        <v>0.28599999999999998</v>
      </c>
      <c r="G69">
        <v>2</v>
      </c>
      <c r="H69">
        <v>2</v>
      </c>
      <c r="I69">
        <v>0</v>
      </c>
      <c r="J69" s="3">
        <v>1</v>
      </c>
      <c r="K69">
        <v>5</v>
      </c>
      <c r="L69">
        <v>0</v>
      </c>
      <c r="M69">
        <v>5</v>
      </c>
      <c r="N69" s="3">
        <v>0</v>
      </c>
      <c r="O69">
        <v>0</v>
      </c>
      <c r="P69">
        <v>0</v>
      </c>
      <c r="Q69">
        <v>0</v>
      </c>
      <c r="R69" s="18" t="s">
        <v>32</v>
      </c>
      <c r="S69" s="20">
        <v>0</v>
      </c>
      <c r="T69" s="20">
        <v>0</v>
      </c>
      <c r="U69" s="20">
        <v>0</v>
      </c>
      <c r="V69" s="18"/>
      <c r="W69" s="20"/>
      <c r="X69" s="20"/>
      <c r="Y69" s="20"/>
      <c r="Z69" s="18"/>
    </row>
    <row r="70" spans="1:26">
      <c r="A70" t="s">
        <v>135</v>
      </c>
      <c r="B70" s="12">
        <v>2</v>
      </c>
      <c r="C70">
        <v>2</v>
      </c>
      <c r="D70">
        <v>0</v>
      </c>
      <c r="E70" s="3">
        <v>1</v>
      </c>
      <c r="F70" s="3">
        <v>1.25</v>
      </c>
      <c r="G70">
        <v>1</v>
      </c>
      <c r="H70">
        <v>1</v>
      </c>
      <c r="I70">
        <v>0</v>
      </c>
      <c r="J70" s="3">
        <v>1</v>
      </c>
      <c r="K70">
        <v>1</v>
      </c>
      <c r="L70">
        <v>1</v>
      </c>
      <c r="M70">
        <v>0</v>
      </c>
      <c r="N70" s="3">
        <v>1</v>
      </c>
      <c r="O70">
        <v>1</v>
      </c>
      <c r="P70">
        <v>0</v>
      </c>
      <c r="Q70">
        <v>1</v>
      </c>
      <c r="R70" s="3">
        <v>0</v>
      </c>
      <c r="S70">
        <v>1</v>
      </c>
      <c r="T70">
        <v>1</v>
      </c>
      <c r="U70">
        <v>0</v>
      </c>
    </row>
    <row r="71" spans="1:26">
      <c r="A71" t="s">
        <v>51</v>
      </c>
      <c r="B71" s="12">
        <v>8</v>
      </c>
      <c r="C71">
        <v>6</v>
      </c>
      <c r="D71">
        <v>2</v>
      </c>
      <c r="E71" s="3">
        <v>0.75</v>
      </c>
      <c r="F71" s="4">
        <v>0.93799999999999994</v>
      </c>
      <c r="G71">
        <v>4</v>
      </c>
      <c r="H71">
        <v>3</v>
      </c>
      <c r="I71">
        <v>1</v>
      </c>
      <c r="J71" s="3">
        <v>0.75</v>
      </c>
      <c r="K71">
        <v>4</v>
      </c>
      <c r="L71">
        <v>3</v>
      </c>
      <c r="M71">
        <v>1</v>
      </c>
      <c r="N71" s="3">
        <v>0.75</v>
      </c>
      <c r="O71">
        <v>2</v>
      </c>
      <c r="P71">
        <v>1</v>
      </c>
      <c r="Q71">
        <v>1</v>
      </c>
      <c r="R71" s="3">
        <v>0.5</v>
      </c>
      <c r="S71">
        <v>0</v>
      </c>
      <c r="T71">
        <v>1</v>
      </c>
      <c r="U71">
        <v>2</v>
      </c>
    </row>
    <row r="72" spans="1:26">
      <c r="A72" t="s">
        <v>52</v>
      </c>
      <c r="B72" s="12">
        <v>1</v>
      </c>
      <c r="C72">
        <v>1</v>
      </c>
      <c r="D72">
        <v>0</v>
      </c>
      <c r="E72" s="3">
        <v>1</v>
      </c>
      <c r="F72" s="3">
        <v>1.5</v>
      </c>
      <c r="G72">
        <v>0</v>
      </c>
      <c r="H72">
        <v>0</v>
      </c>
      <c r="I72">
        <v>0</v>
      </c>
      <c r="J72" t="s">
        <v>32</v>
      </c>
      <c r="K72">
        <v>1</v>
      </c>
      <c r="L72">
        <v>1</v>
      </c>
      <c r="M72">
        <v>0</v>
      </c>
      <c r="N72" s="3">
        <v>1</v>
      </c>
      <c r="O72">
        <v>0</v>
      </c>
      <c r="P72">
        <v>0</v>
      </c>
      <c r="Q72">
        <v>0</v>
      </c>
      <c r="R72" t="s">
        <v>32</v>
      </c>
      <c r="S72">
        <v>0</v>
      </c>
      <c r="T72">
        <v>0</v>
      </c>
      <c r="U72">
        <v>2</v>
      </c>
    </row>
    <row r="73" spans="1:26">
      <c r="A73" t="s">
        <v>55</v>
      </c>
      <c r="B73" s="12">
        <v>0</v>
      </c>
      <c r="C73">
        <v>0</v>
      </c>
      <c r="D73">
        <v>0</v>
      </c>
      <c r="E73" t="s">
        <v>32</v>
      </c>
      <c r="F73" t="s">
        <v>32</v>
      </c>
      <c r="G73">
        <v>0</v>
      </c>
      <c r="H73">
        <v>0</v>
      </c>
      <c r="I73">
        <v>0</v>
      </c>
      <c r="J73" t="s">
        <v>32</v>
      </c>
      <c r="K73">
        <v>0</v>
      </c>
      <c r="L73">
        <v>0</v>
      </c>
      <c r="M73">
        <v>0</v>
      </c>
      <c r="N73" t="s">
        <v>32</v>
      </c>
      <c r="O73">
        <v>0</v>
      </c>
      <c r="P73">
        <v>0</v>
      </c>
      <c r="Q73">
        <v>0</v>
      </c>
      <c r="R73" t="s">
        <v>32</v>
      </c>
      <c r="S73">
        <v>0</v>
      </c>
      <c r="T73">
        <v>0</v>
      </c>
      <c r="U73">
        <v>0</v>
      </c>
    </row>
    <row r="74" spans="1:26">
      <c r="A74" t="s">
        <v>53</v>
      </c>
      <c r="B74" s="12">
        <v>2</v>
      </c>
      <c r="C74">
        <v>2</v>
      </c>
      <c r="D74">
        <v>0</v>
      </c>
      <c r="E74" s="3">
        <v>1</v>
      </c>
      <c r="F74" s="3">
        <v>1.5</v>
      </c>
      <c r="G74">
        <v>0</v>
      </c>
      <c r="H74">
        <v>0</v>
      </c>
      <c r="I74">
        <v>0</v>
      </c>
      <c r="J74" t="s">
        <v>32</v>
      </c>
      <c r="K74">
        <v>2</v>
      </c>
      <c r="L74">
        <v>2</v>
      </c>
      <c r="M74">
        <v>0</v>
      </c>
      <c r="N74" s="3">
        <v>1</v>
      </c>
      <c r="O74">
        <v>0</v>
      </c>
      <c r="P74">
        <v>0</v>
      </c>
      <c r="Q74">
        <v>0</v>
      </c>
      <c r="R74" t="s">
        <v>32</v>
      </c>
      <c r="S74">
        <v>0</v>
      </c>
      <c r="T74">
        <v>0</v>
      </c>
      <c r="U74">
        <v>0</v>
      </c>
    </row>
    <row r="75" spans="1:26">
      <c r="A75" t="s">
        <v>54</v>
      </c>
      <c r="B75" s="12">
        <v>4</v>
      </c>
      <c r="C75">
        <v>3</v>
      </c>
      <c r="D75">
        <v>1</v>
      </c>
      <c r="E75" s="3">
        <v>0.75</v>
      </c>
      <c r="F75" s="3">
        <v>0.75</v>
      </c>
      <c r="G75">
        <v>3</v>
      </c>
      <c r="H75">
        <v>3</v>
      </c>
      <c r="I75">
        <v>0</v>
      </c>
      <c r="J75" s="3">
        <v>1</v>
      </c>
      <c r="K75">
        <v>1</v>
      </c>
      <c r="L75">
        <v>0</v>
      </c>
      <c r="M75">
        <v>1</v>
      </c>
      <c r="N75" s="3">
        <v>0</v>
      </c>
      <c r="O75">
        <v>3</v>
      </c>
      <c r="P75">
        <v>2</v>
      </c>
      <c r="Q75">
        <v>1</v>
      </c>
      <c r="R75" s="4">
        <v>0.66700000000000004</v>
      </c>
      <c r="S75">
        <v>1</v>
      </c>
      <c r="T75">
        <v>2</v>
      </c>
      <c r="U75">
        <v>0</v>
      </c>
    </row>
    <row r="76" spans="1:26">
      <c r="A76" t="s">
        <v>136</v>
      </c>
      <c r="B76" s="12">
        <v>1</v>
      </c>
      <c r="C76">
        <v>1</v>
      </c>
      <c r="D76">
        <v>0</v>
      </c>
      <c r="E76" s="3">
        <v>1</v>
      </c>
      <c r="F76" s="3">
        <v>1</v>
      </c>
      <c r="G76">
        <v>1</v>
      </c>
      <c r="H76">
        <v>1</v>
      </c>
      <c r="I76">
        <v>0</v>
      </c>
      <c r="J76" s="3">
        <v>1</v>
      </c>
      <c r="K76">
        <v>0</v>
      </c>
      <c r="L76">
        <v>0</v>
      </c>
      <c r="M76">
        <v>0</v>
      </c>
      <c r="N76" t="s">
        <v>32</v>
      </c>
      <c r="O76">
        <v>0</v>
      </c>
      <c r="P76">
        <v>0</v>
      </c>
      <c r="Q76">
        <v>0</v>
      </c>
      <c r="R76" t="s">
        <v>32</v>
      </c>
      <c r="S76">
        <v>0</v>
      </c>
      <c r="T76">
        <v>0</v>
      </c>
      <c r="U76">
        <v>2</v>
      </c>
    </row>
    <row r="77" spans="1:26">
      <c r="A77" t="s">
        <v>137</v>
      </c>
      <c r="B77" s="12">
        <v>9</v>
      </c>
      <c r="C77">
        <v>5</v>
      </c>
      <c r="D77">
        <v>4</v>
      </c>
      <c r="E77" s="4">
        <v>0.55600000000000005</v>
      </c>
      <c r="F77" s="4">
        <v>0.66700000000000004</v>
      </c>
      <c r="G77">
        <v>4</v>
      </c>
      <c r="H77">
        <v>3</v>
      </c>
      <c r="I77">
        <v>1</v>
      </c>
      <c r="J77" s="3">
        <v>0.75</v>
      </c>
      <c r="K77">
        <v>5</v>
      </c>
      <c r="L77">
        <v>2</v>
      </c>
      <c r="M77">
        <v>3</v>
      </c>
      <c r="N77" s="3">
        <v>0.4</v>
      </c>
      <c r="O77">
        <v>0</v>
      </c>
      <c r="P77">
        <v>0</v>
      </c>
      <c r="Q77">
        <v>0</v>
      </c>
      <c r="R77" t="s">
        <v>32</v>
      </c>
      <c r="S77">
        <v>0</v>
      </c>
      <c r="T77">
        <v>0</v>
      </c>
      <c r="U77">
        <v>2</v>
      </c>
    </row>
    <row r="78" spans="1:26">
      <c r="A78" t="s">
        <v>35</v>
      </c>
      <c r="B78" s="12">
        <v>58</v>
      </c>
      <c r="C78">
        <v>38</v>
      </c>
      <c r="D78">
        <v>20</v>
      </c>
      <c r="E78" s="4">
        <v>0.65500000000000003</v>
      </c>
      <c r="F78" s="4">
        <v>0.75900000000000001</v>
      </c>
      <c r="G78">
        <v>30</v>
      </c>
      <c r="H78">
        <v>26</v>
      </c>
      <c r="I78">
        <v>4</v>
      </c>
      <c r="J78" s="4">
        <v>0.86699999999999999</v>
      </c>
      <c r="K78">
        <v>28</v>
      </c>
      <c r="L78">
        <v>12</v>
      </c>
      <c r="M78">
        <v>16</v>
      </c>
      <c r="N78" s="4">
        <v>0.42899999999999999</v>
      </c>
      <c r="O78">
        <v>10</v>
      </c>
      <c r="P78">
        <v>7</v>
      </c>
      <c r="Q78">
        <v>3</v>
      </c>
      <c r="R78" s="3">
        <v>0.7</v>
      </c>
      <c r="S78">
        <v>2</v>
      </c>
      <c r="T78">
        <v>6</v>
      </c>
      <c r="U78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5B6A-BB28-4D40-936C-6A8AE000D14F}">
  <dimension ref="A1:U62"/>
  <sheetViews>
    <sheetView topLeftCell="A25" workbookViewId="0">
      <selection activeCell="A35" sqref="A35:XFD62"/>
    </sheetView>
  </sheetViews>
  <sheetFormatPr baseColWidth="10" defaultRowHeight="16"/>
  <cols>
    <col min="1" max="1" width="23.6640625" customWidth="1"/>
  </cols>
  <sheetData>
    <row r="1" spans="1:15">
      <c r="A1" t="s">
        <v>117</v>
      </c>
      <c r="B1" t="s">
        <v>118</v>
      </c>
      <c r="C1">
        <v>1</v>
      </c>
      <c r="D1">
        <v>2</v>
      </c>
    </row>
    <row r="2" spans="1:15">
      <c r="A2" t="s">
        <v>44</v>
      </c>
      <c r="B2">
        <v>98</v>
      </c>
      <c r="C2">
        <v>51</v>
      </c>
      <c r="D2">
        <v>47</v>
      </c>
      <c r="G2" s="26"/>
      <c r="H2" s="27"/>
      <c r="I2" s="26"/>
    </row>
    <row r="3" spans="1:15">
      <c r="A3" t="s">
        <v>138</v>
      </c>
      <c r="B3">
        <v>80</v>
      </c>
      <c r="C3">
        <v>42</v>
      </c>
      <c r="D3">
        <v>38</v>
      </c>
      <c r="G3" s="26"/>
      <c r="I3" s="26"/>
    </row>
    <row r="5" spans="1:15">
      <c r="A5" t="s">
        <v>138</v>
      </c>
      <c r="B5" t="s">
        <v>9</v>
      </c>
      <c r="C5" t="s">
        <v>10</v>
      </c>
      <c r="D5" t="s">
        <v>10</v>
      </c>
      <c r="E5" t="s">
        <v>0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16</v>
      </c>
      <c r="L5" t="s">
        <v>18</v>
      </c>
      <c r="M5" t="s">
        <v>19</v>
      </c>
      <c r="N5" t="s">
        <v>21</v>
      </c>
      <c r="O5" t="s">
        <v>22</v>
      </c>
    </row>
    <row r="6" spans="1:15">
      <c r="D6" t="s">
        <v>11</v>
      </c>
      <c r="I6" t="s">
        <v>1</v>
      </c>
      <c r="K6" t="s">
        <v>17</v>
      </c>
      <c r="M6" t="s">
        <v>20</v>
      </c>
      <c r="N6" t="s">
        <v>20</v>
      </c>
      <c r="O6" t="s">
        <v>20</v>
      </c>
    </row>
    <row r="7" spans="1:15">
      <c r="D7" t="s">
        <v>0</v>
      </c>
    </row>
    <row r="8" spans="1:15">
      <c r="A8" t="s">
        <v>139</v>
      </c>
      <c r="B8" s="1">
        <v>1.2916666666666667</v>
      </c>
      <c r="C8">
        <v>1.19</v>
      </c>
      <c r="D8">
        <v>0.32</v>
      </c>
      <c r="E8">
        <v>15</v>
      </c>
      <c r="F8">
        <v>1.25</v>
      </c>
      <c r="G8">
        <v>7</v>
      </c>
      <c r="H8">
        <v>3</v>
      </c>
      <c r="I8">
        <v>2.33</v>
      </c>
      <c r="J8">
        <v>0</v>
      </c>
      <c r="K8">
        <v>2</v>
      </c>
      <c r="L8">
        <v>0</v>
      </c>
      <c r="M8">
        <v>2</v>
      </c>
      <c r="N8">
        <v>0</v>
      </c>
      <c r="O8">
        <v>2</v>
      </c>
    </row>
    <row r="9" spans="1:15">
      <c r="A9" t="s">
        <v>140</v>
      </c>
      <c r="B9" s="1">
        <v>1.0833333333333333</v>
      </c>
      <c r="C9">
        <v>1.34</v>
      </c>
      <c r="D9">
        <v>0.27</v>
      </c>
      <c r="E9">
        <v>13</v>
      </c>
      <c r="F9">
        <v>1.86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5</v>
      </c>
      <c r="N9">
        <v>0</v>
      </c>
      <c r="O9">
        <v>5</v>
      </c>
    </row>
    <row r="10" spans="1:15">
      <c r="A10" t="s">
        <v>141</v>
      </c>
      <c r="B10" s="2">
        <v>0.41666666666666669</v>
      </c>
      <c r="C10">
        <v>0.14000000000000001</v>
      </c>
      <c r="D10">
        <v>0.5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4</v>
      </c>
      <c r="N10">
        <v>3</v>
      </c>
      <c r="O10">
        <v>1</v>
      </c>
    </row>
    <row r="11" spans="1:15">
      <c r="A11" t="s">
        <v>142</v>
      </c>
      <c r="B11" s="2">
        <v>0.875</v>
      </c>
      <c r="C11">
        <v>1.58</v>
      </c>
      <c r="D11">
        <v>0.05</v>
      </c>
      <c r="E11">
        <v>12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</row>
    <row r="12" spans="1:15">
      <c r="A12" t="s">
        <v>143</v>
      </c>
      <c r="B12" s="1">
        <v>1.4583333333333333</v>
      </c>
      <c r="C12">
        <v>0.91</v>
      </c>
      <c r="D12">
        <v>0.14000000000000001</v>
      </c>
      <c r="E12">
        <v>16</v>
      </c>
      <c r="F12">
        <v>1.23</v>
      </c>
      <c r="G12">
        <v>2</v>
      </c>
      <c r="H12">
        <v>1</v>
      </c>
      <c r="I12">
        <v>2</v>
      </c>
      <c r="J12">
        <v>0</v>
      </c>
      <c r="K12">
        <v>1</v>
      </c>
      <c r="L12">
        <v>0</v>
      </c>
      <c r="M12">
        <v>2</v>
      </c>
      <c r="N12">
        <v>1</v>
      </c>
      <c r="O12">
        <v>1</v>
      </c>
    </row>
    <row r="13" spans="1:15">
      <c r="A13" t="s">
        <v>144</v>
      </c>
      <c r="B13" s="2">
        <v>0.20833333333333334</v>
      </c>
      <c r="C13">
        <v>-0.56000000000000005</v>
      </c>
      <c r="D13">
        <v>-0.4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</row>
    <row r="14" spans="1:15">
      <c r="A14" t="s">
        <v>145</v>
      </c>
      <c r="B14" s="1">
        <v>1.1666666666666667</v>
      </c>
      <c r="C14">
        <v>1.01</v>
      </c>
      <c r="D14">
        <v>0.18</v>
      </c>
      <c r="E14">
        <v>11</v>
      </c>
      <c r="F14">
        <v>1.1000000000000001</v>
      </c>
      <c r="G14">
        <v>1</v>
      </c>
      <c r="H14">
        <v>2</v>
      </c>
      <c r="I14">
        <v>0.5</v>
      </c>
      <c r="J14">
        <v>1</v>
      </c>
      <c r="K14">
        <v>2</v>
      </c>
      <c r="L14">
        <v>0</v>
      </c>
      <c r="M14">
        <v>4</v>
      </c>
      <c r="N14">
        <v>1</v>
      </c>
      <c r="O14">
        <v>3</v>
      </c>
    </row>
    <row r="15" spans="1:15">
      <c r="A15" t="s">
        <v>146</v>
      </c>
      <c r="B15" s="2">
        <v>0.58333333333333337</v>
      </c>
      <c r="C15">
        <v>0.56000000000000005</v>
      </c>
      <c r="D15">
        <v>-0.21</v>
      </c>
      <c r="E15">
        <v>5</v>
      </c>
      <c r="F15">
        <v>1</v>
      </c>
      <c r="G15">
        <v>1</v>
      </c>
      <c r="H15">
        <v>3</v>
      </c>
      <c r="I15">
        <v>0.33</v>
      </c>
      <c r="J15">
        <v>0</v>
      </c>
      <c r="K15">
        <v>1</v>
      </c>
      <c r="L15">
        <v>0</v>
      </c>
      <c r="M15">
        <v>1</v>
      </c>
      <c r="N15">
        <v>0</v>
      </c>
      <c r="O15">
        <v>1</v>
      </c>
    </row>
    <row r="16" spans="1:15">
      <c r="A16" t="s">
        <v>147</v>
      </c>
      <c r="B16" s="1">
        <v>1.0416666666666667</v>
      </c>
      <c r="C16">
        <v>0.84</v>
      </c>
      <c r="D16">
        <v>0.2</v>
      </c>
      <c r="E16">
        <v>8</v>
      </c>
      <c r="F16">
        <v>1</v>
      </c>
      <c r="G16">
        <v>2</v>
      </c>
      <c r="H16">
        <v>1</v>
      </c>
      <c r="I16">
        <v>2</v>
      </c>
      <c r="J16">
        <v>0</v>
      </c>
      <c r="K16">
        <v>0</v>
      </c>
      <c r="L16">
        <v>0</v>
      </c>
      <c r="M16">
        <v>3</v>
      </c>
      <c r="N16">
        <v>0</v>
      </c>
      <c r="O16">
        <v>3</v>
      </c>
    </row>
    <row r="17" spans="1:21">
      <c r="A17" t="s">
        <v>148</v>
      </c>
      <c r="B17" s="2">
        <v>0.16666666666666666</v>
      </c>
      <c r="C17">
        <v>-0.2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21">
      <c r="A18" t="s">
        <v>35</v>
      </c>
      <c r="B18" s="1">
        <v>1.6666666666666667</v>
      </c>
      <c r="C18">
        <v>0.96</v>
      </c>
      <c r="D18">
        <v>0.17</v>
      </c>
      <c r="E18">
        <v>80</v>
      </c>
      <c r="F18">
        <v>1.1000000000000001</v>
      </c>
      <c r="G18">
        <v>15</v>
      </c>
      <c r="H18">
        <v>13</v>
      </c>
      <c r="I18">
        <v>1.1499999999999999</v>
      </c>
      <c r="J18">
        <v>1</v>
      </c>
      <c r="K18">
        <v>8</v>
      </c>
      <c r="L18">
        <v>0</v>
      </c>
      <c r="M18">
        <v>22</v>
      </c>
      <c r="N18">
        <v>5</v>
      </c>
      <c r="O18">
        <v>17</v>
      </c>
    </row>
    <row r="19" spans="1:21">
      <c r="B19" s="1"/>
    </row>
    <row r="20" spans="1:21">
      <c r="A20" t="s">
        <v>138</v>
      </c>
      <c r="B20" t="s">
        <v>2</v>
      </c>
      <c r="C20" t="s">
        <v>3</v>
      </c>
      <c r="D20" t="s">
        <v>36</v>
      </c>
      <c r="E20" t="s">
        <v>37</v>
      </c>
      <c r="F20" t="s">
        <v>38</v>
      </c>
      <c r="G20">
        <v>2</v>
      </c>
      <c r="H20">
        <v>2</v>
      </c>
      <c r="I20">
        <v>2</v>
      </c>
      <c r="J20">
        <v>2</v>
      </c>
      <c r="K20">
        <v>3</v>
      </c>
      <c r="L20">
        <v>3</v>
      </c>
      <c r="M20">
        <v>3</v>
      </c>
      <c r="N20">
        <v>3</v>
      </c>
      <c r="O20" t="s">
        <v>4</v>
      </c>
      <c r="P20" t="s">
        <v>5</v>
      </c>
      <c r="Q20" t="s">
        <v>39</v>
      </c>
      <c r="R20" t="s">
        <v>40</v>
      </c>
      <c r="S20">
        <v>1</v>
      </c>
      <c r="T20" t="s">
        <v>41</v>
      </c>
      <c r="U20" t="s">
        <v>41</v>
      </c>
    </row>
    <row r="21" spans="1:21">
      <c r="G21" t="s">
        <v>2</v>
      </c>
      <c r="H21" t="s">
        <v>3</v>
      </c>
      <c r="I21" t="s">
        <v>36</v>
      </c>
      <c r="J21" t="s">
        <v>37</v>
      </c>
      <c r="K21" t="s">
        <v>2</v>
      </c>
      <c r="L21" t="s">
        <v>3</v>
      </c>
      <c r="M21" t="s">
        <v>36</v>
      </c>
      <c r="N21" t="s">
        <v>37</v>
      </c>
      <c r="T21" t="s">
        <v>42</v>
      </c>
      <c r="U21" t="s">
        <v>43</v>
      </c>
    </row>
    <row r="22" spans="1:21">
      <c r="A22" t="s">
        <v>139</v>
      </c>
      <c r="B22">
        <v>8</v>
      </c>
      <c r="C22">
        <v>6</v>
      </c>
      <c r="D22">
        <v>2</v>
      </c>
      <c r="E22" s="3">
        <v>0.75</v>
      </c>
      <c r="F22" s="4">
        <v>0.81200000000000006</v>
      </c>
      <c r="G22">
        <v>6</v>
      </c>
      <c r="H22">
        <v>5</v>
      </c>
      <c r="I22">
        <v>1</v>
      </c>
      <c r="J22" s="4">
        <v>0.83299999999999996</v>
      </c>
      <c r="K22">
        <v>2</v>
      </c>
      <c r="L22">
        <v>1</v>
      </c>
      <c r="M22">
        <v>1</v>
      </c>
      <c r="N22" s="3">
        <v>0.5</v>
      </c>
      <c r="O22">
        <v>3</v>
      </c>
      <c r="P22">
        <v>2</v>
      </c>
      <c r="Q22">
        <v>1</v>
      </c>
      <c r="R22" s="4">
        <v>0.66700000000000004</v>
      </c>
      <c r="S22">
        <v>1</v>
      </c>
      <c r="T22">
        <v>2</v>
      </c>
      <c r="U22">
        <v>1</v>
      </c>
    </row>
    <row r="23" spans="1:21">
      <c r="A23" t="s">
        <v>140</v>
      </c>
      <c r="B23">
        <v>6</v>
      </c>
      <c r="C23">
        <v>4</v>
      </c>
      <c r="D23">
        <v>2</v>
      </c>
      <c r="E23" s="4">
        <v>0.66700000000000004</v>
      </c>
      <c r="F23" s="4">
        <v>0.83299999999999996</v>
      </c>
      <c r="G23">
        <v>2</v>
      </c>
      <c r="H23">
        <v>2</v>
      </c>
      <c r="I23">
        <v>0</v>
      </c>
      <c r="J23" s="3">
        <v>1</v>
      </c>
      <c r="K23">
        <v>4</v>
      </c>
      <c r="L23">
        <v>2</v>
      </c>
      <c r="M23">
        <v>2</v>
      </c>
      <c r="N23" s="3">
        <v>0.5</v>
      </c>
      <c r="O23">
        <v>3</v>
      </c>
      <c r="P23">
        <v>3</v>
      </c>
      <c r="Q23">
        <v>0</v>
      </c>
      <c r="R23" s="3">
        <v>1</v>
      </c>
      <c r="S23">
        <v>1</v>
      </c>
      <c r="T23">
        <v>2</v>
      </c>
      <c r="U23">
        <v>4</v>
      </c>
    </row>
    <row r="24" spans="1:21">
      <c r="A24" t="s">
        <v>141</v>
      </c>
      <c r="B24">
        <v>4</v>
      </c>
      <c r="C24">
        <v>0</v>
      </c>
      <c r="D24">
        <v>4</v>
      </c>
      <c r="E24" s="3">
        <v>0</v>
      </c>
      <c r="F24" s="3">
        <v>0</v>
      </c>
      <c r="G24">
        <v>4</v>
      </c>
      <c r="H24">
        <v>0</v>
      </c>
      <c r="I24">
        <v>4</v>
      </c>
      <c r="J24" s="3">
        <v>0</v>
      </c>
      <c r="K24">
        <v>0</v>
      </c>
      <c r="L24">
        <v>0</v>
      </c>
      <c r="M24">
        <v>0</v>
      </c>
      <c r="N24" t="s">
        <v>32</v>
      </c>
      <c r="O24">
        <v>0</v>
      </c>
      <c r="P24">
        <v>0</v>
      </c>
      <c r="Q24">
        <v>0</v>
      </c>
      <c r="R24" t="s">
        <v>32</v>
      </c>
      <c r="S24">
        <v>0</v>
      </c>
      <c r="T24">
        <v>0</v>
      </c>
      <c r="U24">
        <v>3</v>
      </c>
    </row>
    <row r="25" spans="1:21">
      <c r="A25" t="s">
        <v>142</v>
      </c>
      <c r="B25">
        <v>8</v>
      </c>
      <c r="C25">
        <v>3</v>
      </c>
      <c r="D25">
        <v>5</v>
      </c>
      <c r="E25" s="4">
        <v>0.375</v>
      </c>
      <c r="F25" s="4">
        <v>0.375</v>
      </c>
      <c r="G25">
        <v>5</v>
      </c>
      <c r="H25">
        <v>3</v>
      </c>
      <c r="I25">
        <v>2</v>
      </c>
      <c r="J25" s="3">
        <v>0.6</v>
      </c>
      <c r="K25">
        <v>3</v>
      </c>
      <c r="L25">
        <v>0</v>
      </c>
      <c r="M25">
        <v>3</v>
      </c>
      <c r="N25" s="3">
        <v>0</v>
      </c>
      <c r="O25">
        <v>7</v>
      </c>
      <c r="P25">
        <v>6</v>
      </c>
      <c r="Q25">
        <v>1</v>
      </c>
      <c r="R25" s="4">
        <v>0.85699999999999998</v>
      </c>
      <c r="S25">
        <v>0</v>
      </c>
      <c r="T25">
        <v>3</v>
      </c>
      <c r="U25">
        <v>2</v>
      </c>
    </row>
    <row r="26" spans="1:21">
      <c r="A26" t="s">
        <v>143</v>
      </c>
      <c r="B26">
        <v>10</v>
      </c>
      <c r="C26">
        <v>5</v>
      </c>
      <c r="D26">
        <v>5</v>
      </c>
      <c r="E26" s="3">
        <v>0.5</v>
      </c>
      <c r="F26" s="3">
        <v>0.7</v>
      </c>
      <c r="G26">
        <v>1</v>
      </c>
      <c r="H26">
        <v>1</v>
      </c>
      <c r="I26">
        <v>0</v>
      </c>
      <c r="J26" s="3">
        <v>1</v>
      </c>
      <c r="K26">
        <v>9</v>
      </c>
      <c r="L26">
        <v>4</v>
      </c>
      <c r="M26">
        <v>5</v>
      </c>
      <c r="N26" s="4">
        <v>0.44400000000000001</v>
      </c>
      <c r="O26">
        <v>2</v>
      </c>
      <c r="P26">
        <v>2</v>
      </c>
      <c r="Q26">
        <v>0</v>
      </c>
      <c r="R26" s="3">
        <v>1</v>
      </c>
      <c r="S26">
        <v>0</v>
      </c>
      <c r="T26">
        <v>1</v>
      </c>
      <c r="U26">
        <v>2</v>
      </c>
    </row>
    <row r="27" spans="1:21">
      <c r="A27" t="s">
        <v>144</v>
      </c>
      <c r="B27">
        <v>1</v>
      </c>
      <c r="C27">
        <v>0</v>
      </c>
      <c r="D27">
        <v>1</v>
      </c>
      <c r="E27" s="3">
        <v>0</v>
      </c>
      <c r="F27" s="3">
        <v>0</v>
      </c>
      <c r="G27">
        <v>0</v>
      </c>
      <c r="H27">
        <v>0</v>
      </c>
      <c r="I27">
        <v>0</v>
      </c>
      <c r="J27" t="s">
        <v>32</v>
      </c>
      <c r="K27">
        <v>1</v>
      </c>
      <c r="L27">
        <v>0</v>
      </c>
      <c r="M27">
        <v>1</v>
      </c>
      <c r="N27" s="3">
        <v>0</v>
      </c>
      <c r="O27">
        <v>0</v>
      </c>
      <c r="P27">
        <v>0</v>
      </c>
      <c r="Q27">
        <v>0</v>
      </c>
      <c r="R27" t="s">
        <v>32</v>
      </c>
      <c r="S27">
        <v>0</v>
      </c>
      <c r="T27">
        <v>0</v>
      </c>
      <c r="U27">
        <v>1</v>
      </c>
    </row>
    <row r="28" spans="1:21">
      <c r="A28" t="s">
        <v>145</v>
      </c>
      <c r="B28">
        <v>6</v>
      </c>
      <c r="C28">
        <v>3</v>
      </c>
      <c r="D28">
        <v>3</v>
      </c>
      <c r="E28" s="3">
        <v>0.5</v>
      </c>
      <c r="F28" s="4">
        <v>0.66700000000000004</v>
      </c>
      <c r="G28">
        <v>1</v>
      </c>
      <c r="H28">
        <v>1</v>
      </c>
      <c r="I28">
        <v>0</v>
      </c>
      <c r="J28" s="3">
        <v>1</v>
      </c>
      <c r="K28">
        <v>5</v>
      </c>
      <c r="L28">
        <v>2</v>
      </c>
      <c r="M28">
        <v>3</v>
      </c>
      <c r="N28" s="3">
        <v>0.4</v>
      </c>
      <c r="O28">
        <v>4</v>
      </c>
      <c r="P28">
        <v>3</v>
      </c>
      <c r="Q28">
        <v>1</v>
      </c>
      <c r="R28" s="3">
        <v>0.75</v>
      </c>
      <c r="S28">
        <v>0</v>
      </c>
      <c r="T28">
        <v>3</v>
      </c>
      <c r="U28">
        <v>0</v>
      </c>
    </row>
    <row r="29" spans="1:21">
      <c r="A29" t="s">
        <v>146</v>
      </c>
      <c r="B29">
        <v>2</v>
      </c>
      <c r="C29">
        <v>2</v>
      </c>
      <c r="D29">
        <v>0</v>
      </c>
      <c r="E29" s="3">
        <v>1</v>
      </c>
      <c r="F29" s="3">
        <v>1</v>
      </c>
      <c r="G29">
        <v>2</v>
      </c>
      <c r="H29">
        <v>2</v>
      </c>
      <c r="I29">
        <v>0</v>
      </c>
      <c r="J29" s="3">
        <v>1</v>
      </c>
      <c r="K29">
        <v>0</v>
      </c>
      <c r="L29">
        <v>0</v>
      </c>
      <c r="M29">
        <v>0</v>
      </c>
      <c r="N29" t="s">
        <v>32</v>
      </c>
      <c r="O29">
        <v>1</v>
      </c>
      <c r="P29">
        <v>1</v>
      </c>
      <c r="Q29">
        <v>0</v>
      </c>
      <c r="R29" s="3">
        <v>1</v>
      </c>
      <c r="S29">
        <v>1</v>
      </c>
      <c r="T29">
        <v>3</v>
      </c>
      <c r="U29">
        <v>3</v>
      </c>
    </row>
    <row r="30" spans="1:21">
      <c r="A30" t="s">
        <v>147</v>
      </c>
      <c r="B30">
        <v>6</v>
      </c>
      <c r="C30">
        <v>3</v>
      </c>
      <c r="D30">
        <v>3</v>
      </c>
      <c r="E30" s="3">
        <v>0.5</v>
      </c>
      <c r="F30" s="3">
        <v>0.5</v>
      </c>
      <c r="G30">
        <v>6</v>
      </c>
      <c r="H30">
        <v>3</v>
      </c>
      <c r="I30">
        <v>3</v>
      </c>
      <c r="J30" s="3">
        <v>0.5</v>
      </c>
      <c r="K30">
        <v>0</v>
      </c>
      <c r="L30">
        <v>0</v>
      </c>
      <c r="M30">
        <v>0</v>
      </c>
      <c r="N30" t="s">
        <v>32</v>
      </c>
      <c r="O30">
        <v>2</v>
      </c>
      <c r="P30">
        <v>2</v>
      </c>
      <c r="Q30">
        <v>0</v>
      </c>
      <c r="R30" s="3">
        <v>1</v>
      </c>
      <c r="S30">
        <v>0</v>
      </c>
      <c r="T30">
        <v>1</v>
      </c>
      <c r="U30">
        <v>2</v>
      </c>
    </row>
    <row r="31" spans="1:21">
      <c r="A31" t="s">
        <v>148</v>
      </c>
      <c r="B31">
        <v>1</v>
      </c>
      <c r="C31">
        <v>0</v>
      </c>
      <c r="D31">
        <v>1</v>
      </c>
      <c r="E31" s="3">
        <v>0</v>
      </c>
      <c r="F31" s="3">
        <v>0</v>
      </c>
      <c r="G31">
        <v>0</v>
      </c>
      <c r="H31">
        <v>0</v>
      </c>
      <c r="I31">
        <v>0</v>
      </c>
      <c r="J31" t="s">
        <v>32</v>
      </c>
      <c r="K31">
        <v>1</v>
      </c>
      <c r="L31">
        <v>0</v>
      </c>
      <c r="M31">
        <v>1</v>
      </c>
      <c r="N31" s="3">
        <v>0</v>
      </c>
      <c r="O31">
        <v>0</v>
      </c>
      <c r="P31">
        <v>0</v>
      </c>
      <c r="Q31">
        <v>0</v>
      </c>
      <c r="R31" t="s">
        <v>32</v>
      </c>
      <c r="S31">
        <v>0</v>
      </c>
      <c r="T31">
        <v>0</v>
      </c>
      <c r="U31">
        <v>0</v>
      </c>
    </row>
    <row r="32" spans="1:21">
      <c r="A32" t="s">
        <v>35</v>
      </c>
      <c r="B32">
        <v>52</v>
      </c>
      <c r="C32">
        <v>26</v>
      </c>
      <c r="D32">
        <v>26</v>
      </c>
      <c r="E32" s="3">
        <v>0.5</v>
      </c>
      <c r="F32" s="4">
        <v>0.58599999999999997</v>
      </c>
      <c r="G32">
        <v>27</v>
      </c>
      <c r="H32">
        <v>17</v>
      </c>
      <c r="I32">
        <v>10</v>
      </c>
      <c r="J32" s="3">
        <v>0.63</v>
      </c>
      <c r="K32">
        <v>25</v>
      </c>
      <c r="L32">
        <v>9</v>
      </c>
      <c r="M32">
        <v>16</v>
      </c>
      <c r="N32" s="3">
        <v>0.36</v>
      </c>
      <c r="O32">
        <v>22</v>
      </c>
      <c r="P32">
        <v>19</v>
      </c>
      <c r="Q32">
        <v>3</v>
      </c>
      <c r="R32" s="4">
        <v>0.86399999999999999</v>
      </c>
      <c r="S32">
        <v>3</v>
      </c>
      <c r="T32">
        <v>15</v>
      </c>
      <c r="U32">
        <v>18</v>
      </c>
    </row>
    <row r="35" spans="1:15">
      <c r="A35" t="s">
        <v>44</v>
      </c>
      <c r="B35" t="s">
        <v>9</v>
      </c>
      <c r="C35" t="s">
        <v>10</v>
      </c>
      <c r="D35" t="s">
        <v>10</v>
      </c>
      <c r="E35" t="s">
        <v>0</v>
      </c>
      <c r="F35" t="s">
        <v>12</v>
      </c>
      <c r="G35" t="s">
        <v>13</v>
      </c>
      <c r="H35" t="s">
        <v>14</v>
      </c>
      <c r="I35" t="s">
        <v>15</v>
      </c>
      <c r="J35" t="s">
        <v>16</v>
      </c>
      <c r="K35" t="s">
        <v>16</v>
      </c>
      <c r="L35" t="s">
        <v>18</v>
      </c>
      <c r="M35" t="s">
        <v>19</v>
      </c>
      <c r="N35" t="s">
        <v>21</v>
      </c>
      <c r="O35" t="s">
        <v>22</v>
      </c>
    </row>
    <row r="36" spans="1:15">
      <c r="D36" t="s">
        <v>11</v>
      </c>
      <c r="I36" t="s">
        <v>1</v>
      </c>
      <c r="K36" t="s">
        <v>17</v>
      </c>
      <c r="M36" t="s">
        <v>20</v>
      </c>
      <c r="N36" t="s">
        <v>20</v>
      </c>
      <c r="O36" t="s">
        <v>20</v>
      </c>
    </row>
    <row r="37" spans="1:15">
      <c r="D37" t="s">
        <v>0</v>
      </c>
    </row>
    <row r="38" spans="1:15">
      <c r="A38" t="s">
        <v>45</v>
      </c>
      <c r="B38" s="2">
        <v>0.125</v>
      </c>
      <c r="C38">
        <v>0.62</v>
      </c>
      <c r="D38">
        <v>-0.67</v>
      </c>
      <c r="E38">
        <v>1</v>
      </c>
      <c r="F38">
        <v>0.5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t="s">
        <v>46</v>
      </c>
      <c r="B39" s="1">
        <v>1.5</v>
      </c>
      <c r="C39">
        <v>1.52</v>
      </c>
      <c r="D39">
        <v>0.22</v>
      </c>
      <c r="E39">
        <v>28</v>
      </c>
      <c r="F39">
        <v>1.47</v>
      </c>
      <c r="G39">
        <v>3</v>
      </c>
      <c r="H39">
        <v>0</v>
      </c>
      <c r="I39">
        <v>0</v>
      </c>
      <c r="J39">
        <v>0</v>
      </c>
      <c r="K39">
        <v>0</v>
      </c>
      <c r="L39">
        <v>0</v>
      </c>
      <c r="M39">
        <v>2</v>
      </c>
      <c r="N39">
        <v>0</v>
      </c>
      <c r="O39">
        <v>2</v>
      </c>
    </row>
    <row r="40" spans="1:15">
      <c r="A40" t="s">
        <v>47</v>
      </c>
      <c r="B40" s="2">
        <v>0.375</v>
      </c>
      <c r="C40">
        <v>2.1800000000000002</v>
      </c>
      <c r="D40">
        <v>0.11</v>
      </c>
      <c r="E40">
        <v>8</v>
      </c>
      <c r="F40">
        <v>2</v>
      </c>
      <c r="G40">
        <v>0</v>
      </c>
      <c r="H40">
        <v>1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1</v>
      </c>
    </row>
    <row r="41" spans="1:15">
      <c r="A41" t="s">
        <v>48</v>
      </c>
      <c r="B41" s="2">
        <v>0.66666666666666663</v>
      </c>
      <c r="C41">
        <v>0.71</v>
      </c>
      <c r="D41">
        <v>0.56000000000000005</v>
      </c>
      <c r="E41">
        <v>2</v>
      </c>
      <c r="F41">
        <v>1</v>
      </c>
      <c r="G41">
        <v>2</v>
      </c>
      <c r="H41">
        <v>0</v>
      </c>
      <c r="I41">
        <v>0</v>
      </c>
      <c r="J41">
        <v>1</v>
      </c>
      <c r="K41">
        <v>0</v>
      </c>
      <c r="L41">
        <v>0</v>
      </c>
      <c r="M41">
        <v>2</v>
      </c>
      <c r="N41">
        <v>1</v>
      </c>
      <c r="O41">
        <v>1</v>
      </c>
    </row>
    <row r="42" spans="1:15">
      <c r="A42" t="s">
        <v>50</v>
      </c>
      <c r="B42" s="2">
        <v>0.875</v>
      </c>
      <c r="C42">
        <v>0.68</v>
      </c>
      <c r="D42">
        <v>0.1</v>
      </c>
      <c r="E42">
        <v>9</v>
      </c>
      <c r="F42">
        <v>1.1200000000000001</v>
      </c>
      <c r="G42">
        <v>1</v>
      </c>
      <c r="H42">
        <v>2</v>
      </c>
      <c r="I42">
        <v>0.5</v>
      </c>
      <c r="J42">
        <v>0</v>
      </c>
      <c r="K42">
        <v>1</v>
      </c>
      <c r="L42">
        <v>1</v>
      </c>
      <c r="M42">
        <v>2</v>
      </c>
      <c r="N42">
        <v>0</v>
      </c>
      <c r="O42">
        <v>2</v>
      </c>
    </row>
    <row r="43" spans="1:15">
      <c r="A43" t="s">
        <v>51</v>
      </c>
      <c r="B43" s="1">
        <v>1.5416666666666667</v>
      </c>
      <c r="C43">
        <v>1.1299999999999999</v>
      </c>
      <c r="D43">
        <v>0.3</v>
      </c>
      <c r="E43">
        <v>19</v>
      </c>
      <c r="F43">
        <v>1.36</v>
      </c>
      <c r="G43">
        <v>3</v>
      </c>
      <c r="H43">
        <v>1</v>
      </c>
      <c r="I43">
        <v>3</v>
      </c>
      <c r="J43">
        <v>1</v>
      </c>
      <c r="K43">
        <v>0</v>
      </c>
      <c r="L43">
        <v>0</v>
      </c>
      <c r="M43">
        <v>4</v>
      </c>
      <c r="N43">
        <v>1</v>
      </c>
      <c r="O43">
        <v>3</v>
      </c>
    </row>
    <row r="44" spans="1:15">
      <c r="A44" t="s">
        <v>52</v>
      </c>
      <c r="B44" s="2">
        <v>0.41666666666666669</v>
      </c>
      <c r="C44">
        <v>0.5</v>
      </c>
      <c r="D44">
        <v>0.2</v>
      </c>
      <c r="E44">
        <v>1</v>
      </c>
      <c r="F44">
        <v>0.33</v>
      </c>
      <c r="G44">
        <v>0</v>
      </c>
      <c r="H44">
        <v>1</v>
      </c>
      <c r="I44">
        <v>0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 t="s">
        <v>53</v>
      </c>
      <c r="B45" s="2">
        <v>0.25</v>
      </c>
      <c r="C45">
        <v>0.33</v>
      </c>
      <c r="D45">
        <v>0.33</v>
      </c>
      <c r="E45">
        <v>0</v>
      </c>
      <c r="F45" t="s">
        <v>32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 t="s">
        <v>54</v>
      </c>
      <c r="B46" s="1">
        <v>1.25</v>
      </c>
      <c r="C46">
        <v>1.02</v>
      </c>
      <c r="D46">
        <v>0.67</v>
      </c>
      <c r="E46">
        <v>6</v>
      </c>
      <c r="F46">
        <v>1</v>
      </c>
      <c r="G46">
        <v>10</v>
      </c>
      <c r="H46">
        <v>2</v>
      </c>
      <c r="I46">
        <v>5</v>
      </c>
      <c r="J46">
        <v>1</v>
      </c>
      <c r="K46">
        <v>0</v>
      </c>
      <c r="L46">
        <v>0</v>
      </c>
      <c r="M46">
        <v>2</v>
      </c>
      <c r="N46">
        <v>0</v>
      </c>
      <c r="O46">
        <v>2</v>
      </c>
    </row>
    <row r="47" spans="1:15">
      <c r="A47" t="s">
        <v>137</v>
      </c>
      <c r="B47" s="1">
        <v>1.375</v>
      </c>
      <c r="C47">
        <v>2.0099999999999998</v>
      </c>
      <c r="D47">
        <v>0.52</v>
      </c>
      <c r="E47">
        <v>24</v>
      </c>
      <c r="F47">
        <v>1.71</v>
      </c>
      <c r="G47">
        <v>0</v>
      </c>
      <c r="H47">
        <v>0</v>
      </c>
      <c r="I47">
        <v>0</v>
      </c>
      <c r="J47">
        <v>2</v>
      </c>
      <c r="K47">
        <v>0</v>
      </c>
      <c r="L47">
        <v>1</v>
      </c>
      <c r="M47">
        <v>8</v>
      </c>
      <c r="N47">
        <v>3</v>
      </c>
      <c r="O47">
        <v>5</v>
      </c>
    </row>
    <row r="48" spans="1:15">
      <c r="A48" t="s">
        <v>35</v>
      </c>
      <c r="B48" s="1">
        <v>1.6666666666666667</v>
      </c>
      <c r="C48">
        <v>1.23</v>
      </c>
      <c r="D48">
        <v>0.35</v>
      </c>
      <c r="E48">
        <v>98</v>
      </c>
      <c r="F48">
        <v>1.36</v>
      </c>
      <c r="G48">
        <v>20</v>
      </c>
      <c r="H48">
        <v>8</v>
      </c>
      <c r="I48">
        <v>2.5</v>
      </c>
      <c r="J48">
        <v>8</v>
      </c>
      <c r="K48">
        <v>1</v>
      </c>
      <c r="L48">
        <v>2</v>
      </c>
      <c r="M48">
        <v>21</v>
      </c>
      <c r="N48">
        <v>5</v>
      </c>
      <c r="O48">
        <v>16</v>
      </c>
    </row>
    <row r="49" spans="1:21">
      <c r="B49" s="1"/>
    </row>
    <row r="50" spans="1:21">
      <c r="A50" t="s">
        <v>44</v>
      </c>
      <c r="B50" t="s">
        <v>2</v>
      </c>
      <c r="C50" t="s">
        <v>3</v>
      </c>
      <c r="D50" t="s">
        <v>36</v>
      </c>
      <c r="E50" t="s">
        <v>37</v>
      </c>
      <c r="F50" t="s">
        <v>38</v>
      </c>
      <c r="G50">
        <v>2</v>
      </c>
      <c r="H50">
        <v>2</v>
      </c>
      <c r="I50">
        <v>2</v>
      </c>
      <c r="J50">
        <v>2</v>
      </c>
      <c r="K50">
        <v>3</v>
      </c>
      <c r="L50">
        <v>3</v>
      </c>
      <c r="M50">
        <v>3</v>
      </c>
      <c r="N50">
        <v>3</v>
      </c>
      <c r="O50" t="s">
        <v>4</v>
      </c>
      <c r="P50" t="s">
        <v>5</v>
      </c>
      <c r="Q50" t="s">
        <v>39</v>
      </c>
      <c r="R50" t="s">
        <v>40</v>
      </c>
      <c r="S50">
        <v>1</v>
      </c>
      <c r="T50" t="s">
        <v>41</v>
      </c>
      <c r="U50" t="s">
        <v>41</v>
      </c>
    </row>
    <row r="51" spans="1:21">
      <c r="G51" t="s">
        <v>2</v>
      </c>
      <c r="H51" t="s">
        <v>3</v>
      </c>
      <c r="I51" t="s">
        <v>36</v>
      </c>
      <c r="J51" t="s">
        <v>37</v>
      </c>
      <c r="K51" t="s">
        <v>2</v>
      </c>
      <c r="L51" t="s">
        <v>3</v>
      </c>
      <c r="M51" t="s">
        <v>36</v>
      </c>
      <c r="N51" t="s">
        <v>37</v>
      </c>
      <c r="T51" t="s">
        <v>42</v>
      </c>
      <c r="U51" t="s">
        <v>43</v>
      </c>
    </row>
    <row r="52" spans="1:21">
      <c r="A52" t="s">
        <v>45</v>
      </c>
      <c r="B52">
        <v>0</v>
      </c>
      <c r="C52">
        <v>0</v>
      </c>
      <c r="D52">
        <v>0</v>
      </c>
      <c r="E52" t="s">
        <v>32</v>
      </c>
      <c r="F52" t="s">
        <v>32</v>
      </c>
      <c r="G52">
        <v>0</v>
      </c>
      <c r="H52">
        <v>0</v>
      </c>
      <c r="I52">
        <v>0</v>
      </c>
      <c r="J52" t="s">
        <v>32</v>
      </c>
      <c r="K52">
        <v>0</v>
      </c>
      <c r="L52">
        <v>0</v>
      </c>
      <c r="M52">
        <v>0</v>
      </c>
      <c r="N52" t="s">
        <v>32</v>
      </c>
      <c r="O52">
        <v>2</v>
      </c>
      <c r="P52">
        <v>1</v>
      </c>
      <c r="Q52">
        <v>1</v>
      </c>
      <c r="R52" s="3">
        <v>0.5</v>
      </c>
      <c r="S52">
        <v>0</v>
      </c>
      <c r="T52">
        <v>1</v>
      </c>
      <c r="U52">
        <v>1</v>
      </c>
    </row>
    <row r="53" spans="1:21">
      <c r="A53" t="s">
        <v>46</v>
      </c>
      <c r="B53">
        <v>18</v>
      </c>
      <c r="C53">
        <v>11</v>
      </c>
      <c r="D53">
        <v>7</v>
      </c>
      <c r="E53" s="4">
        <v>0.61099999999999999</v>
      </c>
      <c r="F53" s="4">
        <v>0.69399999999999995</v>
      </c>
      <c r="G53">
        <v>10</v>
      </c>
      <c r="H53">
        <v>8</v>
      </c>
      <c r="I53">
        <v>2</v>
      </c>
      <c r="J53" s="3">
        <v>0.8</v>
      </c>
      <c r="K53">
        <v>8</v>
      </c>
      <c r="L53">
        <v>3</v>
      </c>
      <c r="M53">
        <v>5</v>
      </c>
      <c r="N53" s="4">
        <v>0.375</v>
      </c>
      <c r="O53">
        <v>3</v>
      </c>
      <c r="P53">
        <v>3</v>
      </c>
      <c r="Q53">
        <v>0</v>
      </c>
      <c r="R53" s="3">
        <v>1</v>
      </c>
      <c r="S53">
        <v>1</v>
      </c>
      <c r="T53">
        <v>2</v>
      </c>
      <c r="U53">
        <v>3</v>
      </c>
    </row>
    <row r="54" spans="1:21">
      <c r="A54" t="s">
        <v>47</v>
      </c>
      <c r="B54">
        <v>2</v>
      </c>
      <c r="C54">
        <v>2</v>
      </c>
      <c r="D54">
        <v>0</v>
      </c>
      <c r="E54" s="3">
        <v>1</v>
      </c>
      <c r="F54" s="3">
        <v>1.5</v>
      </c>
      <c r="G54">
        <v>0</v>
      </c>
      <c r="H54">
        <v>0</v>
      </c>
      <c r="I54">
        <v>0</v>
      </c>
      <c r="J54" t="s">
        <v>32</v>
      </c>
      <c r="K54">
        <v>2</v>
      </c>
      <c r="L54">
        <v>2</v>
      </c>
      <c r="M54">
        <v>0</v>
      </c>
      <c r="N54" s="3">
        <v>1</v>
      </c>
      <c r="O54">
        <v>2</v>
      </c>
      <c r="P54">
        <v>2</v>
      </c>
      <c r="Q54">
        <v>0</v>
      </c>
      <c r="R54" s="3">
        <v>1</v>
      </c>
      <c r="S54">
        <v>0</v>
      </c>
      <c r="T54">
        <v>2</v>
      </c>
      <c r="U54">
        <v>1</v>
      </c>
    </row>
    <row r="55" spans="1:21">
      <c r="A55" t="s">
        <v>48</v>
      </c>
      <c r="B55">
        <v>2</v>
      </c>
      <c r="C55">
        <v>1</v>
      </c>
      <c r="D55">
        <v>1</v>
      </c>
      <c r="E55" s="3">
        <v>0.5</v>
      </c>
      <c r="F55" s="3">
        <v>0.5</v>
      </c>
      <c r="G55">
        <v>1</v>
      </c>
      <c r="H55">
        <v>1</v>
      </c>
      <c r="I55">
        <v>0</v>
      </c>
      <c r="J55" s="3">
        <v>1</v>
      </c>
      <c r="K55">
        <v>1</v>
      </c>
      <c r="L55">
        <v>0</v>
      </c>
      <c r="M55">
        <v>1</v>
      </c>
      <c r="N55" s="3">
        <v>0</v>
      </c>
      <c r="O55">
        <v>0</v>
      </c>
      <c r="P55">
        <v>0</v>
      </c>
      <c r="Q55">
        <v>0</v>
      </c>
      <c r="R55" t="s">
        <v>32</v>
      </c>
      <c r="S55">
        <v>0</v>
      </c>
      <c r="T55">
        <v>0</v>
      </c>
      <c r="U55">
        <v>0</v>
      </c>
    </row>
    <row r="56" spans="1:21">
      <c r="A56" t="s">
        <v>50</v>
      </c>
      <c r="B56">
        <v>6</v>
      </c>
      <c r="C56">
        <v>4</v>
      </c>
      <c r="D56">
        <v>2</v>
      </c>
      <c r="E56" s="4">
        <v>0.66700000000000004</v>
      </c>
      <c r="F56" s="3">
        <v>0.75</v>
      </c>
      <c r="G56">
        <v>4</v>
      </c>
      <c r="H56">
        <v>3</v>
      </c>
      <c r="I56">
        <v>1</v>
      </c>
      <c r="J56" s="3">
        <v>0.75</v>
      </c>
      <c r="K56">
        <v>2</v>
      </c>
      <c r="L56">
        <v>1</v>
      </c>
      <c r="M56">
        <v>1</v>
      </c>
      <c r="N56" s="3">
        <v>0.5</v>
      </c>
      <c r="O56">
        <v>0</v>
      </c>
      <c r="P56">
        <v>0</v>
      </c>
      <c r="Q56">
        <v>0</v>
      </c>
      <c r="R56" t="s">
        <v>32</v>
      </c>
      <c r="S56">
        <v>0</v>
      </c>
      <c r="T56">
        <v>0</v>
      </c>
      <c r="U56">
        <v>4</v>
      </c>
    </row>
    <row r="57" spans="1:21">
      <c r="A57" t="s">
        <v>51</v>
      </c>
      <c r="B57">
        <v>12</v>
      </c>
      <c r="C57">
        <v>6</v>
      </c>
      <c r="D57">
        <v>6</v>
      </c>
      <c r="E57" s="3">
        <v>0.5</v>
      </c>
      <c r="F57" s="4">
        <v>0.70799999999999996</v>
      </c>
      <c r="G57">
        <v>1</v>
      </c>
      <c r="H57">
        <v>1</v>
      </c>
      <c r="I57">
        <v>0</v>
      </c>
      <c r="J57" s="3">
        <v>1</v>
      </c>
      <c r="K57">
        <v>11</v>
      </c>
      <c r="L57">
        <v>5</v>
      </c>
      <c r="M57">
        <v>6</v>
      </c>
      <c r="N57" s="4">
        <v>0.45400000000000001</v>
      </c>
      <c r="O57">
        <v>2</v>
      </c>
      <c r="P57">
        <v>2</v>
      </c>
      <c r="Q57">
        <v>0</v>
      </c>
      <c r="R57" s="3">
        <v>1</v>
      </c>
      <c r="S57">
        <v>0</v>
      </c>
      <c r="T57">
        <v>2</v>
      </c>
      <c r="U57">
        <v>2</v>
      </c>
    </row>
    <row r="58" spans="1:21">
      <c r="A58" t="s">
        <v>52</v>
      </c>
      <c r="B58">
        <v>1</v>
      </c>
      <c r="C58">
        <v>0</v>
      </c>
      <c r="D58">
        <v>1</v>
      </c>
      <c r="E58" s="3">
        <v>0</v>
      </c>
      <c r="F58" s="3">
        <v>0</v>
      </c>
      <c r="G58">
        <v>0</v>
      </c>
      <c r="H58">
        <v>0</v>
      </c>
      <c r="I58">
        <v>0</v>
      </c>
      <c r="J58" t="s">
        <v>32</v>
      </c>
      <c r="K58">
        <v>1</v>
      </c>
      <c r="L58">
        <v>0</v>
      </c>
      <c r="M58">
        <v>1</v>
      </c>
      <c r="N58" s="3">
        <v>0</v>
      </c>
      <c r="O58">
        <v>2</v>
      </c>
      <c r="P58">
        <v>1</v>
      </c>
      <c r="Q58">
        <v>1</v>
      </c>
      <c r="R58" s="3">
        <v>0.5</v>
      </c>
      <c r="S58">
        <v>0</v>
      </c>
      <c r="T58">
        <v>1</v>
      </c>
      <c r="U58">
        <v>1</v>
      </c>
    </row>
    <row r="59" spans="1:21">
      <c r="A59" t="s">
        <v>53</v>
      </c>
      <c r="B59">
        <v>0</v>
      </c>
      <c r="C59">
        <v>0</v>
      </c>
      <c r="D59">
        <v>0</v>
      </c>
      <c r="E59" t="s">
        <v>32</v>
      </c>
      <c r="F59" t="s">
        <v>32</v>
      </c>
      <c r="G59">
        <v>0</v>
      </c>
      <c r="H59">
        <v>0</v>
      </c>
      <c r="I59">
        <v>0</v>
      </c>
      <c r="J59" t="s">
        <v>32</v>
      </c>
      <c r="K59">
        <v>0</v>
      </c>
      <c r="L59">
        <v>0</v>
      </c>
      <c r="M59">
        <v>0</v>
      </c>
      <c r="N59" t="s">
        <v>32</v>
      </c>
      <c r="O59">
        <v>0</v>
      </c>
      <c r="P59">
        <v>0</v>
      </c>
      <c r="Q59">
        <v>0</v>
      </c>
      <c r="R59" t="s">
        <v>32</v>
      </c>
      <c r="S59">
        <v>0</v>
      </c>
      <c r="T59">
        <v>0</v>
      </c>
      <c r="U59">
        <v>0</v>
      </c>
    </row>
    <row r="60" spans="1:21">
      <c r="A60" t="s">
        <v>54</v>
      </c>
      <c r="B60">
        <v>3</v>
      </c>
      <c r="C60">
        <v>2</v>
      </c>
      <c r="D60">
        <v>1</v>
      </c>
      <c r="E60" s="4">
        <v>0.66700000000000004</v>
      </c>
      <c r="F60" s="4">
        <v>0.83299999999999996</v>
      </c>
      <c r="G60">
        <v>2</v>
      </c>
      <c r="H60">
        <v>1</v>
      </c>
      <c r="I60">
        <v>1</v>
      </c>
      <c r="J60" s="3">
        <v>0.5</v>
      </c>
      <c r="K60">
        <v>1</v>
      </c>
      <c r="L60">
        <v>1</v>
      </c>
      <c r="M60">
        <v>0</v>
      </c>
      <c r="N60" s="3">
        <v>1</v>
      </c>
      <c r="O60">
        <v>2</v>
      </c>
      <c r="P60">
        <v>1</v>
      </c>
      <c r="Q60">
        <v>1</v>
      </c>
      <c r="R60" s="3">
        <v>0.5</v>
      </c>
      <c r="S60">
        <v>0</v>
      </c>
      <c r="T60">
        <v>3</v>
      </c>
      <c r="U60">
        <v>4</v>
      </c>
    </row>
    <row r="61" spans="1:21">
      <c r="A61" t="s">
        <v>137</v>
      </c>
      <c r="B61">
        <v>12</v>
      </c>
      <c r="C61">
        <v>8</v>
      </c>
      <c r="D61">
        <v>4</v>
      </c>
      <c r="E61" s="4">
        <v>0.66700000000000004</v>
      </c>
      <c r="F61" s="4">
        <v>0.79200000000000004</v>
      </c>
      <c r="G61">
        <v>8</v>
      </c>
      <c r="H61">
        <v>5</v>
      </c>
      <c r="I61">
        <v>3</v>
      </c>
      <c r="J61" s="4">
        <v>0.625</v>
      </c>
      <c r="K61">
        <v>4</v>
      </c>
      <c r="L61">
        <v>3</v>
      </c>
      <c r="M61">
        <v>1</v>
      </c>
      <c r="N61" s="3">
        <v>0.75</v>
      </c>
      <c r="O61">
        <v>5</v>
      </c>
      <c r="P61">
        <v>5</v>
      </c>
      <c r="Q61">
        <v>0</v>
      </c>
      <c r="R61" s="3">
        <v>1</v>
      </c>
      <c r="S61">
        <v>1</v>
      </c>
      <c r="T61">
        <v>3</v>
      </c>
      <c r="U61">
        <v>3</v>
      </c>
    </row>
    <row r="62" spans="1:21">
      <c r="A62" t="s">
        <v>35</v>
      </c>
      <c r="B62">
        <v>56</v>
      </c>
      <c r="C62">
        <v>34</v>
      </c>
      <c r="D62">
        <v>22</v>
      </c>
      <c r="E62" s="4">
        <v>0.60699999999999998</v>
      </c>
      <c r="F62" s="4">
        <v>0.74099999999999999</v>
      </c>
      <c r="G62">
        <v>26</v>
      </c>
      <c r="H62">
        <v>19</v>
      </c>
      <c r="I62">
        <v>7</v>
      </c>
      <c r="J62" s="4">
        <v>0.73099999999999998</v>
      </c>
      <c r="K62">
        <v>30</v>
      </c>
      <c r="L62">
        <v>15</v>
      </c>
      <c r="M62">
        <v>15</v>
      </c>
      <c r="N62" s="3">
        <v>0.5</v>
      </c>
      <c r="O62">
        <v>18</v>
      </c>
      <c r="P62">
        <v>15</v>
      </c>
      <c r="Q62">
        <v>3</v>
      </c>
      <c r="R62" s="4">
        <v>0.83299999999999996</v>
      </c>
      <c r="S62">
        <v>2</v>
      </c>
      <c r="T62">
        <v>14</v>
      </c>
      <c r="U62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8CB2-CEA4-B747-95BB-9DB9F2998040}">
  <dimension ref="A1:AJ54"/>
  <sheetViews>
    <sheetView workbookViewId="0">
      <selection activeCell="A30" sqref="A30:XFD42"/>
    </sheetView>
  </sheetViews>
  <sheetFormatPr baseColWidth="10" defaultRowHeight="16"/>
  <cols>
    <col min="1" max="1" width="30.5" customWidth="1"/>
  </cols>
  <sheetData>
    <row r="1" spans="1:15">
      <c r="A1" t="s">
        <v>117</v>
      </c>
      <c r="B1" t="s">
        <v>118</v>
      </c>
      <c r="C1">
        <v>1</v>
      </c>
      <c r="D1">
        <v>2</v>
      </c>
    </row>
    <row r="2" spans="1:15">
      <c r="A2" t="s">
        <v>44</v>
      </c>
      <c r="B2">
        <v>86</v>
      </c>
      <c r="C2">
        <v>39</v>
      </c>
      <c r="D2">
        <v>47</v>
      </c>
      <c r="G2" s="26"/>
      <c r="H2" s="27"/>
      <c r="I2" s="26"/>
    </row>
    <row r="3" spans="1:15">
      <c r="A3" t="s">
        <v>149</v>
      </c>
      <c r="B3">
        <v>77</v>
      </c>
      <c r="C3">
        <v>36</v>
      </c>
      <c r="D3">
        <v>41</v>
      </c>
      <c r="G3" s="26"/>
      <c r="H3" s="26"/>
      <c r="I3" s="26"/>
    </row>
    <row r="5" spans="1:15">
      <c r="A5" t="s">
        <v>149</v>
      </c>
      <c r="B5" t="s">
        <v>9</v>
      </c>
      <c r="C5" t="s">
        <v>10</v>
      </c>
      <c r="D5" t="s">
        <v>10</v>
      </c>
      <c r="E5" t="s">
        <v>0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16</v>
      </c>
      <c r="L5" t="s">
        <v>18</v>
      </c>
      <c r="M5" t="s">
        <v>19</v>
      </c>
      <c r="N5" t="s">
        <v>21</v>
      </c>
      <c r="O5" t="s">
        <v>22</v>
      </c>
    </row>
    <row r="6" spans="1:15">
      <c r="D6" t="s">
        <v>11</v>
      </c>
      <c r="I6" t="s">
        <v>1</v>
      </c>
      <c r="K6" t="s">
        <v>17</v>
      </c>
      <c r="M6" t="s">
        <v>20</v>
      </c>
      <c r="N6" t="s">
        <v>20</v>
      </c>
      <c r="O6" t="s">
        <v>20</v>
      </c>
    </row>
    <row r="7" spans="1:15">
      <c r="D7" t="s">
        <v>0</v>
      </c>
    </row>
    <row r="8" spans="1:15">
      <c r="A8" t="s">
        <v>150</v>
      </c>
      <c r="B8" s="1">
        <v>1.3333333333333333</v>
      </c>
      <c r="C8">
        <v>0.7</v>
      </c>
      <c r="D8">
        <v>0.44</v>
      </c>
      <c r="E8">
        <v>7</v>
      </c>
      <c r="F8">
        <v>1.17</v>
      </c>
      <c r="G8">
        <v>4</v>
      </c>
      <c r="H8">
        <v>0</v>
      </c>
      <c r="I8">
        <v>0</v>
      </c>
      <c r="J8">
        <v>2</v>
      </c>
      <c r="K8">
        <v>0</v>
      </c>
      <c r="L8">
        <v>0</v>
      </c>
      <c r="M8">
        <v>2</v>
      </c>
      <c r="N8">
        <v>0</v>
      </c>
      <c r="O8">
        <v>2</v>
      </c>
    </row>
    <row r="9" spans="1:15">
      <c r="A9" t="s">
        <v>151</v>
      </c>
      <c r="B9" s="1">
        <v>1.0833333333333333</v>
      </c>
      <c r="C9">
        <v>1.45</v>
      </c>
      <c r="D9">
        <v>-0.15</v>
      </c>
      <c r="E9">
        <v>18</v>
      </c>
      <c r="F9">
        <v>0.82</v>
      </c>
      <c r="G9">
        <v>2</v>
      </c>
      <c r="H9">
        <v>6</v>
      </c>
      <c r="I9">
        <v>0.33</v>
      </c>
      <c r="J9">
        <v>0</v>
      </c>
      <c r="K9">
        <v>3</v>
      </c>
      <c r="L9">
        <v>0</v>
      </c>
      <c r="M9">
        <v>3</v>
      </c>
      <c r="N9">
        <v>1</v>
      </c>
      <c r="O9">
        <v>2</v>
      </c>
    </row>
    <row r="10" spans="1:15">
      <c r="A10" t="s">
        <v>152</v>
      </c>
      <c r="B10" s="2">
        <v>0.91666666666666663</v>
      </c>
      <c r="C10">
        <v>0.49</v>
      </c>
      <c r="D10">
        <v>0.23</v>
      </c>
      <c r="E10">
        <v>7</v>
      </c>
      <c r="F10">
        <v>0.7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6</v>
      </c>
      <c r="N10">
        <v>1</v>
      </c>
      <c r="O10">
        <v>5</v>
      </c>
    </row>
    <row r="11" spans="1:15">
      <c r="A11" t="s">
        <v>153</v>
      </c>
      <c r="B11" s="1">
        <v>1.1666666666666667</v>
      </c>
      <c r="C11">
        <v>1.96</v>
      </c>
      <c r="D11">
        <v>0.32</v>
      </c>
      <c r="E11">
        <v>23</v>
      </c>
      <c r="F11">
        <v>1.35</v>
      </c>
      <c r="G11">
        <v>0</v>
      </c>
      <c r="H11">
        <v>2</v>
      </c>
      <c r="I11">
        <v>0</v>
      </c>
      <c r="J11">
        <v>1</v>
      </c>
      <c r="K11">
        <v>1</v>
      </c>
      <c r="L11">
        <v>1</v>
      </c>
      <c r="M11">
        <v>6</v>
      </c>
      <c r="N11">
        <v>3</v>
      </c>
      <c r="O11">
        <v>3</v>
      </c>
    </row>
    <row r="12" spans="1:15">
      <c r="A12" t="s">
        <v>154</v>
      </c>
      <c r="B12" s="1">
        <v>1.125</v>
      </c>
      <c r="C12">
        <v>1</v>
      </c>
      <c r="D12">
        <v>0.3</v>
      </c>
      <c r="E12">
        <v>10</v>
      </c>
      <c r="F12">
        <v>1.1100000000000001</v>
      </c>
      <c r="G12">
        <v>3</v>
      </c>
      <c r="H12">
        <v>1</v>
      </c>
      <c r="I12">
        <v>3</v>
      </c>
      <c r="J12">
        <v>0</v>
      </c>
      <c r="K12">
        <v>0</v>
      </c>
      <c r="L12">
        <v>0</v>
      </c>
      <c r="M12">
        <v>4</v>
      </c>
      <c r="N12">
        <v>0</v>
      </c>
      <c r="O12">
        <v>4</v>
      </c>
    </row>
    <row r="13" spans="1:15">
      <c r="A13" t="s">
        <v>155</v>
      </c>
      <c r="B13" s="2">
        <v>0.5</v>
      </c>
      <c r="C13">
        <v>0.2</v>
      </c>
      <c r="D13">
        <v>0.08</v>
      </c>
      <c r="E13">
        <v>3</v>
      </c>
      <c r="F13">
        <v>0.5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2</v>
      </c>
      <c r="N13">
        <v>1</v>
      </c>
      <c r="O13">
        <v>1</v>
      </c>
    </row>
    <row r="14" spans="1:15">
      <c r="A14" t="s">
        <v>156</v>
      </c>
      <c r="B14" s="1">
        <v>1.2083333333333333</v>
      </c>
      <c r="C14">
        <v>0.92</v>
      </c>
      <c r="D14">
        <v>0.76</v>
      </c>
      <c r="E14">
        <v>6</v>
      </c>
      <c r="F14">
        <v>0.55000000000000004</v>
      </c>
      <c r="G14">
        <v>5</v>
      </c>
      <c r="H14">
        <v>1</v>
      </c>
      <c r="I14">
        <v>5</v>
      </c>
      <c r="J14">
        <v>0</v>
      </c>
      <c r="K14">
        <v>0</v>
      </c>
      <c r="L14">
        <v>1</v>
      </c>
      <c r="M14">
        <v>9</v>
      </c>
      <c r="N14">
        <v>3</v>
      </c>
      <c r="O14">
        <v>6</v>
      </c>
    </row>
    <row r="15" spans="1:15">
      <c r="A15" t="s">
        <v>157</v>
      </c>
      <c r="B15" s="1">
        <v>1</v>
      </c>
      <c r="C15">
        <v>0.52</v>
      </c>
      <c r="D15">
        <v>0.54</v>
      </c>
      <c r="E15">
        <v>3</v>
      </c>
      <c r="F15">
        <v>0.38</v>
      </c>
      <c r="G15">
        <v>3</v>
      </c>
      <c r="H15">
        <v>1</v>
      </c>
      <c r="I15">
        <v>3</v>
      </c>
      <c r="J15">
        <v>1</v>
      </c>
      <c r="K15">
        <v>0</v>
      </c>
      <c r="L15">
        <v>0</v>
      </c>
      <c r="M15">
        <v>5</v>
      </c>
      <c r="N15">
        <v>2</v>
      </c>
      <c r="O15">
        <v>3</v>
      </c>
    </row>
    <row r="16" spans="1:15">
      <c r="A16" t="s">
        <v>35</v>
      </c>
      <c r="B16" s="1">
        <v>1.6666666666666667</v>
      </c>
      <c r="C16">
        <v>0.97</v>
      </c>
      <c r="D16">
        <v>0.34</v>
      </c>
      <c r="E16">
        <v>77</v>
      </c>
      <c r="F16">
        <v>0.87</v>
      </c>
      <c r="G16">
        <v>17</v>
      </c>
      <c r="H16">
        <v>13</v>
      </c>
      <c r="I16">
        <v>1.31</v>
      </c>
      <c r="J16">
        <v>4</v>
      </c>
      <c r="K16">
        <v>5</v>
      </c>
      <c r="L16">
        <v>2</v>
      </c>
      <c r="M16">
        <v>37</v>
      </c>
      <c r="N16">
        <v>11</v>
      </c>
      <c r="O16">
        <v>26</v>
      </c>
    </row>
    <row r="17" spans="1:36">
      <c r="A17" t="s">
        <v>149</v>
      </c>
      <c r="B17" t="s">
        <v>2</v>
      </c>
      <c r="C17" t="s">
        <v>3</v>
      </c>
      <c r="D17" t="s">
        <v>36</v>
      </c>
      <c r="E17" t="s">
        <v>37</v>
      </c>
      <c r="F17" t="s">
        <v>38</v>
      </c>
      <c r="G17">
        <v>2</v>
      </c>
      <c r="H17">
        <v>2</v>
      </c>
      <c r="I17">
        <v>2</v>
      </c>
      <c r="J17">
        <v>2</v>
      </c>
      <c r="K17">
        <v>3</v>
      </c>
      <c r="L17">
        <v>3</v>
      </c>
      <c r="M17">
        <v>3</v>
      </c>
      <c r="N17">
        <v>3</v>
      </c>
      <c r="O17" t="s">
        <v>4</v>
      </c>
      <c r="P17" t="s">
        <v>5</v>
      </c>
      <c r="Q17" t="s">
        <v>39</v>
      </c>
      <c r="R17" t="s">
        <v>40</v>
      </c>
      <c r="S17">
        <v>1</v>
      </c>
      <c r="T17" t="s">
        <v>41</v>
      </c>
      <c r="U17" t="s">
        <v>41</v>
      </c>
    </row>
    <row r="18" spans="1:36">
      <c r="G18" t="s">
        <v>2</v>
      </c>
      <c r="H18" t="s">
        <v>3</v>
      </c>
      <c r="I18" t="s">
        <v>36</v>
      </c>
      <c r="J18" t="s">
        <v>37</v>
      </c>
      <c r="K18" t="s">
        <v>2</v>
      </c>
      <c r="L18" t="s">
        <v>3</v>
      </c>
      <c r="M18" t="s">
        <v>36</v>
      </c>
      <c r="N18" t="s">
        <v>37</v>
      </c>
      <c r="T18" t="s">
        <v>42</v>
      </c>
      <c r="U18" t="s">
        <v>43</v>
      </c>
    </row>
    <row r="19" spans="1:36">
      <c r="A19" t="s">
        <v>150</v>
      </c>
      <c r="B19">
        <v>6</v>
      </c>
      <c r="C19">
        <v>3</v>
      </c>
      <c r="D19">
        <v>3</v>
      </c>
      <c r="E19" s="3">
        <v>0.5</v>
      </c>
      <c r="F19" s="4">
        <v>0.58299999999999996</v>
      </c>
      <c r="G19">
        <v>3</v>
      </c>
      <c r="H19">
        <v>2</v>
      </c>
      <c r="I19">
        <v>1</v>
      </c>
      <c r="J19" s="4">
        <v>0.66700000000000004</v>
      </c>
      <c r="K19">
        <v>3</v>
      </c>
      <c r="L19">
        <v>1</v>
      </c>
      <c r="M19">
        <v>2</v>
      </c>
      <c r="N19" s="4">
        <v>0.33300000000000002</v>
      </c>
      <c r="O19">
        <v>0</v>
      </c>
      <c r="P19">
        <v>0</v>
      </c>
      <c r="Q19">
        <v>0</v>
      </c>
      <c r="R19" t="s">
        <v>32</v>
      </c>
      <c r="S19">
        <v>0</v>
      </c>
      <c r="T19">
        <v>0</v>
      </c>
      <c r="U19">
        <v>1</v>
      </c>
    </row>
    <row r="20" spans="1:36">
      <c r="A20" t="s">
        <v>151</v>
      </c>
      <c r="B20">
        <v>13</v>
      </c>
      <c r="C20">
        <v>5</v>
      </c>
      <c r="D20">
        <v>8</v>
      </c>
      <c r="E20" s="4">
        <v>0.38500000000000001</v>
      </c>
      <c r="F20" s="4">
        <v>0.42299999999999999</v>
      </c>
      <c r="G20">
        <v>11</v>
      </c>
      <c r="H20">
        <v>4</v>
      </c>
      <c r="I20">
        <v>7</v>
      </c>
      <c r="J20" s="4">
        <v>0.36399999999999999</v>
      </c>
      <c r="K20">
        <v>2</v>
      </c>
      <c r="L20">
        <v>1</v>
      </c>
      <c r="M20">
        <v>1</v>
      </c>
      <c r="N20" s="3">
        <v>0.5</v>
      </c>
      <c r="O20">
        <v>8</v>
      </c>
      <c r="P20">
        <v>7</v>
      </c>
      <c r="Q20">
        <v>1</v>
      </c>
      <c r="R20" s="4">
        <v>0.875</v>
      </c>
      <c r="S20">
        <v>1</v>
      </c>
      <c r="T20">
        <v>5</v>
      </c>
      <c r="U20">
        <v>4</v>
      </c>
    </row>
    <row r="21" spans="1:36">
      <c r="A21" t="s">
        <v>152</v>
      </c>
      <c r="B21">
        <v>9</v>
      </c>
      <c r="C21">
        <v>3</v>
      </c>
      <c r="D21">
        <v>6</v>
      </c>
      <c r="E21" s="4">
        <v>0.33300000000000002</v>
      </c>
      <c r="F21" s="4">
        <v>0.38900000000000001</v>
      </c>
      <c r="G21">
        <v>5</v>
      </c>
      <c r="H21">
        <v>2</v>
      </c>
      <c r="I21">
        <v>3</v>
      </c>
      <c r="J21" s="3">
        <v>0.4</v>
      </c>
      <c r="K21">
        <v>4</v>
      </c>
      <c r="L21">
        <v>1</v>
      </c>
      <c r="M21">
        <v>3</v>
      </c>
      <c r="N21" s="3">
        <v>0.25</v>
      </c>
      <c r="O21">
        <v>0</v>
      </c>
      <c r="P21">
        <v>0</v>
      </c>
      <c r="Q21">
        <v>0</v>
      </c>
      <c r="R21" t="s">
        <v>32</v>
      </c>
      <c r="S21">
        <v>0</v>
      </c>
      <c r="T21">
        <v>0</v>
      </c>
      <c r="U21">
        <v>2</v>
      </c>
    </row>
    <row r="22" spans="1:36">
      <c r="A22" t="s">
        <v>153</v>
      </c>
      <c r="B22">
        <v>14</v>
      </c>
      <c r="C22">
        <v>9</v>
      </c>
      <c r="D22">
        <v>5</v>
      </c>
      <c r="E22" s="4">
        <v>0.64300000000000002</v>
      </c>
      <c r="F22" s="4">
        <v>0.64300000000000002</v>
      </c>
      <c r="G22">
        <v>14</v>
      </c>
      <c r="H22">
        <v>9</v>
      </c>
      <c r="I22">
        <v>5</v>
      </c>
      <c r="J22" s="4">
        <v>0.64300000000000002</v>
      </c>
      <c r="K22">
        <v>0</v>
      </c>
      <c r="L22">
        <v>0</v>
      </c>
      <c r="M22">
        <v>0</v>
      </c>
      <c r="N22" t="s">
        <v>32</v>
      </c>
      <c r="O22">
        <v>6</v>
      </c>
      <c r="P22">
        <v>5</v>
      </c>
      <c r="Q22">
        <v>1</v>
      </c>
      <c r="R22" s="4">
        <v>0.83299999999999996</v>
      </c>
      <c r="S22">
        <v>2</v>
      </c>
      <c r="T22">
        <v>4</v>
      </c>
      <c r="U22">
        <v>3</v>
      </c>
    </row>
    <row r="23" spans="1:36">
      <c r="A23" t="s">
        <v>154</v>
      </c>
      <c r="B23">
        <v>7</v>
      </c>
      <c r="C23">
        <v>4</v>
      </c>
      <c r="D23">
        <v>3</v>
      </c>
      <c r="E23" s="4">
        <v>0.57099999999999995</v>
      </c>
      <c r="F23" s="4">
        <v>0.57099999999999995</v>
      </c>
      <c r="G23">
        <v>7</v>
      </c>
      <c r="H23">
        <v>4</v>
      </c>
      <c r="I23">
        <v>3</v>
      </c>
      <c r="J23" s="4">
        <v>0.57099999999999995</v>
      </c>
      <c r="K23">
        <v>0</v>
      </c>
      <c r="L23">
        <v>0</v>
      </c>
      <c r="M23">
        <v>0</v>
      </c>
      <c r="N23" t="s">
        <v>32</v>
      </c>
      <c r="O23">
        <v>2</v>
      </c>
      <c r="P23">
        <v>2</v>
      </c>
      <c r="Q23">
        <v>0</v>
      </c>
      <c r="R23" s="3">
        <v>1</v>
      </c>
      <c r="S23">
        <v>0</v>
      </c>
      <c r="T23">
        <v>1</v>
      </c>
      <c r="U23">
        <v>3</v>
      </c>
    </row>
    <row r="24" spans="1:36">
      <c r="A24" t="s">
        <v>155</v>
      </c>
      <c r="B24">
        <v>5</v>
      </c>
      <c r="C24">
        <v>1</v>
      </c>
      <c r="D24">
        <v>4</v>
      </c>
      <c r="E24" s="3">
        <v>0.2</v>
      </c>
      <c r="F24" s="3">
        <v>0.3</v>
      </c>
      <c r="G24">
        <v>1</v>
      </c>
      <c r="H24">
        <v>0</v>
      </c>
      <c r="I24">
        <v>1</v>
      </c>
      <c r="J24" s="3">
        <v>0</v>
      </c>
      <c r="K24">
        <v>4</v>
      </c>
      <c r="L24">
        <v>1</v>
      </c>
      <c r="M24">
        <v>3</v>
      </c>
      <c r="N24" s="3">
        <v>0.25</v>
      </c>
      <c r="O24">
        <v>0</v>
      </c>
      <c r="P24">
        <v>0</v>
      </c>
      <c r="Q24">
        <v>0</v>
      </c>
      <c r="R24" t="s">
        <v>32</v>
      </c>
      <c r="S24">
        <v>0</v>
      </c>
      <c r="T24">
        <v>0</v>
      </c>
      <c r="U24">
        <v>3</v>
      </c>
    </row>
    <row r="25" spans="1:36">
      <c r="A25" t="s">
        <v>156</v>
      </c>
      <c r="B25">
        <v>8</v>
      </c>
      <c r="C25">
        <v>3</v>
      </c>
      <c r="D25">
        <v>5</v>
      </c>
      <c r="E25" s="4">
        <v>0.375</v>
      </c>
      <c r="F25" s="4">
        <v>0.375</v>
      </c>
      <c r="G25">
        <v>8</v>
      </c>
      <c r="H25">
        <v>3</v>
      </c>
      <c r="I25">
        <v>5</v>
      </c>
      <c r="J25" s="4">
        <v>0.375</v>
      </c>
      <c r="K25">
        <v>0</v>
      </c>
      <c r="L25">
        <v>0</v>
      </c>
      <c r="M25">
        <v>0</v>
      </c>
      <c r="N25" t="s">
        <v>32</v>
      </c>
      <c r="O25">
        <v>0</v>
      </c>
      <c r="P25">
        <v>0</v>
      </c>
      <c r="Q25">
        <v>0</v>
      </c>
      <c r="R25" t="s">
        <v>32</v>
      </c>
      <c r="S25">
        <v>0</v>
      </c>
      <c r="T25">
        <v>0</v>
      </c>
      <c r="U25">
        <v>2</v>
      </c>
    </row>
    <row r="26" spans="1:36">
      <c r="A26" t="s">
        <v>157</v>
      </c>
      <c r="B26">
        <v>7</v>
      </c>
      <c r="C26">
        <v>1</v>
      </c>
      <c r="D26">
        <v>6</v>
      </c>
      <c r="E26" s="4">
        <v>0.14299999999999999</v>
      </c>
      <c r="F26" s="4">
        <v>0.214</v>
      </c>
      <c r="G26">
        <v>4</v>
      </c>
      <c r="H26">
        <v>0</v>
      </c>
      <c r="I26">
        <v>4</v>
      </c>
      <c r="J26" s="3">
        <v>0</v>
      </c>
      <c r="K26">
        <v>3</v>
      </c>
      <c r="L26">
        <v>1</v>
      </c>
      <c r="M26">
        <v>2</v>
      </c>
      <c r="N26" s="4">
        <v>0.33300000000000002</v>
      </c>
      <c r="O26">
        <v>0</v>
      </c>
      <c r="P26">
        <v>0</v>
      </c>
      <c r="Q26">
        <v>0</v>
      </c>
      <c r="R26" t="s">
        <v>32</v>
      </c>
      <c r="S26">
        <v>0</v>
      </c>
      <c r="T26">
        <v>0</v>
      </c>
      <c r="U26">
        <v>1</v>
      </c>
    </row>
    <row r="27" spans="1:36">
      <c r="A27" t="s">
        <v>35</v>
      </c>
      <c r="B27">
        <v>69</v>
      </c>
      <c r="C27">
        <v>29</v>
      </c>
      <c r="D27">
        <v>40</v>
      </c>
      <c r="E27" s="3">
        <v>0.42</v>
      </c>
      <c r="F27" s="4">
        <v>0.45600000000000002</v>
      </c>
      <c r="G27">
        <v>53</v>
      </c>
      <c r="H27">
        <v>24</v>
      </c>
      <c r="I27">
        <v>29</v>
      </c>
      <c r="J27" s="4">
        <v>0.45300000000000001</v>
      </c>
      <c r="K27">
        <v>16</v>
      </c>
      <c r="L27">
        <v>5</v>
      </c>
      <c r="M27">
        <v>11</v>
      </c>
      <c r="N27" s="4">
        <v>0.312</v>
      </c>
      <c r="O27">
        <v>16</v>
      </c>
      <c r="P27">
        <v>14</v>
      </c>
      <c r="Q27">
        <v>2</v>
      </c>
      <c r="R27" s="4">
        <v>0.875</v>
      </c>
      <c r="S27">
        <v>3</v>
      </c>
      <c r="T27">
        <v>10</v>
      </c>
      <c r="U27">
        <v>19</v>
      </c>
    </row>
    <row r="30" spans="1:36">
      <c r="A30" t="s">
        <v>44</v>
      </c>
      <c r="B30" t="s">
        <v>9</v>
      </c>
      <c r="C30" t="s">
        <v>10</v>
      </c>
      <c r="D30" t="s">
        <v>10</v>
      </c>
      <c r="E30" t="s">
        <v>0</v>
      </c>
      <c r="F30" t="s">
        <v>12</v>
      </c>
      <c r="G30" t="s">
        <v>13</v>
      </c>
      <c r="H30" t="s">
        <v>14</v>
      </c>
      <c r="I30" t="s">
        <v>15</v>
      </c>
      <c r="J30" t="s">
        <v>16</v>
      </c>
      <c r="K30" t="s">
        <v>16</v>
      </c>
      <c r="L30" t="s">
        <v>18</v>
      </c>
      <c r="M30" t="s">
        <v>19</v>
      </c>
      <c r="N30" t="s">
        <v>21</v>
      </c>
      <c r="O30" t="s">
        <v>22</v>
      </c>
    </row>
    <row r="31" spans="1:36">
      <c r="D31" t="s">
        <v>11</v>
      </c>
      <c r="I31" t="s">
        <v>1</v>
      </c>
      <c r="K31" t="s">
        <v>17</v>
      </c>
      <c r="M31" t="s">
        <v>20</v>
      </c>
      <c r="N31" t="s">
        <v>20</v>
      </c>
      <c r="O31" t="s">
        <v>20</v>
      </c>
      <c r="Q31" t="s">
        <v>2</v>
      </c>
      <c r="R31" t="s">
        <v>3</v>
      </c>
      <c r="S31" t="s">
        <v>36</v>
      </c>
      <c r="T31" t="s">
        <v>37</v>
      </c>
      <c r="U31" t="s">
        <v>38</v>
      </c>
      <c r="V31">
        <v>2</v>
      </c>
      <c r="W31">
        <v>2</v>
      </c>
      <c r="X31">
        <v>2</v>
      </c>
      <c r="Y31">
        <v>2</v>
      </c>
      <c r="Z31">
        <v>3</v>
      </c>
      <c r="AA31">
        <v>3</v>
      </c>
      <c r="AB31">
        <v>3</v>
      </c>
      <c r="AC31">
        <v>3</v>
      </c>
      <c r="AD31" t="s">
        <v>4</v>
      </c>
      <c r="AE31" t="s">
        <v>5</v>
      </c>
      <c r="AF31" t="s">
        <v>39</v>
      </c>
      <c r="AG31" t="s">
        <v>40</v>
      </c>
      <c r="AH31">
        <v>1</v>
      </c>
      <c r="AI31" t="s">
        <v>41</v>
      </c>
      <c r="AJ31" t="s">
        <v>41</v>
      </c>
    </row>
    <row r="32" spans="1:36">
      <c r="D32" t="s">
        <v>0</v>
      </c>
      <c r="V32" t="s">
        <v>2</v>
      </c>
      <c r="W32" t="s">
        <v>3</v>
      </c>
      <c r="X32" t="s">
        <v>36</v>
      </c>
      <c r="Y32" t="s">
        <v>37</v>
      </c>
      <c r="Z32" t="s">
        <v>2</v>
      </c>
      <c r="AA32" t="s">
        <v>3</v>
      </c>
      <c r="AB32" t="s">
        <v>36</v>
      </c>
      <c r="AC32" t="s">
        <v>37</v>
      </c>
      <c r="AI32" t="s">
        <v>42</v>
      </c>
      <c r="AJ32" t="s">
        <v>43</v>
      </c>
    </row>
    <row r="33" spans="1:36">
      <c r="A33" t="s">
        <v>45</v>
      </c>
      <c r="B33" s="1">
        <v>1.0416666666666667</v>
      </c>
      <c r="C33">
        <v>0</v>
      </c>
      <c r="D33">
        <v>0</v>
      </c>
      <c r="E33">
        <v>0</v>
      </c>
      <c r="F33" t="s">
        <v>32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>
        <v>0</v>
      </c>
      <c r="R33">
        <v>0</v>
      </c>
      <c r="S33">
        <v>0</v>
      </c>
      <c r="T33" t="s">
        <v>32</v>
      </c>
      <c r="U33" t="s">
        <v>32</v>
      </c>
      <c r="V33">
        <v>0</v>
      </c>
      <c r="W33">
        <v>0</v>
      </c>
      <c r="X33">
        <v>0</v>
      </c>
      <c r="Y33" t="s">
        <v>32</v>
      </c>
      <c r="Z33">
        <v>0</v>
      </c>
      <c r="AA33">
        <v>0</v>
      </c>
      <c r="AB33">
        <v>0</v>
      </c>
      <c r="AC33" t="s">
        <v>32</v>
      </c>
      <c r="AD33">
        <v>0</v>
      </c>
      <c r="AE33">
        <v>0</v>
      </c>
      <c r="AF33">
        <v>0</v>
      </c>
      <c r="AG33" t="s">
        <v>32</v>
      </c>
      <c r="AH33">
        <v>0</v>
      </c>
      <c r="AI33">
        <v>0</v>
      </c>
      <c r="AJ33">
        <v>0</v>
      </c>
    </row>
    <row r="34" spans="1:36">
      <c r="A34" t="s">
        <v>46</v>
      </c>
      <c r="B34" s="2">
        <v>0.75</v>
      </c>
      <c r="C34">
        <v>1.26</v>
      </c>
      <c r="D34">
        <v>0.94</v>
      </c>
      <c r="E34">
        <v>8</v>
      </c>
      <c r="F34">
        <v>0.44</v>
      </c>
      <c r="G34">
        <v>8</v>
      </c>
      <c r="H34">
        <v>2</v>
      </c>
      <c r="I34">
        <v>4</v>
      </c>
      <c r="J34">
        <v>1</v>
      </c>
      <c r="K34">
        <v>2</v>
      </c>
      <c r="L34">
        <v>0</v>
      </c>
      <c r="M34">
        <v>3</v>
      </c>
      <c r="N34">
        <v>0</v>
      </c>
      <c r="O34">
        <v>3</v>
      </c>
      <c r="Q34">
        <v>14</v>
      </c>
      <c r="R34">
        <v>3</v>
      </c>
      <c r="S34">
        <v>11</v>
      </c>
      <c r="T34" s="4">
        <v>0.214</v>
      </c>
      <c r="U34" s="3">
        <v>0.25</v>
      </c>
      <c r="V34">
        <v>4</v>
      </c>
      <c r="W34">
        <v>2</v>
      </c>
      <c r="X34">
        <v>2</v>
      </c>
      <c r="Y34" s="3">
        <v>0.5</v>
      </c>
      <c r="Z34">
        <v>10</v>
      </c>
      <c r="AA34">
        <v>1</v>
      </c>
      <c r="AB34">
        <v>9</v>
      </c>
      <c r="AC34" s="3">
        <v>0.1</v>
      </c>
      <c r="AD34">
        <v>2</v>
      </c>
      <c r="AE34">
        <v>1</v>
      </c>
      <c r="AF34">
        <v>1</v>
      </c>
      <c r="AG34" s="3">
        <v>0.5</v>
      </c>
      <c r="AH34">
        <v>0</v>
      </c>
      <c r="AI34">
        <v>1</v>
      </c>
      <c r="AJ34">
        <v>3</v>
      </c>
    </row>
    <row r="35" spans="1:36">
      <c r="A35" t="s">
        <v>47</v>
      </c>
      <c r="B35" s="2">
        <v>0.16666666666666666</v>
      </c>
      <c r="C35">
        <v>0</v>
      </c>
      <c r="D35">
        <v>0</v>
      </c>
      <c r="E35">
        <v>0</v>
      </c>
      <c r="F35" t="s">
        <v>32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>
        <v>0</v>
      </c>
      <c r="R35">
        <v>0</v>
      </c>
      <c r="S35">
        <v>0</v>
      </c>
      <c r="T35" t="s">
        <v>32</v>
      </c>
      <c r="U35" t="s">
        <v>32</v>
      </c>
      <c r="V35">
        <v>0</v>
      </c>
      <c r="W35">
        <v>0</v>
      </c>
      <c r="X35">
        <v>0</v>
      </c>
      <c r="Y35" t="s">
        <v>32</v>
      </c>
      <c r="Z35">
        <v>0</v>
      </c>
      <c r="AA35">
        <v>0</v>
      </c>
      <c r="AB35">
        <v>0</v>
      </c>
      <c r="AC35" t="s">
        <v>32</v>
      </c>
      <c r="AD35">
        <v>0</v>
      </c>
      <c r="AE35">
        <v>0</v>
      </c>
      <c r="AF35">
        <v>0</v>
      </c>
      <c r="AG35" t="s">
        <v>32</v>
      </c>
      <c r="AH35">
        <v>0</v>
      </c>
      <c r="AI35">
        <v>0</v>
      </c>
      <c r="AJ35">
        <v>1</v>
      </c>
    </row>
    <row r="36" spans="1:36">
      <c r="A36" t="s">
        <v>48</v>
      </c>
      <c r="B36" s="1">
        <v>1</v>
      </c>
      <c r="C36">
        <v>0.75</v>
      </c>
      <c r="D36">
        <v>0.46</v>
      </c>
      <c r="E36">
        <v>6</v>
      </c>
      <c r="F36">
        <v>1</v>
      </c>
      <c r="G36">
        <v>4</v>
      </c>
      <c r="H36">
        <v>0</v>
      </c>
      <c r="I36">
        <v>0</v>
      </c>
      <c r="J36">
        <v>0</v>
      </c>
      <c r="K36">
        <v>0</v>
      </c>
      <c r="L36">
        <v>0</v>
      </c>
      <c r="M36">
        <v>3</v>
      </c>
      <c r="N36">
        <v>0</v>
      </c>
      <c r="O36">
        <v>3</v>
      </c>
      <c r="Q36">
        <v>6</v>
      </c>
      <c r="R36">
        <v>3</v>
      </c>
      <c r="S36">
        <v>3</v>
      </c>
      <c r="T36" s="3">
        <v>0.5</v>
      </c>
      <c r="U36" s="3">
        <v>0.5</v>
      </c>
      <c r="V36">
        <v>3</v>
      </c>
      <c r="W36">
        <v>3</v>
      </c>
      <c r="X36">
        <v>0</v>
      </c>
      <c r="Y36" s="3">
        <v>1</v>
      </c>
      <c r="Z36">
        <v>3</v>
      </c>
      <c r="AA36">
        <v>0</v>
      </c>
      <c r="AB36">
        <v>3</v>
      </c>
      <c r="AC36" s="3">
        <v>0</v>
      </c>
      <c r="AD36">
        <v>0</v>
      </c>
      <c r="AE36">
        <v>0</v>
      </c>
      <c r="AF36">
        <v>0</v>
      </c>
      <c r="AG36" t="s">
        <v>32</v>
      </c>
      <c r="AH36">
        <v>0</v>
      </c>
      <c r="AI36">
        <v>0</v>
      </c>
      <c r="AJ36">
        <v>0</v>
      </c>
    </row>
    <row r="37" spans="1:36">
      <c r="A37" t="s">
        <v>50</v>
      </c>
      <c r="B37" s="2">
        <v>0.91666666666666663</v>
      </c>
      <c r="C37">
        <v>0.28999999999999998</v>
      </c>
      <c r="D37">
        <v>0.23</v>
      </c>
      <c r="E37">
        <v>4</v>
      </c>
      <c r="F37">
        <v>0.44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5</v>
      </c>
      <c r="N37">
        <v>0</v>
      </c>
      <c r="O37">
        <v>5</v>
      </c>
      <c r="Q37">
        <v>8</v>
      </c>
      <c r="R37">
        <v>2</v>
      </c>
      <c r="S37">
        <v>6</v>
      </c>
      <c r="T37" s="3">
        <v>0.25</v>
      </c>
      <c r="U37" s="3">
        <v>0.25</v>
      </c>
      <c r="V37">
        <v>3</v>
      </c>
      <c r="W37">
        <v>2</v>
      </c>
      <c r="X37">
        <v>1</v>
      </c>
      <c r="Y37" s="4">
        <v>0.66700000000000004</v>
      </c>
      <c r="Z37">
        <v>5</v>
      </c>
      <c r="AA37">
        <v>0</v>
      </c>
      <c r="AB37">
        <v>5</v>
      </c>
      <c r="AC37" s="3">
        <v>0</v>
      </c>
      <c r="AD37">
        <v>0</v>
      </c>
      <c r="AE37">
        <v>0</v>
      </c>
      <c r="AF37">
        <v>0</v>
      </c>
      <c r="AG37" t="s">
        <v>32</v>
      </c>
      <c r="AH37">
        <v>0</v>
      </c>
      <c r="AI37">
        <v>0</v>
      </c>
      <c r="AJ37">
        <v>0</v>
      </c>
    </row>
    <row r="38" spans="1:36">
      <c r="A38" t="s">
        <v>51</v>
      </c>
      <c r="B38" s="1">
        <v>1.5</v>
      </c>
      <c r="C38">
        <v>2.2599999999999998</v>
      </c>
      <c r="D38">
        <v>0.25</v>
      </c>
      <c r="E38">
        <v>34</v>
      </c>
      <c r="F38">
        <v>1.48</v>
      </c>
      <c r="G38">
        <v>2</v>
      </c>
      <c r="H38">
        <v>3</v>
      </c>
      <c r="I38">
        <v>0.67</v>
      </c>
      <c r="J38">
        <v>2</v>
      </c>
      <c r="K38">
        <v>1</v>
      </c>
      <c r="L38">
        <v>0</v>
      </c>
      <c r="M38">
        <v>5</v>
      </c>
      <c r="N38">
        <v>2</v>
      </c>
      <c r="O38">
        <v>3</v>
      </c>
      <c r="Q38">
        <v>15</v>
      </c>
      <c r="R38">
        <v>10</v>
      </c>
      <c r="S38">
        <v>5</v>
      </c>
      <c r="T38" s="4">
        <v>0.66700000000000004</v>
      </c>
      <c r="U38" s="4">
        <v>0.86699999999999999</v>
      </c>
      <c r="V38">
        <v>6</v>
      </c>
      <c r="W38">
        <v>4</v>
      </c>
      <c r="X38">
        <v>2</v>
      </c>
      <c r="Y38" s="4">
        <v>0.66700000000000004</v>
      </c>
      <c r="Z38">
        <v>9</v>
      </c>
      <c r="AA38">
        <v>6</v>
      </c>
      <c r="AB38">
        <v>3</v>
      </c>
      <c r="AC38" s="4">
        <v>0.66700000000000004</v>
      </c>
      <c r="AD38">
        <v>9</v>
      </c>
      <c r="AE38">
        <v>8</v>
      </c>
      <c r="AF38">
        <v>1</v>
      </c>
      <c r="AG38" s="4">
        <v>0.88900000000000001</v>
      </c>
      <c r="AH38">
        <v>1</v>
      </c>
      <c r="AI38">
        <v>5</v>
      </c>
      <c r="AJ38">
        <v>2</v>
      </c>
    </row>
    <row r="39" spans="1:36">
      <c r="A39" t="s">
        <v>52</v>
      </c>
      <c r="B39" s="2">
        <v>0.54166666666666663</v>
      </c>
      <c r="C39">
        <v>1.1200000000000001</v>
      </c>
      <c r="D39">
        <v>0.23</v>
      </c>
      <c r="E39">
        <v>4</v>
      </c>
      <c r="F39">
        <v>2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Q39">
        <v>1</v>
      </c>
      <c r="R39">
        <v>1</v>
      </c>
      <c r="S39">
        <v>0</v>
      </c>
      <c r="T39" s="3">
        <v>1</v>
      </c>
      <c r="U39" s="3">
        <v>1</v>
      </c>
      <c r="V39">
        <v>1</v>
      </c>
      <c r="W39">
        <v>1</v>
      </c>
      <c r="X39">
        <v>0</v>
      </c>
      <c r="Y39" s="3">
        <v>1</v>
      </c>
      <c r="Z39">
        <v>0</v>
      </c>
      <c r="AA39">
        <v>0</v>
      </c>
      <c r="AB39">
        <v>0</v>
      </c>
      <c r="AC39" t="s">
        <v>32</v>
      </c>
      <c r="AD39">
        <v>3</v>
      </c>
      <c r="AE39">
        <v>2</v>
      </c>
      <c r="AF39">
        <v>1</v>
      </c>
      <c r="AG39" s="4">
        <v>0.66700000000000004</v>
      </c>
      <c r="AH39">
        <v>1</v>
      </c>
      <c r="AI39">
        <v>2</v>
      </c>
      <c r="AJ39">
        <v>4</v>
      </c>
    </row>
    <row r="40" spans="1:36">
      <c r="A40" t="s">
        <v>54</v>
      </c>
      <c r="B40" s="1">
        <v>1.125</v>
      </c>
      <c r="C40">
        <v>1.04</v>
      </c>
      <c r="D40">
        <v>0.44</v>
      </c>
      <c r="E40">
        <v>8</v>
      </c>
      <c r="F40">
        <v>1.1399999999999999</v>
      </c>
      <c r="G40">
        <v>4</v>
      </c>
      <c r="H40">
        <v>2</v>
      </c>
      <c r="I40">
        <v>2</v>
      </c>
      <c r="J40">
        <v>2</v>
      </c>
      <c r="K40">
        <v>1</v>
      </c>
      <c r="L40">
        <v>0</v>
      </c>
      <c r="M40">
        <v>4</v>
      </c>
      <c r="N40">
        <v>0</v>
      </c>
      <c r="O40">
        <v>4</v>
      </c>
      <c r="Q40">
        <v>3</v>
      </c>
      <c r="R40">
        <v>2</v>
      </c>
      <c r="S40">
        <v>1</v>
      </c>
      <c r="T40" s="4">
        <v>0.66700000000000004</v>
      </c>
      <c r="U40" s="3">
        <v>1</v>
      </c>
      <c r="V40">
        <v>0</v>
      </c>
      <c r="W40">
        <v>0</v>
      </c>
      <c r="X40">
        <v>0</v>
      </c>
      <c r="Y40" t="s">
        <v>32</v>
      </c>
      <c r="Z40">
        <v>3</v>
      </c>
      <c r="AA40">
        <v>2</v>
      </c>
      <c r="AB40">
        <v>1</v>
      </c>
      <c r="AC40" s="4">
        <v>0.66700000000000004</v>
      </c>
      <c r="AD40">
        <v>4</v>
      </c>
      <c r="AE40">
        <v>2</v>
      </c>
      <c r="AF40">
        <v>2</v>
      </c>
      <c r="AG40" s="3">
        <v>0.5</v>
      </c>
      <c r="AH40">
        <v>0</v>
      </c>
      <c r="AI40">
        <v>2</v>
      </c>
      <c r="AJ40">
        <v>4</v>
      </c>
    </row>
    <row r="41" spans="1:36">
      <c r="A41" t="s">
        <v>137</v>
      </c>
      <c r="B41" s="1">
        <v>1.2916666666666667</v>
      </c>
      <c r="C41">
        <v>2.12</v>
      </c>
      <c r="D41">
        <v>0.48</v>
      </c>
      <c r="E41">
        <v>22</v>
      </c>
      <c r="F41">
        <v>1.38</v>
      </c>
      <c r="G41">
        <v>0</v>
      </c>
      <c r="H41">
        <v>1</v>
      </c>
      <c r="I41">
        <v>0</v>
      </c>
      <c r="J41">
        <v>0</v>
      </c>
      <c r="K41">
        <v>0</v>
      </c>
      <c r="L41">
        <v>2</v>
      </c>
      <c r="M41">
        <v>10</v>
      </c>
      <c r="N41">
        <v>3</v>
      </c>
      <c r="O41">
        <v>7</v>
      </c>
      <c r="Q41">
        <v>12</v>
      </c>
      <c r="R41">
        <v>7</v>
      </c>
      <c r="S41">
        <v>5</v>
      </c>
      <c r="T41" s="4">
        <v>0.58299999999999996</v>
      </c>
      <c r="U41" s="4">
        <v>0.625</v>
      </c>
      <c r="V41">
        <v>8</v>
      </c>
      <c r="W41">
        <v>6</v>
      </c>
      <c r="X41">
        <v>2</v>
      </c>
      <c r="Y41" s="3">
        <v>0.75</v>
      </c>
      <c r="Z41">
        <v>4</v>
      </c>
      <c r="AA41">
        <v>1</v>
      </c>
      <c r="AB41">
        <v>3</v>
      </c>
      <c r="AC41" s="3">
        <v>0.25</v>
      </c>
      <c r="AD41">
        <v>8</v>
      </c>
      <c r="AE41">
        <v>7</v>
      </c>
      <c r="AF41">
        <v>1</v>
      </c>
      <c r="AG41" s="4">
        <v>0.875</v>
      </c>
      <c r="AH41">
        <v>0</v>
      </c>
      <c r="AI41">
        <v>5</v>
      </c>
      <c r="AJ41">
        <v>3</v>
      </c>
    </row>
    <row r="42" spans="1:36">
      <c r="A42" t="s">
        <v>35</v>
      </c>
      <c r="B42" s="1">
        <v>1.6666666666666667</v>
      </c>
      <c r="C42">
        <v>1.18</v>
      </c>
      <c r="D42">
        <v>0.36</v>
      </c>
      <c r="E42">
        <v>86</v>
      </c>
      <c r="F42">
        <v>1.06</v>
      </c>
      <c r="G42">
        <v>20</v>
      </c>
      <c r="H42">
        <v>9</v>
      </c>
      <c r="I42">
        <v>2.2200000000000002</v>
      </c>
      <c r="J42">
        <v>5</v>
      </c>
      <c r="K42">
        <v>4</v>
      </c>
      <c r="L42">
        <v>2</v>
      </c>
      <c r="M42">
        <v>31</v>
      </c>
      <c r="N42">
        <v>5</v>
      </c>
      <c r="O42">
        <v>26</v>
      </c>
      <c r="Q42">
        <v>59</v>
      </c>
      <c r="R42">
        <v>28</v>
      </c>
      <c r="S42">
        <v>31</v>
      </c>
      <c r="T42" s="4">
        <v>0.47499999999999998</v>
      </c>
      <c r="U42" s="4">
        <v>0.55900000000000005</v>
      </c>
      <c r="V42">
        <v>25</v>
      </c>
      <c r="W42">
        <v>18</v>
      </c>
      <c r="X42">
        <v>7</v>
      </c>
      <c r="Y42" s="3">
        <v>0.72</v>
      </c>
      <c r="Z42">
        <v>34</v>
      </c>
      <c r="AA42">
        <v>10</v>
      </c>
      <c r="AB42">
        <v>24</v>
      </c>
      <c r="AC42" s="4">
        <v>0.29399999999999998</v>
      </c>
      <c r="AD42">
        <v>26</v>
      </c>
      <c r="AE42">
        <v>20</v>
      </c>
      <c r="AF42">
        <v>6</v>
      </c>
      <c r="AG42" s="4">
        <v>0.76900000000000002</v>
      </c>
      <c r="AH42">
        <v>2</v>
      </c>
      <c r="AI42">
        <v>15</v>
      </c>
      <c r="AJ42">
        <v>17</v>
      </c>
    </row>
    <row r="46" spans="1:36">
      <c r="E46" s="4"/>
      <c r="F46" s="3"/>
      <c r="J46" s="3"/>
      <c r="N46" s="3"/>
      <c r="R46" s="3"/>
    </row>
    <row r="48" spans="1:36">
      <c r="E48" s="3"/>
      <c r="F48" s="3"/>
      <c r="J48" s="3"/>
      <c r="N48" s="3"/>
    </row>
    <row r="49" spans="5:18">
      <c r="E49" s="3"/>
      <c r="F49" s="3"/>
      <c r="J49" s="4"/>
      <c r="N49" s="3"/>
    </row>
    <row r="50" spans="5:18">
      <c r="E50" s="4"/>
      <c r="F50" s="4"/>
      <c r="J50" s="4"/>
      <c r="N50" s="4"/>
      <c r="R50" s="4"/>
    </row>
    <row r="51" spans="5:18">
      <c r="E51" s="3"/>
      <c r="F51" s="3"/>
      <c r="J51" s="3"/>
      <c r="R51" s="4"/>
    </row>
    <row r="52" spans="5:18">
      <c r="E52" s="4"/>
      <c r="F52" s="3"/>
      <c r="N52" s="4"/>
      <c r="R52" s="3"/>
    </row>
    <row r="53" spans="5:18">
      <c r="E53" s="4"/>
      <c r="F53" s="4"/>
      <c r="J53" s="3"/>
      <c r="N53" s="3"/>
      <c r="R53" s="4"/>
    </row>
    <row r="54" spans="5:18">
      <c r="E54" s="4"/>
      <c r="F54" s="4"/>
      <c r="J54" s="3"/>
      <c r="N54" s="4"/>
      <c r="R5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742D-E905-7645-A245-168D005A7339}">
  <dimension ref="A1:U76"/>
  <sheetViews>
    <sheetView workbookViewId="0">
      <selection activeCell="A5" sqref="A5:XFD40"/>
    </sheetView>
  </sheetViews>
  <sheetFormatPr baseColWidth="10" defaultRowHeight="16"/>
  <cols>
    <col min="1" max="1" width="28.83203125" customWidth="1"/>
  </cols>
  <sheetData>
    <row r="1" spans="1:15">
      <c r="A1" t="s">
        <v>117</v>
      </c>
      <c r="B1" t="s">
        <v>118</v>
      </c>
      <c r="C1">
        <v>1</v>
      </c>
      <c r="D1">
        <v>2</v>
      </c>
    </row>
    <row r="2" spans="1:15">
      <c r="A2" t="s">
        <v>158</v>
      </c>
      <c r="B2">
        <v>54</v>
      </c>
      <c r="C2">
        <v>25</v>
      </c>
      <c r="D2">
        <v>29</v>
      </c>
      <c r="G2" s="26"/>
      <c r="H2" s="26"/>
      <c r="I2" s="26"/>
    </row>
    <row r="3" spans="1:15">
      <c r="A3" t="s">
        <v>44</v>
      </c>
      <c r="B3">
        <v>81</v>
      </c>
      <c r="C3">
        <v>36</v>
      </c>
      <c r="D3">
        <v>45</v>
      </c>
      <c r="G3" s="26"/>
      <c r="H3" s="27"/>
      <c r="I3" s="26"/>
    </row>
    <row r="5" spans="1:15">
      <c r="A5" t="s">
        <v>44</v>
      </c>
      <c r="B5" t="s">
        <v>9</v>
      </c>
      <c r="C5" t="s">
        <v>10</v>
      </c>
      <c r="D5" t="s">
        <v>10</v>
      </c>
      <c r="E5" t="s">
        <v>0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16</v>
      </c>
      <c r="L5" t="s">
        <v>18</v>
      </c>
      <c r="M5" t="s">
        <v>19</v>
      </c>
      <c r="N5" t="s">
        <v>21</v>
      </c>
      <c r="O5" t="s">
        <v>22</v>
      </c>
    </row>
    <row r="6" spans="1:15">
      <c r="D6" t="s">
        <v>11</v>
      </c>
      <c r="I6" t="s">
        <v>1</v>
      </c>
      <c r="K6" t="s">
        <v>17</v>
      </c>
      <c r="M6" t="s">
        <v>20</v>
      </c>
      <c r="N6" t="s">
        <v>20</v>
      </c>
      <c r="O6" t="s">
        <v>20</v>
      </c>
    </row>
    <row r="7" spans="1:15">
      <c r="D7" t="s">
        <v>0</v>
      </c>
    </row>
    <row r="8" spans="1:15">
      <c r="A8" t="s">
        <v>134</v>
      </c>
      <c r="B8" s="2">
        <v>0.16666666666666666</v>
      </c>
      <c r="C8">
        <v>-0.48</v>
      </c>
      <c r="D8">
        <v>-0.25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</row>
    <row r="9" spans="1:15">
      <c r="A9" t="s">
        <v>45</v>
      </c>
      <c r="B9" s="2">
        <v>0.45833333333333331</v>
      </c>
      <c r="C9">
        <v>0.85</v>
      </c>
      <c r="D9">
        <v>0.64</v>
      </c>
      <c r="E9">
        <v>2</v>
      </c>
      <c r="F9">
        <v>1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1</v>
      </c>
      <c r="O9">
        <v>1</v>
      </c>
    </row>
    <row r="10" spans="1:15">
      <c r="A10" t="s">
        <v>46</v>
      </c>
      <c r="B10" s="1">
        <v>1.125</v>
      </c>
      <c r="C10">
        <v>0.71</v>
      </c>
      <c r="D10">
        <v>0.15</v>
      </c>
      <c r="E10">
        <v>13</v>
      </c>
      <c r="F10">
        <v>1.08</v>
      </c>
      <c r="G10">
        <v>2</v>
      </c>
      <c r="H10">
        <v>2</v>
      </c>
      <c r="I10">
        <v>1</v>
      </c>
      <c r="J10">
        <v>1</v>
      </c>
      <c r="K10">
        <v>0</v>
      </c>
      <c r="L10">
        <v>0</v>
      </c>
      <c r="M10">
        <v>2</v>
      </c>
      <c r="N10">
        <v>0</v>
      </c>
      <c r="O10">
        <v>2</v>
      </c>
    </row>
    <row r="11" spans="1:15">
      <c r="A11" t="s">
        <v>47</v>
      </c>
      <c r="B11" s="2">
        <v>0.70833333333333337</v>
      </c>
      <c r="C11">
        <v>0.57999999999999996</v>
      </c>
      <c r="D11">
        <v>0.24</v>
      </c>
      <c r="E11">
        <v>7</v>
      </c>
      <c r="F11">
        <v>0.7</v>
      </c>
      <c r="G11">
        <v>1</v>
      </c>
      <c r="H11">
        <v>1</v>
      </c>
      <c r="I11">
        <v>1</v>
      </c>
      <c r="J11">
        <v>0</v>
      </c>
      <c r="K11">
        <v>1</v>
      </c>
      <c r="L11">
        <v>0</v>
      </c>
      <c r="M11">
        <v>3</v>
      </c>
      <c r="N11">
        <v>1</v>
      </c>
      <c r="O11">
        <v>2</v>
      </c>
    </row>
    <row r="12" spans="1:15">
      <c r="A12" t="s">
        <v>48</v>
      </c>
      <c r="B12" s="2">
        <v>0.625</v>
      </c>
      <c r="C12">
        <v>1.44</v>
      </c>
      <c r="D12">
        <v>0.73</v>
      </c>
      <c r="E12">
        <v>8</v>
      </c>
      <c r="F12">
        <v>1.33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4</v>
      </c>
      <c r="N12">
        <v>3</v>
      </c>
      <c r="O12">
        <v>1</v>
      </c>
    </row>
    <row r="13" spans="1:15">
      <c r="A13" t="s">
        <v>50</v>
      </c>
      <c r="B13" s="2">
        <v>0.91666666666666663</v>
      </c>
      <c r="C13">
        <v>0.81</v>
      </c>
      <c r="D13">
        <v>0.32</v>
      </c>
      <c r="E13">
        <v>7</v>
      </c>
      <c r="F13">
        <v>0.88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1</v>
      </c>
      <c r="O13">
        <v>1</v>
      </c>
    </row>
    <row r="14" spans="1:15">
      <c r="A14" t="s">
        <v>135</v>
      </c>
      <c r="B14" s="2">
        <v>0.20833333333333334</v>
      </c>
      <c r="C14">
        <v>0.77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 t="s">
        <v>51</v>
      </c>
      <c r="B15" s="2">
        <v>0.95833333333333337</v>
      </c>
      <c r="C15">
        <v>0.79</v>
      </c>
      <c r="D15">
        <v>0.43</v>
      </c>
      <c r="E15">
        <v>6</v>
      </c>
      <c r="F15">
        <v>0.86</v>
      </c>
      <c r="G15">
        <v>2</v>
      </c>
      <c r="H15">
        <v>1</v>
      </c>
      <c r="I15">
        <v>2</v>
      </c>
      <c r="J15">
        <v>0</v>
      </c>
      <c r="K15">
        <v>0</v>
      </c>
      <c r="L15">
        <v>0</v>
      </c>
      <c r="M15">
        <v>5</v>
      </c>
      <c r="N15">
        <v>3</v>
      </c>
      <c r="O15">
        <v>2</v>
      </c>
    </row>
    <row r="16" spans="1:15">
      <c r="A16" t="s">
        <v>52</v>
      </c>
      <c r="B16" s="2">
        <v>0.29166666666666669</v>
      </c>
      <c r="C16">
        <v>1.41</v>
      </c>
      <c r="D16">
        <v>0.86</v>
      </c>
      <c r="E16">
        <v>3</v>
      </c>
      <c r="F16">
        <v>1.5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3</v>
      </c>
      <c r="N16">
        <v>1</v>
      </c>
      <c r="O16">
        <v>2</v>
      </c>
    </row>
    <row r="17" spans="1:21">
      <c r="A17" t="s">
        <v>55</v>
      </c>
      <c r="B17" s="2">
        <v>0.16666666666666666</v>
      </c>
      <c r="C17">
        <v>0.25</v>
      </c>
      <c r="D17">
        <v>0.25</v>
      </c>
      <c r="E17">
        <v>0</v>
      </c>
      <c r="F17" t="s">
        <v>32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</row>
    <row r="18" spans="1:21">
      <c r="A18" t="s">
        <v>53</v>
      </c>
      <c r="B18" s="2">
        <v>0.25</v>
      </c>
      <c r="C18">
        <v>2.36</v>
      </c>
      <c r="D18">
        <v>0.17</v>
      </c>
      <c r="E18">
        <v>5</v>
      </c>
      <c r="F18">
        <v>1.67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</row>
    <row r="19" spans="1:21">
      <c r="A19" t="s">
        <v>54</v>
      </c>
      <c r="B19" s="1">
        <v>1.2916666666666667</v>
      </c>
      <c r="C19">
        <v>1.35</v>
      </c>
      <c r="D19">
        <v>0.48</v>
      </c>
      <c r="E19">
        <v>12</v>
      </c>
      <c r="F19">
        <v>1.33</v>
      </c>
      <c r="G19">
        <v>7</v>
      </c>
      <c r="H19">
        <v>3</v>
      </c>
      <c r="I19">
        <v>2.33</v>
      </c>
      <c r="J19">
        <v>1</v>
      </c>
      <c r="K19">
        <v>1</v>
      </c>
      <c r="L19">
        <v>0</v>
      </c>
      <c r="M19">
        <v>5</v>
      </c>
      <c r="N19">
        <v>0</v>
      </c>
      <c r="O19">
        <v>5</v>
      </c>
    </row>
    <row r="20" spans="1:21">
      <c r="A20" t="s">
        <v>136</v>
      </c>
      <c r="B20" s="2">
        <v>0.16666666666666666</v>
      </c>
      <c r="C20">
        <v>-0.22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21">
      <c r="A21" t="s">
        <v>137</v>
      </c>
      <c r="B21" s="1">
        <v>1</v>
      </c>
      <c r="C21">
        <v>1.8</v>
      </c>
      <c r="D21">
        <v>0.79</v>
      </c>
      <c r="E21">
        <v>17</v>
      </c>
      <c r="F21">
        <v>1.31</v>
      </c>
      <c r="G21">
        <v>2</v>
      </c>
      <c r="H21">
        <v>0</v>
      </c>
      <c r="I21">
        <v>0</v>
      </c>
      <c r="J21">
        <v>2</v>
      </c>
      <c r="K21">
        <v>0</v>
      </c>
      <c r="L21">
        <v>0</v>
      </c>
      <c r="M21">
        <v>9</v>
      </c>
      <c r="N21">
        <v>2</v>
      </c>
      <c r="O21">
        <v>7</v>
      </c>
    </row>
    <row r="22" spans="1:21">
      <c r="A22" t="s">
        <v>35</v>
      </c>
      <c r="B22" s="1">
        <v>1.6666666666666667</v>
      </c>
      <c r="C22">
        <v>1.04</v>
      </c>
      <c r="D22">
        <v>0.42</v>
      </c>
      <c r="E22">
        <v>81</v>
      </c>
      <c r="F22">
        <v>1.07</v>
      </c>
      <c r="G22">
        <v>19</v>
      </c>
      <c r="H22">
        <v>8</v>
      </c>
      <c r="I22">
        <v>2.38</v>
      </c>
      <c r="J22">
        <v>5</v>
      </c>
      <c r="K22">
        <v>2</v>
      </c>
      <c r="L22">
        <v>1</v>
      </c>
      <c r="M22">
        <v>38</v>
      </c>
      <c r="N22">
        <v>12</v>
      </c>
      <c r="O22">
        <v>26</v>
      </c>
    </row>
    <row r="23" spans="1:21">
      <c r="B23" s="1"/>
    </row>
    <row r="24" spans="1:21">
      <c r="A24" t="s">
        <v>44</v>
      </c>
      <c r="B24" t="s">
        <v>2</v>
      </c>
      <c r="C24" t="s">
        <v>3</v>
      </c>
      <c r="D24" t="s">
        <v>36</v>
      </c>
      <c r="E24" t="s">
        <v>37</v>
      </c>
      <c r="F24" t="s">
        <v>38</v>
      </c>
      <c r="G24">
        <v>2</v>
      </c>
      <c r="H24">
        <v>2</v>
      </c>
      <c r="I24">
        <v>2</v>
      </c>
      <c r="J24">
        <v>2</v>
      </c>
      <c r="K24">
        <v>3</v>
      </c>
      <c r="L24">
        <v>3</v>
      </c>
      <c r="M24">
        <v>3</v>
      </c>
      <c r="N24">
        <v>3</v>
      </c>
      <c r="O24" t="s">
        <v>4</v>
      </c>
      <c r="P24" t="s">
        <v>5</v>
      </c>
      <c r="Q24" t="s">
        <v>39</v>
      </c>
      <c r="R24" t="s">
        <v>40</v>
      </c>
      <c r="S24">
        <v>1</v>
      </c>
      <c r="T24" t="s">
        <v>41</v>
      </c>
      <c r="U24" t="s">
        <v>41</v>
      </c>
    </row>
    <row r="25" spans="1:21">
      <c r="G25" t="s">
        <v>2</v>
      </c>
      <c r="H25" t="s">
        <v>3</v>
      </c>
      <c r="I25" t="s">
        <v>36</v>
      </c>
      <c r="J25" t="s">
        <v>37</v>
      </c>
      <c r="K25" t="s">
        <v>2</v>
      </c>
      <c r="L25" t="s">
        <v>3</v>
      </c>
      <c r="M25" t="s">
        <v>36</v>
      </c>
      <c r="N25" t="s">
        <v>37</v>
      </c>
      <c r="T25" t="s">
        <v>42</v>
      </c>
      <c r="U25" t="s">
        <v>43</v>
      </c>
    </row>
    <row r="26" spans="1:21">
      <c r="A26" t="s">
        <v>134</v>
      </c>
      <c r="B26">
        <v>1</v>
      </c>
      <c r="C26">
        <v>0</v>
      </c>
      <c r="D26">
        <v>1</v>
      </c>
      <c r="E26" s="3">
        <v>0</v>
      </c>
      <c r="F26" s="3">
        <v>0</v>
      </c>
      <c r="G26">
        <v>1</v>
      </c>
      <c r="H26">
        <v>0</v>
      </c>
      <c r="I26">
        <v>1</v>
      </c>
      <c r="J26" s="3">
        <v>0</v>
      </c>
      <c r="K26">
        <v>0</v>
      </c>
      <c r="L26">
        <v>0</v>
      </c>
      <c r="M26">
        <v>0</v>
      </c>
      <c r="N26" t="s">
        <v>32</v>
      </c>
      <c r="O26">
        <v>0</v>
      </c>
      <c r="P26">
        <v>0</v>
      </c>
      <c r="Q26">
        <v>0</v>
      </c>
      <c r="R26" t="s">
        <v>32</v>
      </c>
      <c r="S26">
        <v>0</v>
      </c>
      <c r="T26">
        <v>0</v>
      </c>
      <c r="U26">
        <v>1</v>
      </c>
    </row>
    <row r="27" spans="1:21">
      <c r="A27" t="s">
        <v>45</v>
      </c>
      <c r="B27">
        <v>2</v>
      </c>
      <c r="C27">
        <v>1</v>
      </c>
      <c r="D27">
        <v>1</v>
      </c>
      <c r="E27" s="3">
        <v>0.5</v>
      </c>
      <c r="F27" s="3">
        <v>0.5</v>
      </c>
      <c r="G27">
        <v>1</v>
      </c>
      <c r="H27">
        <v>1</v>
      </c>
      <c r="I27">
        <v>0</v>
      </c>
      <c r="J27" s="3">
        <v>1</v>
      </c>
      <c r="K27">
        <v>1</v>
      </c>
      <c r="L27">
        <v>0</v>
      </c>
      <c r="M27">
        <v>1</v>
      </c>
      <c r="N27" s="3">
        <v>0</v>
      </c>
      <c r="O27">
        <v>0</v>
      </c>
      <c r="P27">
        <v>0</v>
      </c>
      <c r="Q27">
        <v>0</v>
      </c>
      <c r="R27" t="s">
        <v>32</v>
      </c>
      <c r="S27">
        <v>0</v>
      </c>
      <c r="T27">
        <v>0</v>
      </c>
      <c r="U27">
        <v>2</v>
      </c>
    </row>
    <row r="28" spans="1:21">
      <c r="A28" t="s">
        <v>46</v>
      </c>
      <c r="B28">
        <v>11</v>
      </c>
      <c r="C28">
        <v>5</v>
      </c>
      <c r="D28">
        <v>6</v>
      </c>
      <c r="E28" s="4">
        <v>0.45400000000000001</v>
      </c>
      <c r="F28" s="4">
        <v>0.59099999999999997</v>
      </c>
      <c r="G28">
        <v>4</v>
      </c>
      <c r="H28">
        <v>2</v>
      </c>
      <c r="I28">
        <v>2</v>
      </c>
      <c r="J28" s="3">
        <v>0.5</v>
      </c>
      <c r="K28">
        <v>7</v>
      </c>
      <c r="L28">
        <v>3</v>
      </c>
      <c r="M28">
        <v>4</v>
      </c>
      <c r="N28" s="4">
        <v>0.42899999999999999</v>
      </c>
      <c r="O28">
        <v>0</v>
      </c>
      <c r="P28">
        <v>0</v>
      </c>
      <c r="Q28">
        <v>0</v>
      </c>
      <c r="R28" t="s">
        <v>32</v>
      </c>
      <c r="S28">
        <v>0</v>
      </c>
      <c r="T28">
        <v>1</v>
      </c>
      <c r="U28">
        <v>2</v>
      </c>
    </row>
    <row r="29" spans="1:21">
      <c r="A29" t="s">
        <v>47</v>
      </c>
      <c r="B29">
        <v>9</v>
      </c>
      <c r="C29">
        <v>3</v>
      </c>
      <c r="D29">
        <v>6</v>
      </c>
      <c r="E29" s="4">
        <v>0.33300000000000002</v>
      </c>
      <c r="F29" s="4">
        <v>0.38900000000000001</v>
      </c>
      <c r="G29">
        <v>4</v>
      </c>
      <c r="H29">
        <v>2</v>
      </c>
      <c r="I29">
        <v>2</v>
      </c>
      <c r="J29" s="3">
        <v>0.5</v>
      </c>
      <c r="K29">
        <v>5</v>
      </c>
      <c r="L29">
        <v>1</v>
      </c>
      <c r="M29">
        <v>4</v>
      </c>
      <c r="N29" s="3">
        <v>0.2</v>
      </c>
      <c r="O29">
        <v>0</v>
      </c>
      <c r="P29">
        <v>0</v>
      </c>
      <c r="Q29">
        <v>0</v>
      </c>
      <c r="R29" t="s">
        <v>32</v>
      </c>
      <c r="S29">
        <v>0</v>
      </c>
      <c r="T29">
        <v>1</v>
      </c>
      <c r="U29">
        <v>1</v>
      </c>
    </row>
    <row r="30" spans="1:21">
      <c r="A30" t="s">
        <v>48</v>
      </c>
      <c r="B30">
        <v>6</v>
      </c>
      <c r="C30">
        <v>4</v>
      </c>
      <c r="D30">
        <v>2</v>
      </c>
      <c r="E30" s="4">
        <v>0.66700000000000004</v>
      </c>
      <c r="F30" s="4">
        <v>0.66700000000000004</v>
      </c>
      <c r="G30">
        <v>6</v>
      </c>
      <c r="H30">
        <v>4</v>
      </c>
      <c r="I30">
        <v>2</v>
      </c>
      <c r="J30" s="4">
        <v>0.66700000000000004</v>
      </c>
      <c r="K30">
        <v>0</v>
      </c>
      <c r="L30">
        <v>0</v>
      </c>
      <c r="M30">
        <v>0</v>
      </c>
      <c r="N30" t="s">
        <v>32</v>
      </c>
      <c r="O30">
        <v>0</v>
      </c>
      <c r="P30">
        <v>0</v>
      </c>
      <c r="Q30">
        <v>0</v>
      </c>
      <c r="R30" t="s">
        <v>32</v>
      </c>
      <c r="S30">
        <v>0</v>
      </c>
      <c r="T30">
        <v>0</v>
      </c>
      <c r="U30">
        <v>1</v>
      </c>
    </row>
    <row r="31" spans="1:21">
      <c r="A31" t="s">
        <v>50</v>
      </c>
      <c r="B31">
        <v>6</v>
      </c>
      <c r="C31">
        <v>3</v>
      </c>
      <c r="D31">
        <v>3</v>
      </c>
      <c r="E31" s="3">
        <v>0.5</v>
      </c>
      <c r="F31" s="3">
        <v>0.5</v>
      </c>
      <c r="G31">
        <v>3</v>
      </c>
      <c r="H31">
        <v>3</v>
      </c>
      <c r="I31">
        <v>0</v>
      </c>
      <c r="J31" s="3">
        <v>1</v>
      </c>
      <c r="K31">
        <v>3</v>
      </c>
      <c r="L31">
        <v>0</v>
      </c>
      <c r="M31">
        <v>3</v>
      </c>
      <c r="N31" s="3">
        <v>0</v>
      </c>
      <c r="O31">
        <v>2</v>
      </c>
      <c r="P31">
        <v>1</v>
      </c>
      <c r="Q31">
        <v>1</v>
      </c>
      <c r="R31" s="3">
        <v>0.5</v>
      </c>
      <c r="S31">
        <v>0</v>
      </c>
      <c r="T31">
        <v>1</v>
      </c>
      <c r="U31">
        <v>0</v>
      </c>
    </row>
    <row r="32" spans="1:21">
      <c r="A32" t="s">
        <v>135</v>
      </c>
      <c r="B32">
        <v>0</v>
      </c>
      <c r="C32">
        <v>0</v>
      </c>
      <c r="D32">
        <v>0</v>
      </c>
      <c r="E32" t="s">
        <v>32</v>
      </c>
      <c r="F32" t="s">
        <v>32</v>
      </c>
      <c r="G32">
        <v>0</v>
      </c>
      <c r="H32">
        <v>0</v>
      </c>
      <c r="I32">
        <v>0</v>
      </c>
      <c r="J32" t="s">
        <v>32</v>
      </c>
      <c r="K32">
        <v>0</v>
      </c>
      <c r="L32">
        <v>0</v>
      </c>
      <c r="M32">
        <v>0</v>
      </c>
      <c r="N32" t="s">
        <v>32</v>
      </c>
      <c r="O32">
        <v>2</v>
      </c>
      <c r="P32">
        <v>1</v>
      </c>
      <c r="Q32">
        <v>1</v>
      </c>
      <c r="R32" s="3">
        <v>0.5</v>
      </c>
      <c r="S32">
        <v>0</v>
      </c>
      <c r="T32">
        <v>1</v>
      </c>
      <c r="U32">
        <v>0</v>
      </c>
    </row>
    <row r="33" spans="1:21">
      <c r="A33" t="s">
        <v>51</v>
      </c>
      <c r="B33">
        <v>6</v>
      </c>
      <c r="C33">
        <v>2</v>
      </c>
      <c r="D33">
        <v>4</v>
      </c>
      <c r="E33" s="4">
        <v>0.33300000000000002</v>
      </c>
      <c r="F33" s="4">
        <v>0.41699999999999998</v>
      </c>
      <c r="G33">
        <v>3</v>
      </c>
      <c r="H33">
        <v>1</v>
      </c>
      <c r="I33">
        <v>2</v>
      </c>
      <c r="J33" s="4">
        <v>0.33300000000000002</v>
      </c>
      <c r="K33">
        <v>3</v>
      </c>
      <c r="L33">
        <v>1</v>
      </c>
      <c r="M33">
        <v>2</v>
      </c>
      <c r="N33" s="4">
        <v>0.33300000000000002</v>
      </c>
      <c r="O33">
        <v>2</v>
      </c>
      <c r="P33">
        <v>1</v>
      </c>
      <c r="Q33">
        <v>1</v>
      </c>
      <c r="R33" s="3">
        <v>0.5</v>
      </c>
      <c r="S33">
        <v>0</v>
      </c>
      <c r="T33">
        <v>1</v>
      </c>
      <c r="U33">
        <v>3</v>
      </c>
    </row>
    <row r="34" spans="1:21">
      <c r="A34" t="s">
        <v>52</v>
      </c>
      <c r="B34">
        <v>2</v>
      </c>
      <c r="C34">
        <v>1</v>
      </c>
      <c r="D34">
        <v>1</v>
      </c>
      <c r="E34" s="3">
        <v>0.5</v>
      </c>
      <c r="F34" s="3">
        <v>0.75</v>
      </c>
      <c r="G34">
        <v>0</v>
      </c>
      <c r="H34">
        <v>0</v>
      </c>
      <c r="I34">
        <v>0</v>
      </c>
      <c r="J34" t="s">
        <v>32</v>
      </c>
      <c r="K34">
        <v>2</v>
      </c>
      <c r="L34">
        <v>1</v>
      </c>
      <c r="M34">
        <v>1</v>
      </c>
      <c r="N34" s="3">
        <v>0.5</v>
      </c>
      <c r="O34">
        <v>0</v>
      </c>
      <c r="P34">
        <v>0</v>
      </c>
      <c r="Q34">
        <v>0</v>
      </c>
      <c r="R34" t="s">
        <v>32</v>
      </c>
      <c r="S34">
        <v>0</v>
      </c>
      <c r="T34">
        <v>0</v>
      </c>
      <c r="U34">
        <v>0</v>
      </c>
    </row>
    <row r="35" spans="1:21">
      <c r="A35" t="s">
        <v>55</v>
      </c>
      <c r="B35">
        <v>0</v>
      </c>
      <c r="C35">
        <v>0</v>
      </c>
      <c r="D35">
        <v>0</v>
      </c>
      <c r="E35" t="s">
        <v>32</v>
      </c>
      <c r="F35" t="s">
        <v>32</v>
      </c>
      <c r="G35">
        <v>0</v>
      </c>
      <c r="H35">
        <v>0</v>
      </c>
      <c r="I35">
        <v>0</v>
      </c>
      <c r="J35" t="s">
        <v>32</v>
      </c>
      <c r="K35">
        <v>0</v>
      </c>
      <c r="L35">
        <v>0</v>
      </c>
      <c r="M35">
        <v>0</v>
      </c>
      <c r="N35" t="s">
        <v>32</v>
      </c>
      <c r="O35">
        <v>0</v>
      </c>
      <c r="P35">
        <v>0</v>
      </c>
      <c r="Q35">
        <v>0</v>
      </c>
      <c r="R35" t="s">
        <v>32</v>
      </c>
      <c r="S35">
        <v>0</v>
      </c>
      <c r="T35">
        <v>0</v>
      </c>
      <c r="U35">
        <v>0</v>
      </c>
    </row>
    <row r="36" spans="1:21">
      <c r="A36" t="s">
        <v>53</v>
      </c>
      <c r="B36">
        <v>2</v>
      </c>
      <c r="C36">
        <v>1</v>
      </c>
      <c r="D36">
        <v>1</v>
      </c>
      <c r="E36" s="3">
        <v>0.5</v>
      </c>
      <c r="F36" s="3">
        <v>0.75</v>
      </c>
      <c r="G36">
        <v>0</v>
      </c>
      <c r="H36">
        <v>0</v>
      </c>
      <c r="I36">
        <v>0</v>
      </c>
      <c r="J36" t="s">
        <v>32</v>
      </c>
      <c r="K36">
        <v>2</v>
      </c>
      <c r="L36">
        <v>1</v>
      </c>
      <c r="M36">
        <v>1</v>
      </c>
      <c r="N36" s="3">
        <v>0.5</v>
      </c>
      <c r="O36">
        <v>2</v>
      </c>
      <c r="P36">
        <v>2</v>
      </c>
      <c r="Q36">
        <v>0</v>
      </c>
      <c r="R36" s="3">
        <v>1</v>
      </c>
      <c r="S36">
        <v>0</v>
      </c>
      <c r="T36">
        <v>1</v>
      </c>
      <c r="U36">
        <v>1</v>
      </c>
    </row>
    <row r="37" spans="1:21">
      <c r="A37" t="s">
        <v>54</v>
      </c>
      <c r="B37">
        <v>5</v>
      </c>
      <c r="C37">
        <v>4</v>
      </c>
      <c r="D37">
        <v>1</v>
      </c>
      <c r="E37" s="3">
        <v>0.8</v>
      </c>
      <c r="F37" s="3">
        <v>0.9</v>
      </c>
      <c r="G37">
        <v>4</v>
      </c>
      <c r="H37">
        <v>3</v>
      </c>
      <c r="I37">
        <v>1</v>
      </c>
      <c r="J37" s="3">
        <v>0.75</v>
      </c>
      <c r="K37">
        <v>1</v>
      </c>
      <c r="L37">
        <v>1</v>
      </c>
      <c r="M37">
        <v>0</v>
      </c>
      <c r="N37" s="3">
        <v>1</v>
      </c>
      <c r="O37">
        <v>3</v>
      </c>
      <c r="P37">
        <v>3</v>
      </c>
      <c r="Q37">
        <v>0</v>
      </c>
      <c r="R37" s="3">
        <v>1</v>
      </c>
      <c r="S37">
        <v>1</v>
      </c>
      <c r="T37">
        <v>3</v>
      </c>
      <c r="U37">
        <v>3</v>
      </c>
    </row>
    <row r="38" spans="1:21">
      <c r="A38" t="s">
        <v>136</v>
      </c>
      <c r="B38">
        <v>1</v>
      </c>
      <c r="C38">
        <v>0</v>
      </c>
      <c r="D38">
        <v>1</v>
      </c>
      <c r="E38" s="3">
        <v>0</v>
      </c>
      <c r="F38" s="3">
        <v>0</v>
      </c>
      <c r="G38">
        <v>1</v>
      </c>
      <c r="H38">
        <v>0</v>
      </c>
      <c r="I38">
        <v>1</v>
      </c>
      <c r="J38" s="3">
        <v>0</v>
      </c>
      <c r="K38">
        <v>0</v>
      </c>
      <c r="L38">
        <v>0</v>
      </c>
      <c r="M38">
        <v>0</v>
      </c>
      <c r="N38" t="s">
        <v>32</v>
      </c>
      <c r="O38">
        <v>0</v>
      </c>
      <c r="P38">
        <v>0</v>
      </c>
      <c r="Q38">
        <v>0</v>
      </c>
      <c r="R38" t="s">
        <v>32</v>
      </c>
      <c r="S38">
        <v>0</v>
      </c>
      <c r="T38">
        <v>0</v>
      </c>
      <c r="U38">
        <v>2</v>
      </c>
    </row>
    <row r="39" spans="1:21">
      <c r="A39" t="s">
        <v>137</v>
      </c>
      <c r="B39">
        <v>13</v>
      </c>
      <c r="C39">
        <v>7</v>
      </c>
      <c r="D39">
        <v>6</v>
      </c>
      <c r="E39" s="4">
        <v>0.53800000000000003</v>
      </c>
      <c r="F39" s="4">
        <v>0.61499999999999999</v>
      </c>
      <c r="G39">
        <v>9</v>
      </c>
      <c r="H39">
        <v>5</v>
      </c>
      <c r="I39">
        <v>4</v>
      </c>
      <c r="J39" s="4">
        <v>0.55600000000000005</v>
      </c>
      <c r="K39">
        <v>4</v>
      </c>
      <c r="L39">
        <v>2</v>
      </c>
      <c r="M39">
        <v>2</v>
      </c>
      <c r="N39" s="3">
        <v>0.5</v>
      </c>
      <c r="O39">
        <v>1</v>
      </c>
      <c r="P39">
        <v>1</v>
      </c>
      <c r="Q39">
        <v>0</v>
      </c>
      <c r="R39" s="3">
        <v>1</v>
      </c>
      <c r="S39">
        <v>1</v>
      </c>
      <c r="T39">
        <v>1</v>
      </c>
      <c r="U39">
        <v>1</v>
      </c>
    </row>
    <row r="40" spans="1:21">
      <c r="A40" t="s">
        <v>35</v>
      </c>
      <c r="B40">
        <v>64</v>
      </c>
      <c r="C40">
        <v>31</v>
      </c>
      <c r="D40">
        <v>33</v>
      </c>
      <c r="E40" s="4">
        <v>0.48399999999999999</v>
      </c>
      <c r="F40" s="4">
        <v>0.56200000000000006</v>
      </c>
      <c r="G40">
        <v>36</v>
      </c>
      <c r="H40">
        <v>21</v>
      </c>
      <c r="I40">
        <v>15</v>
      </c>
      <c r="J40" s="4">
        <v>0.58299999999999996</v>
      </c>
      <c r="K40">
        <v>28</v>
      </c>
      <c r="L40">
        <v>10</v>
      </c>
      <c r="M40">
        <v>18</v>
      </c>
      <c r="N40" s="4">
        <v>0.35699999999999998</v>
      </c>
      <c r="O40">
        <v>12</v>
      </c>
      <c r="P40">
        <v>9</v>
      </c>
      <c r="Q40">
        <v>3</v>
      </c>
      <c r="R40" s="3">
        <v>0.75</v>
      </c>
      <c r="S40">
        <v>2</v>
      </c>
      <c r="T40">
        <v>10</v>
      </c>
      <c r="U40">
        <v>17</v>
      </c>
    </row>
    <row r="43" spans="1:21">
      <c r="A43" t="s">
        <v>158</v>
      </c>
      <c r="B43" t="s">
        <v>9</v>
      </c>
      <c r="C43" t="s">
        <v>10</v>
      </c>
      <c r="D43" t="s">
        <v>10</v>
      </c>
      <c r="E43" t="s">
        <v>0</v>
      </c>
      <c r="F43" t="s">
        <v>12</v>
      </c>
      <c r="G43" t="s">
        <v>13</v>
      </c>
      <c r="H43" t="s">
        <v>14</v>
      </c>
      <c r="I43" t="s">
        <v>15</v>
      </c>
      <c r="J43" t="s">
        <v>16</v>
      </c>
      <c r="K43" t="s">
        <v>16</v>
      </c>
      <c r="L43" t="s">
        <v>18</v>
      </c>
      <c r="M43" t="s">
        <v>19</v>
      </c>
      <c r="N43" t="s">
        <v>21</v>
      </c>
      <c r="O43" t="s">
        <v>22</v>
      </c>
    </row>
    <row r="44" spans="1:21">
      <c r="D44" t="s">
        <v>11</v>
      </c>
      <c r="I44" t="s">
        <v>1</v>
      </c>
      <c r="K44" t="s">
        <v>17</v>
      </c>
      <c r="M44" t="s">
        <v>20</v>
      </c>
      <c r="N44" t="s">
        <v>20</v>
      </c>
      <c r="O44" t="s">
        <v>20</v>
      </c>
    </row>
    <row r="45" spans="1:21">
      <c r="D45" t="s">
        <v>0</v>
      </c>
    </row>
    <row r="46" spans="1:21">
      <c r="A46" t="s">
        <v>159</v>
      </c>
      <c r="B46" s="2">
        <v>0.66666666666666663</v>
      </c>
      <c r="C46">
        <v>0.13</v>
      </c>
      <c r="D46">
        <v>0.06</v>
      </c>
      <c r="E46">
        <v>1</v>
      </c>
      <c r="F46">
        <v>0.2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2</v>
      </c>
      <c r="N46">
        <v>1</v>
      </c>
      <c r="O46">
        <v>1</v>
      </c>
    </row>
    <row r="47" spans="1:21">
      <c r="A47" t="s">
        <v>160</v>
      </c>
      <c r="B47" s="1">
        <v>1.375</v>
      </c>
      <c r="C47">
        <v>0.57999999999999996</v>
      </c>
      <c r="D47">
        <v>0.21</v>
      </c>
      <c r="E47">
        <v>12</v>
      </c>
      <c r="F47">
        <v>0.75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4</v>
      </c>
      <c r="N47">
        <v>1</v>
      </c>
      <c r="O47">
        <v>3</v>
      </c>
    </row>
    <row r="48" spans="1:21">
      <c r="A48" t="s">
        <v>161</v>
      </c>
      <c r="B48" s="2">
        <v>0.75</v>
      </c>
      <c r="C48">
        <v>0.33</v>
      </c>
      <c r="D48">
        <v>0.17</v>
      </c>
      <c r="E48">
        <v>3</v>
      </c>
      <c r="F48">
        <v>0.75</v>
      </c>
      <c r="G48">
        <v>1</v>
      </c>
      <c r="H48">
        <v>1</v>
      </c>
      <c r="I48">
        <v>1</v>
      </c>
      <c r="J48">
        <v>0</v>
      </c>
      <c r="K48">
        <v>1</v>
      </c>
      <c r="L48">
        <v>0</v>
      </c>
      <c r="M48">
        <v>3</v>
      </c>
      <c r="N48">
        <v>0</v>
      </c>
      <c r="O48">
        <v>3</v>
      </c>
    </row>
    <row r="49" spans="1:21">
      <c r="A49" t="s">
        <v>162</v>
      </c>
      <c r="B49" s="2">
        <v>0.95833333333333337</v>
      </c>
      <c r="C49">
        <v>0.28999999999999998</v>
      </c>
      <c r="D49">
        <v>0.17</v>
      </c>
      <c r="E49">
        <v>4</v>
      </c>
      <c r="F49">
        <v>0.67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2</v>
      </c>
      <c r="N49">
        <v>0</v>
      </c>
      <c r="O49">
        <v>2</v>
      </c>
    </row>
    <row r="50" spans="1:21">
      <c r="A50" t="s">
        <v>163</v>
      </c>
      <c r="B50" s="1">
        <v>1.1666666666666667</v>
      </c>
      <c r="C50">
        <v>0.62</v>
      </c>
      <c r="D50">
        <v>0.18</v>
      </c>
      <c r="E50">
        <v>12</v>
      </c>
      <c r="F50">
        <v>0.71</v>
      </c>
      <c r="G50">
        <v>1</v>
      </c>
      <c r="H50">
        <v>4</v>
      </c>
      <c r="I50">
        <v>0.25</v>
      </c>
      <c r="J50">
        <v>0</v>
      </c>
      <c r="K50">
        <v>2</v>
      </c>
      <c r="L50">
        <v>3</v>
      </c>
      <c r="M50">
        <v>3</v>
      </c>
      <c r="N50">
        <v>2</v>
      </c>
      <c r="O50">
        <v>1</v>
      </c>
    </row>
    <row r="51" spans="1:21">
      <c r="A51" t="s">
        <v>164</v>
      </c>
      <c r="B51" s="2">
        <v>0.16666666666666666</v>
      </c>
      <c r="C51">
        <v>1.91</v>
      </c>
      <c r="D51">
        <v>0.75</v>
      </c>
      <c r="E51">
        <v>3</v>
      </c>
      <c r="F51">
        <v>3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</row>
    <row r="52" spans="1:21">
      <c r="A52" t="s">
        <v>165</v>
      </c>
      <c r="B52" s="2">
        <v>0.33333333333333331</v>
      </c>
      <c r="C52">
        <v>0.41</v>
      </c>
      <c r="D52">
        <v>0.25</v>
      </c>
      <c r="E52">
        <v>2</v>
      </c>
      <c r="F52">
        <v>0.5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2</v>
      </c>
      <c r="N52">
        <v>0</v>
      </c>
      <c r="O52">
        <v>2</v>
      </c>
    </row>
    <row r="53" spans="1:21">
      <c r="A53" t="s">
        <v>166</v>
      </c>
      <c r="B53" s="1">
        <v>1.1666666666666667</v>
      </c>
      <c r="C53">
        <v>0.68</v>
      </c>
      <c r="D53">
        <v>0.32</v>
      </c>
      <c r="E53">
        <v>8</v>
      </c>
      <c r="F53">
        <v>1.1399999999999999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5</v>
      </c>
      <c r="N53">
        <v>2</v>
      </c>
      <c r="O53">
        <v>3</v>
      </c>
    </row>
    <row r="54" spans="1:21">
      <c r="A54" t="s">
        <v>167</v>
      </c>
      <c r="B54" s="2">
        <v>0.16666666666666666</v>
      </c>
      <c r="C54">
        <v>-0.38</v>
      </c>
      <c r="D54">
        <v>0.25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</row>
    <row r="55" spans="1:21">
      <c r="A55" t="s">
        <v>168</v>
      </c>
      <c r="B55" s="2">
        <v>0.70833333333333337</v>
      </c>
      <c r="C55">
        <v>0.57999999999999996</v>
      </c>
      <c r="D55">
        <v>0.41</v>
      </c>
      <c r="E55">
        <v>4</v>
      </c>
      <c r="F55">
        <v>0.8</v>
      </c>
      <c r="G55">
        <v>2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1</v>
      </c>
      <c r="O55">
        <v>1</v>
      </c>
    </row>
    <row r="56" spans="1:21">
      <c r="A56" t="s">
        <v>169</v>
      </c>
      <c r="B56" s="2">
        <v>0.16666666666666666</v>
      </c>
      <c r="C56">
        <v>-0.3</v>
      </c>
      <c r="D56">
        <v>0.5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</v>
      </c>
      <c r="N56">
        <v>0</v>
      </c>
      <c r="O56">
        <v>2</v>
      </c>
    </row>
    <row r="57" spans="1:21">
      <c r="A57" t="s">
        <v>170</v>
      </c>
      <c r="B57" s="2">
        <v>0.16666666666666666</v>
      </c>
      <c r="C57">
        <v>5.0599999999999996</v>
      </c>
      <c r="D57">
        <v>1</v>
      </c>
      <c r="E57">
        <v>5</v>
      </c>
      <c r="F57">
        <v>1.67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0</v>
      </c>
    </row>
    <row r="58" spans="1:21">
      <c r="A58" t="s">
        <v>171</v>
      </c>
      <c r="B58" s="2">
        <v>0.54166666666666663</v>
      </c>
      <c r="C58">
        <v>0.18</v>
      </c>
      <c r="D58">
        <v>0.31</v>
      </c>
      <c r="E58">
        <v>0</v>
      </c>
      <c r="F58">
        <v>0</v>
      </c>
      <c r="G58">
        <v>1</v>
      </c>
      <c r="H58">
        <v>1</v>
      </c>
      <c r="I58">
        <v>1</v>
      </c>
      <c r="J58">
        <v>0</v>
      </c>
      <c r="K58">
        <v>1</v>
      </c>
      <c r="L58">
        <v>0</v>
      </c>
      <c r="M58">
        <v>3</v>
      </c>
      <c r="N58">
        <v>1</v>
      </c>
      <c r="O58">
        <v>2</v>
      </c>
    </row>
    <row r="59" spans="1:21">
      <c r="A59" t="s">
        <v>35</v>
      </c>
      <c r="B59" s="1">
        <v>1.6666666666666667</v>
      </c>
      <c r="C59">
        <v>0.56000000000000005</v>
      </c>
      <c r="D59">
        <v>0.26</v>
      </c>
      <c r="E59">
        <v>54</v>
      </c>
      <c r="F59">
        <v>0.72</v>
      </c>
      <c r="G59">
        <v>8</v>
      </c>
      <c r="H59">
        <v>9</v>
      </c>
      <c r="I59">
        <v>0.89</v>
      </c>
      <c r="J59">
        <v>2</v>
      </c>
      <c r="K59">
        <v>5</v>
      </c>
      <c r="L59">
        <v>4</v>
      </c>
      <c r="M59">
        <v>32</v>
      </c>
      <c r="N59">
        <v>10</v>
      </c>
      <c r="O59">
        <v>22</v>
      </c>
    </row>
    <row r="60" spans="1:21">
      <c r="B60" s="1"/>
    </row>
    <row r="61" spans="1:21">
      <c r="A61" t="s">
        <v>158</v>
      </c>
      <c r="B61" t="s">
        <v>2</v>
      </c>
      <c r="C61" t="s">
        <v>3</v>
      </c>
      <c r="D61" t="s">
        <v>36</v>
      </c>
      <c r="E61" t="s">
        <v>37</v>
      </c>
      <c r="F61" t="s">
        <v>38</v>
      </c>
      <c r="G61">
        <v>2</v>
      </c>
      <c r="H61">
        <v>2</v>
      </c>
      <c r="I61">
        <v>2</v>
      </c>
      <c r="J61">
        <v>2</v>
      </c>
      <c r="K61">
        <v>3</v>
      </c>
      <c r="L61">
        <v>3</v>
      </c>
      <c r="M61">
        <v>3</v>
      </c>
      <c r="N61">
        <v>3</v>
      </c>
      <c r="O61" t="s">
        <v>4</v>
      </c>
      <c r="P61" t="s">
        <v>5</v>
      </c>
      <c r="Q61" t="s">
        <v>39</v>
      </c>
      <c r="R61" t="s">
        <v>40</v>
      </c>
      <c r="S61">
        <v>1</v>
      </c>
      <c r="T61" t="s">
        <v>41</v>
      </c>
      <c r="U61" t="s">
        <v>41</v>
      </c>
    </row>
    <row r="62" spans="1:21">
      <c r="G62" t="s">
        <v>2</v>
      </c>
      <c r="H62" t="s">
        <v>3</v>
      </c>
      <c r="I62" t="s">
        <v>36</v>
      </c>
      <c r="J62" t="s">
        <v>37</v>
      </c>
      <c r="K62" t="s">
        <v>2</v>
      </c>
      <c r="L62" t="s">
        <v>3</v>
      </c>
      <c r="M62" t="s">
        <v>36</v>
      </c>
      <c r="N62" t="s">
        <v>37</v>
      </c>
      <c r="T62" t="s">
        <v>42</v>
      </c>
      <c r="U62" t="s">
        <v>43</v>
      </c>
    </row>
    <row r="63" spans="1:21">
      <c r="A63" t="s">
        <v>159</v>
      </c>
      <c r="B63">
        <v>3</v>
      </c>
      <c r="C63">
        <v>0</v>
      </c>
      <c r="D63">
        <v>3</v>
      </c>
      <c r="E63" s="3">
        <v>0</v>
      </c>
      <c r="F63" s="3">
        <v>0</v>
      </c>
      <c r="G63">
        <v>3</v>
      </c>
      <c r="H63">
        <v>0</v>
      </c>
      <c r="I63">
        <v>3</v>
      </c>
      <c r="J63" s="3">
        <v>0</v>
      </c>
      <c r="K63">
        <v>0</v>
      </c>
      <c r="L63">
        <v>0</v>
      </c>
      <c r="M63">
        <v>0</v>
      </c>
      <c r="N63" t="s">
        <v>32</v>
      </c>
      <c r="O63">
        <v>2</v>
      </c>
      <c r="P63">
        <v>1</v>
      </c>
      <c r="Q63">
        <v>1</v>
      </c>
      <c r="R63" s="3">
        <v>0.5</v>
      </c>
      <c r="S63">
        <v>0</v>
      </c>
      <c r="T63">
        <v>1</v>
      </c>
      <c r="U63">
        <v>2</v>
      </c>
    </row>
    <row r="64" spans="1:21">
      <c r="A64" t="s">
        <v>160</v>
      </c>
      <c r="B64">
        <v>15</v>
      </c>
      <c r="C64">
        <v>5</v>
      </c>
      <c r="D64">
        <v>10</v>
      </c>
      <c r="E64" s="4">
        <v>0.33300000000000002</v>
      </c>
      <c r="F64" s="4">
        <v>0.36699999999999999</v>
      </c>
      <c r="G64">
        <v>12</v>
      </c>
      <c r="H64">
        <v>4</v>
      </c>
      <c r="I64">
        <v>8</v>
      </c>
      <c r="J64" s="4">
        <v>0.33300000000000002</v>
      </c>
      <c r="K64">
        <v>3</v>
      </c>
      <c r="L64">
        <v>1</v>
      </c>
      <c r="M64">
        <v>2</v>
      </c>
      <c r="N64" s="4">
        <v>0.33300000000000002</v>
      </c>
      <c r="O64">
        <v>2</v>
      </c>
      <c r="P64">
        <v>1</v>
      </c>
      <c r="Q64">
        <v>1</v>
      </c>
      <c r="R64" s="3">
        <v>0.5</v>
      </c>
      <c r="S64">
        <v>0</v>
      </c>
      <c r="T64">
        <v>1</v>
      </c>
      <c r="U64">
        <v>2</v>
      </c>
    </row>
    <row r="65" spans="1:21">
      <c r="A65" t="s">
        <v>161</v>
      </c>
      <c r="B65">
        <v>3</v>
      </c>
      <c r="C65">
        <v>1</v>
      </c>
      <c r="D65">
        <v>2</v>
      </c>
      <c r="E65" s="4">
        <v>0.33300000000000002</v>
      </c>
      <c r="F65" s="3">
        <v>0.5</v>
      </c>
      <c r="G65">
        <v>1</v>
      </c>
      <c r="H65">
        <v>0</v>
      </c>
      <c r="I65">
        <v>1</v>
      </c>
      <c r="J65" s="3">
        <v>0</v>
      </c>
      <c r="K65">
        <v>2</v>
      </c>
      <c r="L65">
        <v>1</v>
      </c>
      <c r="M65">
        <v>1</v>
      </c>
      <c r="N65" s="3">
        <v>0.5</v>
      </c>
      <c r="O65">
        <v>0</v>
      </c>
      <c r="P65">
        <v>0</v>
      </c>
      <c r="Q65">
        <v>0</v>
      </c>
      <c r="R65" t="s">
        <v>32</v>
      </c>
      <c r="S65">
        <v>0</v>
      </c>
      <c r="T65">
        <v>0</v>
      </c>
      <c r="U65">
        <v>0</v>
      </c>
    </row>
    <row r="66" spans="1:21">
      <c r="A66" t="s">
        <v>162</v>
      </c>
      <c r="B66">
        <v>6</v>
      </c>
      <c r="C66">
        <v>2</v>
      </c>
      <c r="D66">
        <v>4</v>
      </c>
      <c r="E66" s="4">
        <v>0.33300000000000002</v>
      </c>
      <c r="F66" s="4">
        <v>0.33300000000000002</v>
      </c>
      <c r="G66">
        <v>5</v>
      </c>
      <c r="H66">
        <v>2</v>
      </c>
      <c r="I66">
        <v>3</v>
      </c>
      <c r="J66" s="3">
        <v>0.4</v>
      </c>
      <c r="K66">
        <v>1</v>
      </c>
      <c r="L66">
        <v>0</v>
      </c>
      <c r="M66">
        <v>1</v>
      </c>
      <c r="N66" s="3">
        <v>0</v>
      </c>
      <c r="O66">
        <v>0</v>
      </c>
      <c r="P66">
        <v>0</v>
      </c>
      <c r="Q66">
        <v>0</v>
      </c>
      <c r="R66" t="s">
        <v>32</v>
      </c>
      <c r="S66">
        <v>0</v>
      </c>
      <c r="T66">
        <v>0</v>
      </c>
      <c r="U66">
        <v>0</v>
      </c>
    </row>
    <row r="67" spans="1:21">
      <c r="A67" t="s">
        <v>163</v>
      </c>
      <c r="B67">
        <v>13</v>
      </c>
      <c r="C67">
        <v>6</v>
      </c>
      <c r="D67">
        <v>7</v>
      </c>
      <c r="E67" s="4">
        <v>0.46200000000000002</v>
      </c>
      <c r="F67" s="4">
        <v>0.46200000000000002</v>
      </c>
      <c r="G67">
        <v>12</v>
      </c>
      <c r="H67">
        <v>6</v>
      </c>
      <c r="I67">
        <v>6</v>
      </c>
      <c r="J67" s="3">
        <v>0.5</v>
      </c>
      <c r="K67">
        <v>1</v>
      </c>
      <c r="L67">
        <v>0</v>
      </c>
      <c r="M67">
        <v>1</v>
      </c>
      <c r="N67" s="3">
        <v>0</v>
      </c>
      <c r="O67">
        <v>0</v>
      </c>
      <c r="P67">
        <v>0</v>
      </c>
      <c r="Q67">
        <v>0</v>
      </c>
      <c r="R67" t="s">
        <v>32</v>
      </c>
      <c r="S67">
        <v>0</v>
      </c>
      <c r="T67">
        <v>1</v>
      </c>
      <c r="U67">
        <v>1</v>
      </c>
    </row>
    <row r="68" spans="1:21">
      <c r="A68" t="s">
        <v>164</v>
      </c>
      <c r="B68">
        <v>1</v>
      </c>
      <c r="C68">
        <v>1</v>
      </c>
      <c r="D68">
        <v>0</v>
      </c>
      <c r="E68" s="3">
        <v>1</v>
      </c>
      <c r="F68" s="3">
        <v>1.5</v>
      </c>
      <c r="G68">
        <v>0</v>
      </c>
      <c r="H68">
        <v>0</v>
      </c>
      <c r="I68">
        <v>0</v>
      </c>
      <c r="J68" t="s">
        <v>32</v>
      </c>
      <c r="K68">
        <v>1</v>
      </c>
      <c r="L68">
        <v>1</v>
      </c>
      <c r="M68">
        <v>0</v>
      </c>
      <c r="N68" s="3">
        <v>1</v>
      </c>
      <c r="O68">
        <v>0</v>
      </c>
      <c r="P68">
        <v>0</v>
      </c>
      <c r="Q68">
        <v>0</v>
      </c>
      <c r="R68" t="s">
        <v>32</v>
      </c>
      <c r="S68">
        <v>0</v>
      </c>
      <c r="T68">
        <v>0</v>
      </c>
      <c r="U68">
        <v>0</v>
      </c>
    </row>
    <row r="69" spans="1:21">
      <c r="A69" t="s">
        <v>165</v>
      </c>
      <c r="B69">
        <v>3</v>
      </c>
      <c r="C69">
        <v>1</v>
      </c>
      <c r="D69">
        <v>2</v>
      </c>
      <c r="E69" s="4">
        <v>0.33300000000000002</v>
      </c>
      <c r="F69" s="4">
        <v>0.33300000000000002</v>
      </c>
      <c r="G69">
        <v>3</v>
      </c>
      <c r="H69">
        <v>1</v>
      </c>
      <c r="I69">
        <v>2</v>
      </c>
      <c r="J69" s="4">
        <v>0.33300000000000002</v>
      </c>
      <c r="K69">
        <v>0</v>
      </c>
      <c r="L69">
        <v>0</v>
      </c>
      <c r="M69">
        <v>0</v>
      </c>
      <c r="N69" t="s">
        <v>32</v>
      </c>
      <c r="O69">
        <v>0</v>
      </c>
      <c r="P69">
        <v>0</v>
      </c>
      <c r="Q69">
        <v>0</v>
      </c>
      <c r="R69" t="s">
        <v>32</v>
      </c>
      <c r="S69">
        <v>0</v>
      </c>
      <c r="T69">
        <v>1</v>
      </c>
      <c r="U69">
        <v>3</v>
      </c>
    </row>
    <row r="70" spans="1:21">
      <c r="A70" t="s">
        <v>166</v>
      </c>
      <c r="B70">
        <v>5</v>
      </c>
      <c r="C70">
        <v>4</v>
      </c>
      <c r="D70">
        <v>1</v>
      </c>
      <c r="E70" s="3">
        <v>0.8</v>
      </c>
      <c r="F70" s="3">
        <v>0.8</v>
      </c>
      <c r="G70">
        <v>5</v>
      </c>
      <c r="H70">
        <v>4</v>
      </c>
      <c r="I70">
        <v>1</v>
      </c>
      <c r="J70" s="3">
        <v>0.8</v>
      </c>
      <c r="K70">
        <v>0</v>
      </c>
      <c r="L70">
        <v>0</v>
      </c>
      <c r="M70">
        <v>0</v>
      </c>
      <c r="N70" t="s">
        <v>32</v>
      </c>
      <c r="O70">
        <v>2</v>
      </c>
      <c r="P70">
        <v>0</v>
      </c>
      <c r="Q70">
        <v>2</v>
      </c>
      <c r="R70" s="3">
        <v>0</v>
      </c>
      <c r="S70">
        <v>0</v>
      </c>
      <c r="T70">
        <v>1</v>
      </c>
      <c r="U70">
        <v>0</v>
      </c>
    </row>
    <row r="71" spans="1:21">
      <c r="A71" t="s">
        <v>167</v>
      </c>
      <c r="B71">
        <v>1</v>
      </c>
      <c r="C71">
        <v>0</v>
      </c>
      <c r="D71">
        <v>1</v>
      </c>
      <c r="E71" s="3">
        <v>0</v>
      </c>
      <c r="F71" s="3">
        <v>0</v>
      </c>
      <c r="G71">
        <v>1</v>
      </c>
      <c r="H71">
        <v>0</v>
      </c>
      <c r="I71">
        <v>1</v>
      </c>
      <c r="J71" s="3">
        <v>0</v>
      </c>
      <c r="K71">
        <v>0</v>
      </c>
      <c r="L71">
        <v>0</v>
      </c>
      <c r="M71">
        <v>0</v>
      </c>
      <c r="N71" t="s">
        <v>32</v>
      </c>
      <c r="O71">
        <v>2</v>
      </c>
      <c r="P71">
        <v>0</v>
      </c>
      <c r="Q71">
        <v>2</v>
      </c>
      <c r="R71" s="3">
        <v>0</v>
      </c>
      <c r="S71">
        <v>0</v>
      </c>
      <c r="T71">
        <v>1</v>
      </c>
      <c r="U71">
        <v>0</v>
      </c>
    </row>
    <row r="72" spans="1:21">
      <c r="A72" t="s">
        <v>168</v>
      </c>
      <c r="B72">
        <v>4</v>
      </c>
      <c r="C72">
        <v>2</v>
      </c>
      <c r="D72">
        <v>2</v>
      </c>
      <c r="E72" s="3">
        <v>0.5</v>
      </c>
      <c r="F72" s="3">
        <v>0.5</v>
      </c>
      <c r="G72">
        <v>3</v>
      </c>
      <c r="H72">
        <v>2</v>
      </c>
      <c r="I72">
        <v>1</v>
      </c>
      <c r="J72" s="4">
        <v>0.66700000000000004</v>
      </c>
      <c r="K72">
        <v>1</v>
      </c>
      <c r="L72">
        <v>0</v>
      </c>
      <c r="M72">
        <v>1</v>
      </c>
      <c r="N72" s="3">
        <v>0</v>
      </c>
      <c r="O72">
        <v>2</v>
      </c>
      <c r="P72">
        <v>0</v>
      </c>
      <c r="Q72">
        <v>2</v>
      </c>
      <c r="R72" s="3">
        <v>0</v>
      </c>
      <c r="S72">
        <v>0</v>
      </c>
      <c r="T72">
        <v>1</v>
      </c>
      <c r="U72">
        <v>3</v>
      </c>
    </row>
    <row r="73" spans="1:21">
      <c r="A73" t="s">
        <v>169</v>
      </c>
      <c r="B73">
        <v>0</v>
      </c>
      <c r="C73">
        <v>0</v>
      </c>
      <c r="D73">
        <v>0</v>
      </c>
      <c r="E73" t="s">
        <v>32</v>
      </c>
      <c r="F73" t="s">
        <v>32</v>
      </c>
      <c r="G73">
        <v>0</v>
      </c>
      <c r="H73">
        <v>0</v>
      </c>
      <c r="I73">
        <v>0</v>
      </c>
      <c r="J73" t="s">
        <v>32</v>
      </c>
      <c r="K73">
        <v>0</v>
      </c>
      <c r="L73">
        <v>0</v>
      </c>
      <c r="M73">
        <v>0</v>
      </c>
      <c r="N73" t="s">
        <v>32</v>
      </c>
      <c r="O73">
        <v>4</v>
      </c>
      <c r="P73">
        <v>0</v>
      </c>
      <c r="Q73">
        <v>4</v>
      </c>
      <c r="R73" s="3">
        <v>0</v>
      </c>
      <c r="S73">
        <v>0</v>
      </c>
      <c r="T73">
        <v>2</v>
      </c>
      <c r="U73">
        <v>0</v>
      </c>
    </row>
    <row r="74" spans="1:21">
      <c r="A74" t="s">
        <v>170</v>
      </c>
      <c r="B74">
        <v>1</v>
      </c>
      <c r="C74">
        <v>1</v>
      </c>
      <c r="D74">
        <v>0</v>
      </c>
      <c r="E74" s="3">
        <v>1</v>
      </c>
      <c r="F74" s="3">
        <v>1</v>
      </c>
      <c r="G74">
        <v>1</v>
      </c>
      <c r="H74">
        <v>1</v>
      </c>
      <c r="I74">
        <v>0</v>
      </c>
      <c r="J74" s="3">
        <v>1</v>
      </c>
      <c r="K74">
        <v>0</v>
      </c>
      <c r="L74">
        <v>0</v>
      </c>
      <c r="M74">
        <v>0</v>
      </c>
      <c r="N74" t="s">
        <v>32</v>
      </c>
      <c r="O74">
        <v>4</v>
      </c>
      <c r="P74">
        <v>3</v>
      </c>
      <c r="Q74">
        <v>1</v>
      </c>
      <c r="R74" s="3">
        <v>0.75</v>
      </c>
      <c r="S74">
        <v>0</v>
      </c>
      <c r="T74">
        <v>2</v>
      </c>
      <c r="U74">
        <v>1</v>
      </c>
    </row>
    <row r="75" spans="1:21">
      <c r="A75" t="s">
        <v>171</v>
      </c>
      <c r="B75">
        <v>2</v>
      </c>
      <c r="C75">
        <v>0</v>
      </c>
      <c r="D75">
        <v>2</v>
      </c>
      <c r="E75" s="3">
        <v>0</v>
      </c>
      <c r="F75" s="3">
        <v>0</v>
      </c>
      <c r="G75">
        <v>0</v>
      </c>
      <c r="H75">
        <v>0</v>
      </c>
      <c r="I75">
        <v>0</v>
      </c>
      <c r="J75" t="s">
        <v>32</v>
      </c>
      <c r="K75">
        <v>2</v>
      </c>
      <c r="L75">
        <v>0</v>
      </c>
      <c r="M75">
        <v>2</v>
      </c>
      <c r="N75" s="3">
        <v>0</v>
      </c>
      <c r="O75">
        <v>0</v>
      </c>
      <c r="P75">
        <v>0</v>
      </c>
      <c r="Q75">
        <v>0</v>
      </c>
      <c r="R75" t="s">
        <v>32</v>
      </c>
      <c r="S75">
        <v>0</v>
      </c>
      <c r="T75">
        <v>0</v>
      </c>
      <c r="U75">
        <v>1</v>
      </c>
    </row>
    <row r="76" spans="1:21">
      <c r="A76" t="s">
        <v>35</v>
      </c>
      <c r="B76">
        <v>57</v>
      </c>
      <c r="C76">
        <v>23</v>
      </c>
      <c r="D76">
        <v>34</v>
      </c>
      <c r="E76" s="4">
        <v>0.40400000000000003</v>
      </c>
      <c r="F76" s="3">
        <v>0.43</v>
      </c>
      <c r="G76">
        <v>46</v>
      </c>
      <c r="H76">
        <v>20</v>
      </c>
      <c r="I76">
        <v>26</v>
      </c>
      <c r="J76" s="4">
        <v>0.435</v>
      </c>
      <c r="K76">
        <v>11</v>
      </c>
      <c r="L76">
        <v>3</v>
      </c>
      <c r="M76">
        <v>8</v>
      </c>
      <c r="N76" s="4">
        <v>0.27300000000000002</v>
      </c>
      <c r="O76">
        <v>18</v>
      </c>
      <c r="P76">
        <v>5</v>
      </c>
      <c r="Q76">
        <v>13</v>
      </c>
      <c r="R76" s="4">
        <v>0.27800000000000002</v>
      </c>
      <c r="S76">
        <v>0</v>
      </c>
      <c r="T76">
        <v>11</v>
      </c>
      <c r="U76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6400-8A62-A842-99D5-DF54604CAAB4}">
  <dimension ref="A1:U66"/>
  <sheetViews>
    <sheetView workbookViewId="0">
      <selection activeCell="A5" sqref="A5:XFD39"/>
    </sheetView>
  </sheetViews>
  <sheetFormatPr baseColWidth="10" defaultRowHeight="16"/>
  <cols>
    <col min="1" max="1" width="26.83203125" customWidth="1"/>
  </cols>
  <sheetData>
    <row r="1" spans="1:15">
      <c r="A1" t="s">
        <v>117</v>
      </c>
      <c r="B1" t="s">
        <v>118</v>
      </c>
      <c r="C1">
        <v>1</v>
      </c>
      <c r="D1">
        <v>2</v>
      </c>
    </row>
    <row r="2" spans="1:15">
      <c r="A2" t="s">
        <v>172</v>
      </c>
      <c r="B2">
        <v>63</v>
      </c>
      <c r="C2">
        <v>30</v>
      </c>
      <c r="D2">
        <v>33</v>
      </c>
      <c r="G2" s="26"/>
      <c r="H2" s="26"/>
      <c r="I2" s="26"/>
    </row>
    <row r="3" spans="1:15">
      <c r="A3" t="s">
        <v>44</v>
      </c>
      <c r="B3">
        <v>88</v>
      </c>
      <c r="C3">
        <v>42</v>
      </c>
      <c r="D3">
        <v>46</v>
      </c>
      <c r="G3" s="26"/>
      <c r="H3" s="27"/>
      <c r="I3" s="26"/>
    </row>
    <row r="5" spans="1:15">
      <c r="A5" t="s">
        <v>44</v>
      </c>
      <c r="B5" t="s">
        <v>9</v>
      </c>
      <c r="C5" t="s">
        <v>10</v>
      </c>
      <c r="D5" t="s">
        <v>10</v>
      </c>
      <c r="E5" t="s">
        <v>0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16</v>
      </c>
      <c r="L5" t="s">
        <v>18</v>
      </c>
      <c r="M5" t="s">
        <v>19</v>
      </c>
      <c r="N5" t="s">
        <v>21</v>
      </c>
      <c r="O5" t="s">
        <v>22</v>
      </c>
    </row>
    <row r="6" spans="1:15">
      <c r="D6" t="s">
        <v>11</v>
      </c>
      <c r="I6" t="s">
        <v>1</v>
      </c>
      <c r="K6" t="s">
        <v>17</v>
      </c>
      <c r="M6" t="s">
        <v>20</v>
      </c>
      <c r="N6" t="s">
        <v>20</v>
      </c>
      <c r="O6" t="s">
        <v>20</v>
      </c>
    </row>
    <row r="7" spans="1:15">
      <c r="D7" t="s">
        <v>0</v>
      </c>
    </row>
    <row r="8" spans="1:15">
      <c r="A8" t="s">
        <v>134</v>
      </c>
      <c r="B8" s="2">
        <v>4.1666666666666664E-2</v>
      </c>
      <c r="C8">
        <v>-2</v>
      </c>
      <c r="D8">
        <v>-2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t="s">
        <v>45</v>
      </c>
      <c r="B9" s="2">
        <v>4.1666666666666664E-2</v>
      </c>
      <c r="C9">
        <v>15.05</v>
      </c>
      <c r="D9">
        <v>5</v>
      </c>
      <c r="E9">
        <v>7</v>
      </c>
      <c r="F9">
        <v>1.75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1</v>
      </c>
      <c r="O9">
        <v>3</v>
      </c>
    </row>
    <row r="10" spans="1:15">
      <c r="A10" t="s">
        <v>46</v>
      </c>
      <c r="B10" s="2">
        <v>4.1666666666666664E-2</v>
      </c>
      <c r="C10">
        <v>22.8</v>
      </c>
      <c r="D10">
        <v>6</v>
      </c>
      <c r="E10">
        <v>14</v>
      </c>
      <c r="F10">
        <v>0.93</v>
      </c>
      <c r="G10">
        <v>3</v>
      </c>
      <c r="H10">
        <v>2</v>
      </c>
      <c r="I10">
        <v>1.5</v>
      </c>
      <c r="J10">
        <v>0</v>
      </c>
      <c r="K10">
        <v>1</v>
      </c>
      <c r="L10">
        <v>0</v>
      </c>
      <c r="M10">
        <v>4</v>
      </c>
      <c r="N10">
        <v>0</v>
      </c>
      <c r="O10">
        <v>4</v>
      </c>
    </row>
    <row r="11" spans="1:15">
      <c r="A11" t="s">
        <v>47</v>
      </c>
      <c r="B11" s="2">
        <v>4.1666666666666664E-2</v>
      </c>
      <c r="C11">
        <v>9.35</v>
      </c>
      <c r="D11">
        <v>4</v>
      </c>
      <c r="E11">
        <v>5</v>
      </c>
      <c r="F11">
        <v>0.83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4</v>
      </c>
      <c r="N11">
        <v>2</v>
      </c>
      <c r="O11">
        <v>2</v>
      </c>
    </row>
    <row r="12" spans="1:15">
      <c r="A12" t="s">
        <v>48</v>
      </c>
      <c r="B12" s="2">
        <v>4.1666666666666664E-2</v>
      </c>
      <c r="C12">
        <v>33.5</v>
      </c>
      <c r="D12">
        <v>22</v>
      </c>
      <c r="E12">
        <v>4</v>
      </c>
      <c r="F12">
        <v>1.33</v>
      </c>
      <c r="G12">
        <v>4</v>
      </c>
      <c r="H12">
        <v>0</v>
      </c>
      <c r="I12">
        <v>0</v>
      </c>
      <c r="J12">
        <v>3</v>
      </c>
      <c r="K12">
        <v>0</v>
      </c>
      <c r="L12">
        <v>1</v>
      </c>
      <c r="M12">
        <v>5</v>
      </c>
      <c r="N12">
        <v>1</v>
      </c>
      <c r="O12">
        <v>4</v>
      </c>
    </row>
    <row r="13" spans="1:15">
      <c r="A13" t="s">
        <v>50</v>
      </c>
      <c r="B13" s="2">
        <v>4.1666666666666664E-2</v>
      </c>
      <c r="C13">
        <v>6.05</v>
      </c>
      <c r="D13">
        <v>0</v>
      </c>
      <c r="E13">
        <v>5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</row>
    <row r="14" spans="1:15">
      <c r="A14" t="s">
        <v>135</v>
      </c>
      <c r="B14" s="2">
        <v>4.1666666666666664E-2</v>
      </c>
      <c r="C14">
        <v>3.1</v>
      </c>
      <c r="D14">
        <v>0</v>
      </c>
      <c r="E14">
        <v>2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 t="s">
        <v>51</v>
      </c>
      <c r="B15" s="2">
        <v>4.1666666666666664E-2</v>
      </c>
      <c r="C15">
        <v>51.35</v>
      </c>
      <c r="D15">
        <v>20</v>
      </c>
      <c r="E15">
        <v>23</v>
      </c>
      <c r="F15">
        <v>1.53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15</v>
      </c>
      <c r="N15">
        <v>3</v>
      </c>
      <c r="O15">
        <v>12</v>
      </c>
    </row>
    <row r="16" spans="1:15">
      <c r="A16" t="s">
        <v>52</v>
      </c>
      <c r="B16" s="2">
        <v>4.1666666666666664E-2</v>
      </c>
      <c r="C16">
        <v>2</v>
      </c>
      <c r="D16">
        <v>2</v>
      </c>
      <c r="E16">
        <v>0</v>
      </c>
      <c r="F16" t="s">
        <v>32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21">
      <c r="A17" t="s">
        <v>55</v>
      </c>
      <c r="B17" s="2">
        <v>4.1666666666666664E-2</v>
      </c>
      <c r="C17">
        <v>-2</v>
      </c>
      <c r="D17">
        <v>-2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</row>
    <row r="18" spans="1:21">
      <c r="A18" t="s">
        <v>53</v>
      </c>
      <c r="B18" s="2">
        <v>4.1666666666666664E-2</v>
      </c>
      <c r="C18">
        <v>9.3000000000000007</v>
      </c>
      <c r="D18">
        <v>0</v>
      </c>
      <c r="E18">
        <v>6</v>
      </c>
      <c r="F18">
        <v>2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2</v>
      </c>
      <c r="N18">
        <v>0</v>
      </c>
      <c r="O18">
        <v>2</v>
      </c>
    </row>
    <row r="19" spans="1:21">
      <c r="A19" t="s">
        <v>54</v>
      </c>
      <c r="B19" s="2">
        <v>4.1666666666666664E-2</v>
      </c>
      <c r="C19">
        <v>24.75</v>
      </c>
      <c r="D19">
        <v>26</v>
      </c>
      <c r="E19">
        <v>3</v>
      </c>
      <c r="F19">
        <v>0.27</v>
      </c>
      <c r="G19">
        <v>12</v>
      </c>
      <c r="H19">
        <v>2</v>
      </c>
      <c r="I19">
        <v>6</v>
      </c>
      <c r="J19">
        <v>1</v>
      </c>
      <c r="K19">
        <v>0</v>
      </c>
      <c r="L19">
        <v>0</v>
      </c>
      <c r="M19">
        <v>4</v>
      </c>
      <c r="N19">
        <v>0</v>
      </c>
      <c r="O19">
        <v>4</v>
      </c>
    </row>
    <row r="20" spans="1:21">
      <c r="A20" t="s">
        <v>136</v>
      </c>
      <c r="B20" s="2">
        <v>4.1666666666666664E-2</v>
      </c>
      <c r="C20">
        <v>0</v>
      </c>
      <c r="D20">
        <v>0</v>
      </c>
      <c r="E20">
        <v>0</v>
      </c>
      <c r="F20" t="s">
        <v>32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21">
      <c r="A21" t="s">
        <v>137</v>
      </c>
      <c r="B21" s="2">
        <v>4.1666666666666664E-2</v>
      </c>
      <c r="C21">
        <v>43.75</v>
      </c>
      <c r="D21">
        <v>6</v>
      </c>
      <c r="E21">
        <v>19</v>
      </c>
      <c r="F21">
        <v>1.27</v>
      </c>
      <c r="G21">
        <v>0</v>
      </c>
      <c r="H21">
        <v>1</v>
      </c>
      <c r="I21">
        <v>0</v>
      </c>
      <c r="J21">
        <v>1</v>
      </c>
      <c r="K21">
        <v>1</v>
      </c>
      <c r="L21">
        <v>0</v>
      </c>
      <c r="M21">
        <v>4</v>
      </c>
      <c r="N21">
        <v>2</v>
      </c>
      <c r="O21">
        <v>2</v>
      </c>
    </row>
    <row r="22" spans="1:21">
      <c r="A22" t="s">
        <v>35</v>
      </c>
      <c r="B22" s="1">
        <v>1.6666666666666667</v>
      </c>
      <c r="C22">
        <v>15.5</v>
      </c>
      <c r="D22">
        <v>6.21</v>
      </c>
      <c r="E22">
        <v>88</v>
      </c>
      <c r="F22">
        <v>1.1000000000000001</v>
      </c>
      <c r="G22">
        <v>22</v>
      </c>
      <c r="H22">
        <v>11</v>
      </c>
      <c r="I22">
        <v>2</v>
      </c>
      <c r="J22">
        <v>6</v>
      </c>
      <c r="K22">
        <v>6</v>
      </c>
      <c r="L22">
        <v>1</v>
      </c>
      <c r="M22">
        <v>42</v>
      </c>
      <c r="N22">
        <v>9</v>
      </c>
      <c r="O22">
        <v>33</v>
      </c>
    </row>
    <row r="23" spans="1:21">
      <c r="A23" t="s">
        <v>44</v>
      </c>
      <c r="B23" t="s">
        <v>2</v>
      </c>
      <c r="C23" t="s">
        <v>3</v>
      </c>
      <c r="D23" t="s">
        <v>36</v>
      </c>
      <c r="E23" t="s">
        <v>37</v>
      </c>
      <c r="F23" t="s">
        <v>38</v>
      </c>
      <c r="G23">
        <v>2</v>
      </c>
      <c r="H23">
        <v>2</v>
      </c>
      <c r="I23">
        <v>2</v>
      </c>
      <c r="J23">
        <v>2</v>
      </c>
      <c r="K23">
        <v>3</v>
      </c>
      <c r="L23">
        <v>3</v>
      </c>
      <c r="M23">
        <v>3</v>
      </c>
      <c r="N23">
        <v>3</v>
      </c>
      <c r="O23" t="s">
        <v>4</v>
      </c>
      <c r="P23" t="s">
        <v>5</v>
      </c>
      <c r="Q23" t="s">
        <v>39</v>
      </c>
      <c r="R23" t="s">
        <v>40</v>
      </c>
      <c r="S23">
        <v>1</v>
      </c>
      <c r="T23" t="s">
        <v>41</v>
      </c>
      <c r="U23" t="s">
        <v>41</v>
      </c>
    </row>
    <row r="24" spans="1:21">
      <c r="G24" t="s">
        <v>2</v>
      </c>
      <c r="H24" t="s">
        <v>3</v>
      </c>
      <c r="I24" t="s">
        <v>36</v>
      </c>
      <c r="J24" t="s">
        <v>37</v>
      </c>
      <c r="K24" t="s">
        <v>2</v>
      </c>
      <c r="L24" t="s">
        <v>3</v>
      </c>
      <c r="M24" t="s">
        <v>36</v>
      </c>
      <c r="N24" t="s">
        <v>37</v>
      </c>
      <c r="T24" t="s">
        <v>42</v>
      </c>
      <c r="U24" t="s">
        <v>43</v>
      </c>
    </row>
    <row r="25" spans="1:21">
      <c r="A25" t="s">
        <v>134</v>
      </c>
      <c r="B25">
        <v>0</v>
      </c>
      <c r="C25">
        <v>0</v>
      </c>
      <c r="D25">
        <v>0</v>
      </c>
      <c r="E25" t="s">
        <v>32</v>
      </c>
      <c r="F25" t="s">
        <v>32</v>
      </c>
      <c r="G25">
        <v>0</v>
      </c>
      <c r="H25">
        <v>0</v>
      </c>
      <c r="I25">
        <v>0</v>
      </c>
      <c r="J25" t="s">
        <v>32</v>
      </c>
      <c r="K25">
        <v>0</v>
      </c>
      <c r="L25">
        <v>0</v>
      </c>
      <c r="M25">
        <v>0</v>
      </c>
      <c r="N25" t="s">
        <v>32</v>
      </c>
      <c r="O25">
        <v>0</v>
      </c>
      <c r="P25">
        <v>0</v>
      </c>
      <c r="Q25">
        <v>0</v>
      </c>
      <c r="R25" t="s">
        <v>32</v>
      </c>
      <c r="S25">
        <v>0</v>
      </c>
      <c r="T25">
        <v>0</v>
      </c>
      <c r="U25">
        <v>0</v>
      </c>
    </row>
    <row r="26" spans="1:21">
      <c r="A26" t="s">
        <v>45</v>
      </c>
      <c r="B26">
        <v>4</v>
      </c>
      <c r="C26">
        <v>3</v>
      </c>
      <c r="D26">
        <v>1</v>
      </c>
      <c r="E26" s="3">
        <v>0.75</v>
      </c>
      <c r="F26" s="4">
        <v>0.875</v>
      </c>
      <c r="G26">
        <v>2</v>
      </c>
      <c r="H26">
        <v>2</v>
      </c>
      <c r="I26">
        <v>0</v>
      </c>
      <c r="J26" s="3">
        <v>1</v>
      </c>
      <c r="K26">
        <v>2</v>
      </c>
      <c r="L26">
        <v>1</v>
      </c>
      <c r="M26">
        <v>1</v>
      </c>
      <c r="N26" s="3">
        <v>0.5</v>
      </c>
      <c r="O26">
        <v>0</v>
      </c>
      <c r="P26">
        <v>0</v>
      </c>
      <c r="Q26">
        <v>0</v>
      </c>
      <c r="R26" t="s">
        <v>32</v>
      </c>
      <c r="S26">
        <v>0</v>
      </c>
      <c r="T26">
        <v>0</v>
      </c>
      <c r="U26">
        <v>1</v>
      </c>
    </row>
    <row r="27" spans="1:21">
      <c r="A27" t="s">
        <v>46</v>
      </c>
      <c r="B27">
        <v>12</v>
      </c>
      <c r="C27">
        <v>6</v>
      </c>
      <c r="D27">
        <v>6</v>
      </c>
      <c r="E27" s="3">
        <v>0.5</v>
      </c>
      <c r="F27" s="4">
        <v>0.58299999999999996</v>
      </c>
      <c r="G27">
        <v>5</v>
      </c>
      <c r="H27">
        <v>4</v>
      </c>
      <c r="I27">
        <v>1</v>
      </c>
      <c r="J27" s="3">
        <v>0.8</v>
      </c>
      <c r="K27">
        <v>7</v>
      </c>
      <c r="L27">
        <v>2</v>
      </c>
      <c r="M27">
        <v>5</v>
      </c>
      <c r="N27" s="4">
        <v>0.28599999999999998</v>
      </c>
      <c r="O27">
        <v>0</v>
      </c>
      <c r="P27">
        <v>0</v>
      </c>
      <c r="Q27">
        <v>0</v>
      </c>
      <c r="R27" t="s">
        <v>32</v>
      </c>
      <c r="S27">
        <v>0</v>
      </c>
      <c r="T27">
        <v>1</v>
      </c>
      <c r="U27">
        <v>2</v>
      </c>
    </row>
    <row r="28" spans="1:21">
      <c r="A28" t="s">
        <v>47</v>
      </c>
      <c r="B28">
        <v>5</v>
      </c>
      <c r="C28">
        <v>2</v>
      </c>
      <c r="D28">
        <v>3</v>
      </c>
      <c r="E28" s="3">
        <v>0.4</v>
      </c>
      <c r="F28" s="3">
        <v>0.5</v>
      </c>
      <c r="G28">
        <v>1</v>
      </c>
      <c r="H28">
        <v>1</v>
      </c>
      <c r="I28">
        <v>0</v>
      </c>
      <c r="J28" s="3">
        <v>1</v>
      </c>
      <c r="K28">
        <v>4</v>
      </c>
      <c r="L28">
        <v>1</v>
      </c>
      <c r="M28">
        <v>3</v>
      </c>
      <c r="N28" s="3">
        <v>0.25</v>
      </c>
      <c r="O28">
        <v>0</v>
      </c>
      <c r="P28">
        <v>0</v>
      </c>
      <c r="Q28">
        <v>0</v>
      </c>
      <c r="R28" t="s">
        <v>32</v>
      </c>
      <c r="S28">
        <v>0</v>
      </c>
      <c r="T28">
        <v>0</v>
      </c>
      <c r="U28">
        <v>3</v>
      </c>
    </row>
    <row r="29" spans="1:21">
      <c r="A29" t="s">
        <v>48</v>
      </c>
      <c r="B29">
        <v>2</v>
      </c>
      <c r="C29">
        <v>1</v>
      </c>
      <c r="D29">
        <v>1</v>
      </c>
      <c r="E29" s="3">
        <v>0.5</v>
      </c>
      <c r="F29" s="3">
        <v>0.5</v>
      </c>
      <c r="G29">
        <v>2</v>
      </c>
      <c r="H29">
        <v>1</v>
      </c>
      <c r="I29">
        <v>1</v>
      </c>
      <c r="J29" s="3">
        <v>0.5</v>
      </c>
      <c r="K29">
        <v>0</v>
      </c>
      <c r="L29">
        <v>0</v>
      </c>
      <c r="M29">
        <v>0</v>
      </c>
      <c r="N29" t="s">
        <v>32</v>
      </c>
      <c r="O29">
        <v>2</v>
      </c>
      <c r="P29">
        <v>2</v>
      </c>
      <c r="Q29">
        <v>0</v>
      </c>
      <c r="R29" s="3">
        <v>1</v>
      </c>
      <c r="S29">
        <v>0</v>
      </c>
      <c r="T29">
        <v>1</v>
      </c>
      <c r="U29">
        <v>2</v>
      </c>
    </row>
    <row r="30" spans="1:21">
      <c r="A30" t="s">
        <v>50</v>
      </c>
      <c r="B30">
        <v>4</v>
      </c>
      <c r="C30">
        <v>2</v>
      </c>
      <c r="D30">
        <v>2</v>
      </c>
      <c r="E30" s="3">
        <v>0.5</v>
      </c>
      <c r="F30" s="4">
        <v>0.625</v>
      </c>
      <c r="G30">
        <v>2</v>
      </c>
      <c r="H30">
        <v>1</v>
      </c>
      <c r="I30">
        <v>1</v>
      </c>
      <c r="J30" s="3">
        <v>0.5</v>
      </c>
      <c r="K30">
        <v>2</v>
      </c>
      <c r="L30">
        <v>1</v>
      </c>
      <c r="M30">
        <v>1</v>
      </c>
      <c r="N30" s="3">
        <v>0.5</v>
      </c>
      <c r="O30">
        <v>0</v>
      </c>
      <c r="P30">
        <v>0</v>
      </c>
      <c r="Q30">
        <v>0</v>
      </c>
      <c r="R30" t="s">
        <v>32</v>
      </c>
      <c r="S30">
        <v>0</v>
      </c>
      <c r="T30">
        <v>0</v>
      </c>
      <c r="U30">
        <v>1</v>
      </c>
    </row>
    <row r="31" spans="1:21">
      <c r="A31" t="s">
        <v>135</v>
      </c>
      <c r="B31">
        <v>1</v>
      </c>
      <c r="C31">
        <v>1</v>
      </c>
      <c r="D31">
        <v>0</v>
      </c>
      <c r="E31" s="3">
        <v>1</v>
      </c>
      <c r="F31" s="3">
        <v>1</v>
      </c>
      <c r="G31">
        <v>1</v>
      </c>
      <c r="H31">
        <v>1</v>
      </c>
      <c r="I31">
        <v>0</v>
      </c>
      <c r="J31" s="3">
        <v>1</v>
      </c>
      <c r="K31">
        <v>0</v>
      </c>
      <c r="L31">
        <v>0</v>
      </c>
      <c r="M31">
        <v>0</v>
      </c>
      <c r="N31" t="s">
        <v>32</v>
      </c>
      <c r="O31">
        <v>0</v>
      </c>
      <c r="P31">
        <v>0</v>
      </c>
      <c r="Q31">
        <v>0</v>
      </c>
      <c r="R31" t="s">
        <v>32</v>
      </c>
      <c r="S31">
        <v>0</v>
      </c>
      <c r="T31">
        <v>0</v>
      </c>
      <c r="U31">
        <v>0</v>
      </c>
    </row>
    <row r="32" spans="1:21">
      <c r="A32" t="s">
        <v>51</v>
      </c>
      <c r="B32">
        <v>14</v>
      </c>
      <c r="C32">
        <v>9</v>
      </c>
      <c r="D32">
        <v>5</v>
      </c>
      <c r="E32" s="4">
        <v>0.64300000000000002</v>
      </c>
      <c r="F32" s="4">
        <v>0.82099999999999995</v>
      </c>
      <c r="G32">
        <v>7</v>
      </c>
      <c r="H32">
        <v>4</v>
      </c>
      <c r="I32">
        <v>3</v>
      </c>
      <c r="J32" s="4">
        <v>0.57099999999999995</v>
      </c>
      <c r="K32">
        <v>7</v>
      </c>
      <c r="L32">
        <v>5</v>
      </c>
      <c r="M32">
        <v>2</v>
      </c>
      <c r="N32" s="4">
        <v>0.71399999999999997</v>
      </c>
      <c r="O32">
        <v>0</v>
      </c>
      <c r="P32">
        <v>0</v>
      </c>
      <c r="Q32">
        <v>0</v>
      </c>
      <c r="R32" t="s">
        <v>32</v>
      </c>
      <c r="S32">
        <v>0</v>
      </c>
      <c r="T32">
        <v>0</v>
      </c>
      <c r="U32">
        <v>2</v>
      </c>
    </row>
    <row r="33" spans="1:21">
      <c r="A33" t="s">
        <v>52</v>
      </c>
      <c r="B33">
        <v>0</v>
      </c>
      <c r="C33">
        <v>0</v>
      </c>
      <c r="D33">
        <v>0</v>
      </c>
      <c r="E33" t="s">
        <v>32</v>
      </c>
      <c r="F33" t="s">
        <v>32</v>
      </c>
      <c r="G33">
        <v>0</v>
      </c>
      <c r="H33">
        <v>0</v>
      </c>
      <c r="I33">
        <v>0</v>
      </c>
      <c r="J33" t="s">
        <v>32</v>
      </c>
      <c r="K33">
        <v>0</v>
      </c>
      <c r="L33">
        <v>0</v>
      </c>
      <c r="M33">
        <v>0</v>
      </c>
      <c r="N33" t="s">
        <v>32</v>
      </c>
      <c r="O33">
        <v>0</v>
      </c>
      <c r="P33">
        <v>0</v>
      </c>
      <c r="Q33">
        <v>0</v>
      </c>
      <c r="R33" t="s">
        <v>32</v>
      </c>
      <c r="S33">
        <v>0</v>
      </c>
      <c r="T33">
        <v>0</v>
      </c>
      <c r="U33">
        <v>1</v>
      </c>
    </row>
    <row r="34" spans="1:21">
      <c r="A34" t="s">
        <v>55</v>
      </c>
      <c r="B34">
        <v>0</v>
      </c>
      <c r="C34">
        <v>0</v>
      </c>
      <c r="D34">
        <v>0</v>
      </c>
      <c r="E34" t="s">
        <v>32</v>
      </c>
      <c r="F34" t="s">
        <v>32</v>
      </c>
      <c r="G34">
        <v>0</v>
      </c>
      <c r="H34">
        <v>0</v>
      </c>
      <c r="I34">
        <v>0</v>
      </c>
      <c r="J34" t="s">
        <v>32</v>
      </c>
      <c r="K34">
        <v>0</v>
      </c>
      <c r="L34">
        <v>0</v>
      </c>
      <c r="M34">
        <v>0</v>
      </c>
      <c r="N34" t="s">
        <v>32</v>
      </c>
      <c r="O34">
        <v>0</v>
      </c>
      <c r="P34">
        <v>0</v>
      </c>
      <c r="Q34">
        <v>0</v>
      </c>
      <c r="R34" t="s">
        <v>32</v>
      </c>
      <c r="S34">
        <v>0</v>
      </c>
      <c r="T34">
        <v>0</v>
      </c>
      <c r="U34">
        <v>0</v>
      </c>
    </row>
    <row r="35" spans="1:21">
      <c r="A35" t="s">
        <v>53</v>
      </c>
      <c r="B35">
        <v>2</v>
      </c>
      <c r="C35">
        <v>2</v>
      </c>
      <c r="D35">
        <v>0</v>
      </c>
      <c r="E35" s="3">
        <v>1</v>
      </c>
      <c r="F35" s="3">
        <v>1.5</v>
      </c>
      <c r="G35">
        <v>0</v>
      </c>
      <c r="H35">
        <v>0</v>
      </c>
      <c r="I35">
        <v>0</v>
      </c>
      <c r="J35" t="s">
        <v>32</v>
      </c>
      <c r="K35">
        <v>2</v>
      </c>
      <c r="L35">
        <v>2</v>
      </c>
      <c r="M35">
        <v>0</v>
      </c>
      <c r="N35" s="3">
        <v>1</v>
      </c>
      <c r="O35">
        <v>0</v>
      </c>
      <c r="P35">
        <v>0</v>
      </c>
      <c r="Q35">
        <v>0</v>
      </c>
      <c r="R35" t="s">
        <v>32</v>
      </c>
      <c r="S35">
        <v>0</v>
      </c>
      <c r="T35">
        <v>0</v>
      </c>
      <c r="U35">
        <v>1</v>
      </c>
    </row>
    <row r="36" spans="1:21">
      <c r="A36" t="s">
        <v>54</v>
      </c>
      <c r="B36">
        <v>8</v>
      </c>
      <c r="C36">
        <v>1</v>
      </c>
      <c r="D36">
        <v>7</v>
      </c>
      <c r="E36" s="4">
        <v>0.125</v>
      </c>
      <c r="F36" s="4">
        <v>0.188</v>
      </c>
      <c r="G36">
        <v>3</v>
      </c>
      <c r="H36">
        <v>0</v>
      </c>
      <c r="I36">
        <v>3</v>
      </c>
      <c r="J36" s="3">
        <v>0</v>
      </c>
      <c r="K36">
        <v>5</v>
      </c>
      <c r="L36">
        <v>1</v>
      </c>
      <c r="M36">
        <v>4</v>
      </c>
      <c r="N36" s="3">
        <v>0.2</v>
      </c>
      <c r="O36">
        <v>0</v>
      </c>
      <c r="P36">
        <v>0</v>
      </c>
      <c r="Q36">
        <v>0</v>
      </c>
      <c r="R36" t="s">
        <v>32</v>
      </c>
      <c r="S36">
        <v>0</v>
      </c>
      <c r="T36">
        <v>2</v>
      </c>
      <c r="U36">
        <v>2</v>
      </c>
    </row>
    <row r="37" spans="1:21">
      <c r="A37" t="s">
        <v>136</v>
      </c>
      <c r="B37">
        <v>0</v>
      </c>
      <c r="C37">
        <v>0</v>
      </c>
      <c r="D37">
        <v>0</v>
      </c>
      <c r="E37" t="s">
        <v>32</v>
      </c>
      <c r="F37" t="s">
        <v>32</v>
      </c>
      <c r="G37">
        <v>0</v>
      </c>
      <c r="H37">
        <v>0</v>
      </c>
      <c r="I37">
        <v>0</v>
      </c>
      <c r="J37" t="s">
        <v>32</v>
      </c>
      <c r="K37">
        <v>0</v>
      </c>
      <c r="L37">
        <v>0</v>
      </c>
      <c r="M37">
        <v>0</v>
      </c>
      <c r="N37" t="s">
        <v>32</v>
      </c>
      <c r="O37">
        <v>0</v>
      </c>
      <c r="P37">
        <v>0</v>
      </c>
      <c r="Q37">
        <v>0</v>
      </c>
      <c r="R37" t="s">
        <v>32</v>
      </c>
      <c r="S37">
        <v>0</v>
      </c>
      <c r="T37">
        <v>0</v>
      </c>
      <c r="U37">
        <v>1</v>
      </c>
    </row>
    <row r="38" spans="1:21">
      <c r="A38" t="s">
        <v>137</v>
      </c>
      <c r="B38">
        <v>12</v>
      </c>
      <c r="C38">
        <v>7</v>
      </c>
      <c r="D38">
        <v>5</v>
      </c>
      <c r="E38" s="4">
        <v>0.58299999999999996</v>
      </c>
      <c r="F38" s="4">
        <v>0.625</v>
      </c>
      <c r="G38">
        <v>7</v>
      </c>
      <c r="H38">
        <v>6</v>
      </c>
      <c r="I38">
        <v>1</v>
      </c>
      <c r="J38" s="4">
        <v>0.85699999999999998</v>
      </c>
      <c r="K38">
        <v>5</v>
      </c>
      <c r="L38">
        <v>1</v>
      </c>
      <c r="M38">
        <v>4</v>
      </c>
      <c r="N38" s="3">
        <v>0.2</v>
      </c>
      <c r="O38">
        <v>4</v>
      </c>
      <c r="P38">
        <v>4</v>
      </c>
      <c r="Q38">
        <v>0</v>
      </c>
      <c r="R38" s="3">
        <v>1</v>
      </c>
      <c r="S38">
        <v>0</v>
      </c>
      <c r="T38">
        <v>2</v>
      </c>
      <c r="U38">
        <v>2</v>
      </c>
    </row>
    <row r="39" spans="1:21">
      <c r="A39" t="s">
        <v>35</v>
      </c>
      <c r="B39">
        <v>64</v>
      </c>
      <c r="C39">
        <v>34</v>
      </c>
      <c r="D39">
        <v>30</v>
      </c>
      <c r="E39" s="4">
        <v>0.53100000000000003</v>
      </c>
      <c r="F39" s="4">
        <v>0.64100000000000001</v>
      </c>
      <c r="G39">
        <v>30</v>
      </c>
      <c r="H39">
        <v>20</v>
      </c>
      <c r="I39">
        <v>10</v>
      </c>
      <c r="J39" s="4">
        <v>0.66700000000000004</v>
      </c>
      <c r="K39">
        <v>34</v>
      </c>
      <c r="L39">
        <v>14</v>
      </c>
      <c r="M39">
        <v>20</v>
      </c>
      <c r="N39" s="4">
        <v>0.41199999999999998</v>
      </c>
      <c r="O39">
        <v>6</v>
      </c>
      <c r="P39">
        <v>6</v>
      </c>
      <c r="Q39">
        <v>0</v>
      </c>
      <c r="R39" s="3">
        <v>1</v>
      </c>
      <c r="S39">
        <v>0</v>
      </c>
      <c r="T39">
        <v>6</v>
      </c>
      <c r="U39">
        <v>18</v>
      </c>
    </row>
    <row r="42" spans="1:21">
      <c r="A42" t="s">
        <v>172</v>
      </c>
      <c r="B42" t="s">
        <v>9</v>
      </c>
      <c r="C42" t="s">
        <v>10</v>
      </c>
      <c r="D42" t="s">
        <v>10</v>
      </c>
      <c r="E42" t="s">
        <v>0</v>
      </c>
      <c r="F42" t="s">
        <v>12</v>
      </c>
      <c r="G42" t="s">
        <v>13</v>
      </c>
      <c r="H42" t="s">
        <v>14</v>
      </c>
      <c r="I42" t="s">
        <v>15</v>
      </c>
      <c r="J42" t="s">
        <v>16</v>
      </c>
      <c r="K42" t="s">
        <v>16</v>
      </c>
      <c r="L42" t="s">
        <v>18</v>
      </c>
      <c r="M42" t="s">
        <v>19</v>
      </c>
      <c r="N42" t="s">
        <v>21</v>
      </c>
      <c r="O42" t="s">
        <v>22</v>
      </c>
    </row>
    <row r="43" spans="1:21">
      <c r="D43" t="s">
        <v>11</v>
      </c>
      <c r="I43" t="s">
        <v>1</v>
      </c>
      <c r="K43" t="s">
        <v>17</v>
      </c>
      <c r="M43" t="s">
        <v>20</v>
      </c>
      <c r="N43" t="s">
        <v>20</v>
      </c>
      <c r="O43" t="s">
        <v>20</v>
      </c>
    </row>
    <row r="44" spans="1:21">
      <c r="D44" t="s">
        <v>0</v>
      </c>
    </row>
    <row r="45" spans="1:21">
      <c r="A45" t="s">
        <v>173</v>
      </c>
      <c r="B45" s="2">
        <v>4.1666666666666664E-2</v>
      </c>
      <c r="C45">
        <v>24.3</v>
      </c>
      <c r="D45">
        <v>9</v>
      </c>
      <c r="E45">
        <v>16</v>
      </c>
      <c r="F45">
        <v>0.84</v>
      </c>
      <c r="G45">
        <v>0</v>
      </c>
      <c r="H45">
        <v>3</v>
      </c>
      <c r="I45">
        <v>0</v>
      </c>
      <c r="J45">
        <v>2</v>
      </c>
      <c r="K45">
        <v>1</v>
      </c>
      <c r="L45">
        <v>0</v>
      </c>
      <c r="M45">
        <v>7</v>
      </c>
      <c r="N45">
        <v>4</v>
      </c>
      <c r="O45">
        <v>3</v>
      </c>
    </row>
    <row r="46" spans="1:21">
      <c r="A46" t="s">
        <v>174</v>
      </c>
      <c r="B46" s="2">
        <v>4.1666666666666664E-2</v>
      </c>
      <c r="C46">
        <v>32.700000000000003</v>
      </c>
      <c r="D46">
        <v>16</v>
      </c>
      <c r="E46">
        <v>6</v>
      </c>
      <c r="F46">
        <v>0.67</v>
      </c>
      <c r="G46">
        <v>4</v>
      </c>
      <c r="H46">
        <v>1</v>
      </c>
      <c r="I46">
        <v>4</v>
      </c>
      <c r="J46">
        <v>0</v>
      </c>
      <c r="K46">
        <v>1</v>
      </c>
      <c r="L46">
        <v>2</v>
      </c>
      <c r="M46">
        <v>5</v>
      </c>
      <c r="N46">
        <v>1</v>
      </c>
      <c r="O46">
        <v>4</v>
      </c>
    </row>
    <row r="47" spans="1:21">
      <c r="A47" t="s">
        <v>175</v>
      </c>
      <c r="B47" s="2">
        <v>4.1666666666666664E-2</v>
      </c>
      <c r="C47">
        <v>5.55</v>
      </c>
      <c r="D47">
        <v>0</v>
      </c>
      <c r="E47">
        <v>9</v>
      </c>
      <c r="F47">
        <v>0.64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21">
      <c r="A48" t="s">
        <v>176</v>
      </c>
      <c r="B48" s="2">
        <v>4.1666666666666664E-2</v>
      </c>
      <c r="C48">
        <v>-2.8</v>
      </c>
      <c r="D48">
        <v>-2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</row>
    <row r="49" spans="1:21">
      <c r="A49" t="s">
        <v>177</v>
      </c>
      <c r="B49" s="2">
        <v>4.1666666666666664E-2</v>
      </c>
      <c r="C49">
        <v>10.45</v>
      </c>
      <c r="D49">
        <v>4</v>
      </c>
      <c r="E49">
        <v>7</v>
      </c>
      <c r="F49">
        <v>0.78</v>
      </c>
      <c r="G49">
        <v>1</v>
      </c>
      <c r="H49">
        <v>1</v>
      </c>
      <c r="I49">
        <v>1</v>
      </c>
      <c r="J49">
        <v>0</v>
      </c>
      <c r="K49">
        <v>1</v>
      </c>
      <c r="L49">
        <v>0</v>
      </c>
      <c r="M49">
        <v>2</v>
      </c>
      <c r="N49">
        <v>2</v>
      </c>
      <c r="O49">
        <v>0</v>
      </c>
    </row>
    <row r="50" spans="1:21">
      <c r="A50" t="s">
        <v>178</v>
      </c>
      <c r="B50" s="2">
        <v>4.1666666666666664E-2</v>
      </c>
      <c r="C50">
        <v>23.2</v>
      </c>
      <c r="D50">
        <v>8</v>
      </c>
      <c r="E50">
        <v>8</v>
      </c>
      <c r="F50">
        <v>0.89</v>
      </c>
      <c r="G50">
        <v>0</v>
      </c>
      <c r="H50">
        <v>0</v>
      </c>
      <c r="I50">
        <v>0</v>
      </c>
      <c r="J50">
        <v>2</v>
      </c>
      <c r="K50">
        <v>0</v>
      </c>
      <c r="L50">
        <v>0</v>
      </c>
      <c r="M50">
        <v>4</v>
      </c>
      <c r="N50">
        <v>0</v>
      </c>
      <c r="O50">
        <v>4</v>
      </c>
    </row>
    <row r="51" spans="1:21">
      <c r="A51" t="s">
        <v>179</v>
      </c>
      <c r="B51" s="2">
        <v>4.1666666666666664E-2</v>
      </c>
      <c r="C51">
        <v>7.05</v>
      </c>
      <c r="D51">
        <v>1</v>
      </c>
      <c r="E51">
        <v>5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</row>
    <row r="52" spans="1:21">
      <c r="A52" t="s">
        <v>180</v>
      </c>
      <c r="B52" s="2">
        <v>4.1666666666666664E-2</v>
      </c>
      <c r="C52">
        <v>12.25</v>
      </c>
      <c r="D52">
        <v>4</v>
      </c>
      <c r="E52">
        <v>5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</v>
      </c>
      <c r="N52">
        <v>2</v>
      </c>
      <c r="O52">
        <v>0</v>
      </c>
    </row>
    <row r="53" spans="1:21">
      <c r="A53" t="s">
        <v>181</v>
      </c>
      <c r="B53" s="2">
        <v>4.1666666666666664E-2</v>
      </c>
      <c r="C53">
        <v>13.65</v>
      </c>
      <c r="D53">
        <v>7</v>
      </c>
      <c r="E53">
        <v>7</v>
      </c>
      <c r="F53">
        <v>0.78</v>
      </c>
      <c r="G53">
        <v>2</v>
      </c>
      <c r="H53">
        <v>1</v>
      </c>
      <c r="I53">
        <v>2</v>
      </c>
      <c r="J53">
        <v>1</v>
      </c>
      <c r="K53">
        <v>1</v>
      </c>
      <c r="L53">
        <v>0</v>
      </c>
      <c r="M53">
        <v>3</v>
      </c>
      <c r="N53">
        <v>0</v>
      </c>
      <c r="O53">
        <v>3</v>
      </c>
    </row>
    <row r="54" spans="1:21">
      <c r="A54" t="s">
        <v>35</v>
      </c>
      <c r="B54" s="1">
        <v>1.6666666666666667</v>
      </c>
      <c r="C54">
        <v>14.04</v>
      </c>
      <c r="D54">
        <v>5.22</v>
      </c>
      <c r="E54">
        <v>63</v>
      </c>
      <c r="F54">
        <v>0.77</v>
      </c>
      <c r="G54">
        <v>7</v>
      </c>
      <c r="H54">
        <v>8</v>
      </c>
      <c r="I54">
        <v>0.88</v>
      </c>
      <c r="J54">
        <v>6</v>
      </c>
      <c r="K54">
        <v>5</v>
      </c>
      <c r="L54">
        <v>2</v>
      </c>
      <c r="M54">
        <v>24</v>
      </c>
      <c r="N54">
        <v>9</v>
      </c>
      <c r="O54">
        <v>15</v>
      </c>
    </row>
    <row r="55" spans="1:21">
      <c r="A55" t="s">
        <v>172</v>
      </c>
      <c r="B55" t="s">
        <v>2</v>
      </c>
      <c r="C55" t="s">
        <v>3</v>
      </c>
      <c r="D55" t="s">
        <v>36</v>
      </c>
      <c r="E55" t="s">
        <v>37</v>
      </c>
      <c r="F55" t="s">
        <v>38</v>
      </c>
      <c r="G55">
        <v>2</v>
      </c>
      <c r="H55">
        <v>2</v>
      </c>
      <c r="I55">
        <v>2</v>
      </c>
      <c r="J55">
        <v>2</v>
      </c>
      <c r="K55">
        <v>3</v>
      </c>
      <c r="L55">
        <v>3</v>
      </c>
      <c r="M55">
        <v>3</v>
      </c>
      <c r="N55">
        <v>3</v>
      </c>
      <c r="O55" t="s">
        <v>4</v>
      </c>
      <c r="P55" t="s">
        <v>5</v>
      </c>
      <c r="Q55" t="s">
        <v>39</v>
      </c>
      <c r="R55" t="s">
        <v>40</v>
      </c>
      <c r="S55">
        <v>1</v>
      </c>
      <c r="T55" t="s">
        <v>41</v>
      </c>
      <c r="U55" t="s">
        <v>41</v>
      </c>
    </row>
    <row r="56" spans="1:21">
      <c r="G56" t="s">
        <v>2</v>
      </c>
      <c r="H56" t="s">
        <v>3</v>
      </c>
      <c r="I56" t="s">
        <v>36</v>
      </c>
      <c r="J56" t="s">
        <v>37</v>
      </c>
      <c r="K56" t="s">
        <v>2</v>
      </c>
      <c r="L56" t="s">
        <v>3</v>
      </c>
      <c r="M56" t="s">
        <v>36</v>
      </c>
      <c r="N56" t="s">
        <v>37</v>
      </c>
      <c r="T56" t="s">
        <v>42</v>
      </c>
      <c r="U56" t="s">
        <v>43</v>
      </c>
    </row>
    <row r="57" spans="1:21">
      <c r="A57" t="s">
        <v>173</v>
      </c>
      <c r="B57">
        <v>16</v>
      </c>
      <c r="C57">
        <v>7</v>
      </c>
      <c r="D57">
        <v>9</v>
      </c>
      <c r="E57" s="4">
        <v>0.438</v>
      </c>
      <c r="F57" s="3">
        <v>0.5</v>
      </c>
      <c r="G57">
        <v>12</v>
      </c>
      <c r="H57">
        <v>5</v>
      </c>
      <c r="I57">
        <v>7</v>
      </c>
      <c r="J57" s="4">
        <v>0.41699999999999998</v>
      </c>
      <c r="K57">
        <v>4</v>
      </c>
      <c r="L57">
        <v>2</v>
      </c>
      <c r="M57">
        <v>2</v>
      </c>
      <c r="N57" s="3">
        <v>0.5</v>
      </c>
      <c r="O57">
        <v>2</v>
      </c>
      <c r="P57">
        <v>0</v>
      </c>
      <c r="Q57">
        <v>2</v>
      </c>
      <c r="R57" s="3">
        <v>0</v>
      </c>
      <c r="S57">
        <v>0</v>
      </c>
      <c r="T57">
        <v>1</v>
      </c>
      <c r="U57">
        <v>3</v>
      </c>
    </row>
    <row r="58" spans="1:21">
      <c r="A58" t="s">
        <v>174</v>
      </c>
      <c r="B58">
        <v>6</v>
      </c>
      <c r="C58">
        <v>1</v>
      </c>
      <c r="D58">
        <v>5</v>
      </c>
      <c r="E58" s="4">
        <v>0.16700000000000001</v>
      </c>
      <c r="F58" s="4">
        <v>0.16700000000000001</v>
      </c>
      <c r="G58">
        <v>3</v>
      </c>
      <c r="H58">
        <v>1</v>
      </c>
      <c r="I58">
        <v>2</v>
      </c>
      <c r="J58" s="4">
        <v>0.33300000000000002</v>
      </c>
      <c r="K58">
        <v>3</v>
      </c>
      <c r="L58">
        <v>0</v>
      </c>
      <c r="M58">
        <v>3</v>
      </c>
      <c r="N58" s="3">
        <v>0</v>
      </c>
      <c r="O58">
        <v>5</v>
      </c>
      <c r="P58">
        <v>4</v>
      </c>
      <c r="Q58">
        <v>1</v>
      </c>
      <c r="R58" s="3">
        <v>0.8</v>
      </c>
      <c r="S58">
        <v>1</v>
      </c>
      <c r="T58">
        <v>3</v>
      </c>
      <c r="U58">
        <v>0</v>
      </c>
    </row>
    <row r="59" spans="1:21">
      <c r="A59" t="s">
        <v>175</v>
      </c>
      <c r="B59">
        <v>13</v>
      </c>
      <c r="C59">
        <v>4</v>
      </c>
      <c r="D59">
        <v>9</v>
      </c>
      <c r="E59" s="4">
        <v>0.308</v>
      </c>
      <c r="F59" s="4">
        <v>0.34599999999999997</v>
      </c>
      <c r="G59">
        <v>7</v>
      </c>
      <c r="H59">
        <v>3</v>
      </c>
      <c r="I59">
        <v>4</v>
      </c>
      <c r="J59" s="4">
        <v>0.42899999999999999</v>
      </c>
      <c r="K59">
        <v>6</v>
      </c>
      <c r="L59">
        <v>1</v>
      </c>
      <c r="M59">
        <v>5</v>
      </c>
      <c r="N59" s="4">
        <v>0.16700000000000001</v>
      </c>
      <c r="O59">
        <v>1</v>
      </c>
      <c r="P59">
        <v>0</v>
      </c>
      <c r="Q59">
        <v>1</v>
      </c>
      <c r="R59" s="3">
        <v>0</v>
      </c>
      <c r="S59">
        <v>1</v>
      </c>
      <c r="T59">
        <v>2</v>
      </c>
      <c r="U59">
        <v>2</v>
      </c>
    </row>
    <row r="60" spans="1:21">
      <c r="A60" t="s">
        <v>176</v>
      </c>
      <c r="B60">
        <v>0</v>
      </c>
      <c r="C60">
        <v>0</v>
      </c>
      <c r="D60">
        <v>0</v>
      </c>
      <c r="E60" t="s">
        <v>32</v>
      </c>
      <c r="F60" t="s">
        <v>32</v>
      </c>
      <c r="G60">
        <v>0</v>
      </c>
      <c r="H60">
        <v>0</v>
      </c>
      <c r="I60">
        <v>0</v>
      </c>
      <c r="J60" t="s">
        <v>32</v>
      </c>
      <c r="K60">
        <v>0</v>
      </c>
      <c r="L60">
        <v>0</v>
      </c>
      <c r="M60">
        <v>0</v>
      </c>
      <c r="N60" t="s">
        <v>32</v>
      </c>
      <c r="O60">
        <v>1</v>
      </c>
      <c r="P60">
        <v>0</v>
      </c>
      <c r="Q60">
        <v>1</v>
      </c>
      <c r="R60" s="3">
        <v>0</v>
      </c>
      <c r="S60">
        <v>0</v>
      </c>
      <c r="T60">
        <v>2</v>
      </c>
      <c r="U60">
        <v>2</v>
      </c>
    </row>
    <row r="61" spans="1:21">
      <c r="A61" t="s">
        <v>177</v>
      </c>
      <c r="B61">
        <v>8</v>
      </c>
      <c r="C61">
        <v>3</v>
      </c>
      <c r="D61">
        <v>5</v>
      </c>
      <c r="E61" s="4">
        <v>0.375</v>
      </c>
      <c r="F61" s="4">
        <v>0.438</v>
      </c>
      <c r="G61">
        <v>6</v>
      </c>
      <c r="H61">
        <v>2</v>
      </c>
      <c r="I61">
        <v>4</v>
      </c>
      <c r="J61" s="4">
        <v>0.33300000000000002</v>
      </c>
      <c r="K61">
        <v>2</v>
      </c>
      <c r="L61">
        <v>1</v>
      </c>
      <c r="M61">
        <v>1</v>
      </c>
      <c r="N61" s="3">
        <v>0.5</v>
      </c>
      <c r="O61">
        <v>0</v>
      </c>
      <c r="P61">
        <v>0</v>
      </c>
      <c r="Q61">
        <v>0</v>
      </c>
      <c r="R61" t="s">
        <v>32</v>
      </c>
      <c r="S61">
        <v>0</v>
      </c>
      <c r="T61">
        <v>0</v>
      </c>
      <c r="U61">
        <v>2</v>
      </c>
    </row>
    <row r="62" spans="1:21">
      <c r="A62" t="s">
        <v>178</v>
      </c>
      <c r="B62">
        <v>7</v>
      </c>
      <c r="C62">
        <v>3</v>
      </c>
      <c r="D62">
        <v>4</v>
      </c>
      <c r="E62" s="4">
        <v>0.42899999999999999</v>
      </c>
      <c r="F62" s="4">
        <v>0.42899999999999999</v>
      </c>
      <c r="G62">
        <v>5</v>
      </c>
      <c r="H62">
        <v>3</v>
      </c>
      <c r="I62">
        <v>2</v>
      </c>
      <c r="J62" s="3">
        <v>0.6</v>
      </c>
      <c r="K62">
        <v>2</v>
      </c>
      <c r="L62">
        <v>0</v>
      </c>
      <c r="M62">
        <v>2</v>
      </c>
      <c r="N62" s="3">
        <v>0</v>
      </c>
      <c r="O62">
        <v>2</v>
      </c>
      <c r="P62">
        <v>2</v>
      </c>
      <c r="Q62">
        <v>0</v>
      </c>
      <c r="R62" s="3">
        <v>1</v>
      </c>
      <c r="S62">
        <v>0</v>
      </c>
      <c r="T62">
        <v>1</v>
      </c>
      <c r="U62">
        <v>0</v>
      </c>
    </row>
    <row r="63" spans="1:21">
      <c r="A63" t="s">
        <v>179</v>
      </c>
      <c r="B63">
        <v>4</v>
      </c>
      <c r="C63">
        <v>2</v>
      </c>
      <c r="D63">
        <v>2</v>
      </c>
      <c r="E63" s="3">
        <v>0.5</v>
      </c>
      <c r="F63" s="4">
        <v>0.625</v>
      </c>
      <c r="G63">
        <v>2</v>
      </c>
      <c r="H63">
        <v>1</v>
      </c>
      <c r="I63">
        <v>1</v>
      </c>
      <c r="J63" s="3">
        <v>0.5</v>
      </c>
      <c r="K63">
        <v>2</v>
      </c>
      <c r="L63">
        <v>1</v>
      </c>
      <c r="M63">
        <v>1</v>
      </c>
      <c r="N63" s="3">
        <v>0.5</v>
      </c>
      <c r="O63">
        <v>0</v>
      </c>
      <c r="P63">
        <v>0</v>
      </c>
      <c r="Q63">
        <v>0</v>
      </c>
      <c r="R63" t="s">
        <v>32</v>
      </c>
      <c r="S63">
        <v>0</v>
      </c>
      <c r="T63">
        <v>0</v>
      </c>
      <c r="U63">
        <v>1</v>
      </c>
    </row>
    <row r="64" spans="1:21">
      <c r="A64" t="s">
        <v>180</v>
      </c>
      <c r="B64">
        <v>4</v>
      </c>
      <c r="C64">
        <v>2</v>
      </c>
      <c r="D64">
        <v>2</v>
      </c>
      <c r="E64" s="3">
        <v>0.5</v>
      </c>
      <c r="F64" s="3">
        <v>0.5</v>
      </c>
      <c r="G64">
        <v>4</v>
      </c>
      <c r="H64">
        <v>2</v>
      </c>
      <c r="I64">
        <v>2</v>
      </c>
      <c r="J64" s="3">
        <v>0.5</v>
      </c>
      <c r="K64">
        <v>0</v>
      </c>
      <c r="L64">
        <v>0</v>
      </c>
      <c r="M64">
        <v>0</v>
      </c>
      <c r="N64" t="s">
        <v>32</v>
      </c>
      <c r="O64">
        <v>2</v>
      </c>
      <c r="P64">
        <v>1</v>
      </c>
      <c r="Q64">
        <v>1</v>
      </c>
      <c r="R64" s="3">
        <v>0.5</v>
      </c>
      <c r="S64">
        <v>0</v>
      </c>
      <c r="T64">
        <v>1</v>
      </c>
      <c r="U64">
        <v>2</v>
      </c>
    </row>
    <row r="65" spans="1:21">
      <c r="A65" t="s">
        <v>181</v>
      </c>
      <c r="B65">
        <v>8</v>
      </c>
      <c r="C65">
        <v>3</v>
      </c>
      <c r="D65">
        <v>5</v>
      </c>
      <c r="E65" s="4">
        <v>0.375</v>
      </c>
      <c r="F65" s="4">
        <v>0.438</v>
      </c>
      <c r="G65">
        <v>4</v>
      </c>
      <c r="H65">
        <v>2</v>
      </c>
      <c r="I65">
        <v>2</v>
      </c>
      <c r="J65" s="3">
        <v>0.5</v>
      </c>
      <c r="K65">
        <v>4</v>
      </c>
      <c r="L65">
        <v>1</v>
      </c>
      <c r="M65">
        <v>3</v>
      </c>
      <c r="N65" s="3">
        <v>0.25</v>
      </c>
      <c r="O65">
        <v>0</v>
      </c>
      <c r="P65">
        <v>0</v>
      </c>
      <c r="Q65">
        <v>0</v>
      </c>
      <c r="R65" t="s">
        <v>32</v>
      </c>
      <c r="S65">
        <v>0</v>
      </c>
      <c r="T65">
        <v>0</v>
      </c>
      <c r="U65">
        <v>0</v>
      </c>
    </row>
    <row r="66" spans="1:21">
      <c r="A66" t="s">
        <v>35</v>
      </c>
      <c r="B66">
        <v>66</v>
      </c>
      <c r="C66">
        <v>25</v>
      </c>
      <c r="D66">
        <v>41</v>
      </c>
      <c r="E66" s="4">
        <v>0.379</v>
      </c>
      <c r="F66" s="4">
        <v>0.42399999999999999</v>
      </c>
      <c r="G66">
        <v>43</v>
      </c>
      <c r="H66">
        <v>19</v>
      </c>
      <c r="I66">
        <v>24</v>
      </c>
      <c r="J66" s="4">
        <v>0.442</v>
      </c>
      <c r="K66">
        <v>23</v>
      </c>
      <c r="L66">
        <v>6</v>
      </c>
      <c r="M66">
        <v>17</v>
      </c>
      <c r="N66" s="4">
        <v>0.26100000000000001</v>
      </c>
      <c r="O66">
        <v>13</v>
      </c>
      <c r="P66">
        <v>7</v>
      </c>
      <c r="Q66">
        <v>6</v>
      </c>
      <c r="R66" s="4">
        <v>0.53800000000000003</v>
      </c>
      <c r="S66">
        <v>2</v>
      </c>
      <c r="T66">
        <v>10</v>
      </c>
      <c r="U6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TritonsVsBroncos</vt:lpstr>
      <vt:lpstr>SeawolvesVsTritons</vt:lpstr>
      <vt:lpstr>TritonsVsToros</vt:lpstr>
      <vt:lpstr>WildcatsVsTritons</vt:lpstr>
      <vt:lpstr>TritonsVsArgonauts</vt:lpstr>
      <vt:lpstr>TritonsVsHawks</vt:lpstr>
      <vt:lpstr>TritonsVsCoyotes</vt:lpstr>
      <vt:lpstr>CougarsVsTritons</vt:lpstr>
      <vt:lpstr>SealionsVsTritons</vt:lpstr>
      <vt:lpstr>TritonsVsSaints</vt:lpstr>
      <vt:lpstr>TritonsVsVikings</vt:lpstr>
      <vt:lpstr>TritonsVsClan</vt:lpstr>
      <vt:lpstr>TritonGMscores</vt:lpstr>
      <vt:lpstr>Datausedinfirst8gms</vt:lpstr>
      <vt:lpstr>Tritons_BXSCR_12_30</vt:lpstr>
      <vt:lpstr>GMS_WO_Chris_12_5_to_12_22</vt:lpstr>
      <vt:lpstr>First8gms_withChris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T Ivie</dc:creator>
  <cp:lastModifiedBy>Wael T Ivie</cp:lastModifiedBy>
  <dcterms:created xsi:type="dcterms:W3CDTF">2019-12-08T02:08:02Z</dcterms:created>
  <dcterms:modified xsi:type="dcterms:W3CDTF">2020-01-01T01:12:42Z</dcterms:modified>
</cp:coreProperties>
</file>