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RigelShrimp\Documents\物理实验工程\"/>
    </mc:Choice>
  </mc:AlternateContent>
  <xr:revisionPtr revIDLastSave="0" documentId="13_ncr:1_{E304BE1D-C288-40DE-A201-C7107EB16543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1" l="1"/>
  <c r="H36" i="1"/>
  <c r="M32" i="1"/>
  <c r="K34" i="1" s="1"/>
  <c r="K35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D33" i="1"/>
  <c r="E33" i="1" s="1"/>
  <c r="D32" i="1"/>
  <c r="E32" i="1" s="1"/>
  <c r="D31" i="1"/>
  <c r="E31" i="1" s="1"/>
  <c r="D30" i="1"/>
  <c r="E30" i="1" s="1"/>
  <c r="D29" i="1"/>
  <c r="E29" i="1" s="1"/>
  <c r="E23" i="1"/>
  <c r="E24" i="1"/>
  <c r="E25" i="1"/>
  <c r="D21" i="1"/>
  <c r="E21" i="1" s="1"/>
  <c r="D22" i="1"/>
  <c r="E22" i="1" s="1"/>
  <c r="D23" i="1"/>
  <c r="D24" i="1"/>
  <c r="D25" i="1"/>
  <c r="D20" i="1"/>
  <c r="E20" i="1" s="1"/>
  <c r="B16" i="1"/>
  <c r="B15" i="1"/>
  <c r="H13" i="1"/>
  <c r="H12" i="1"/>
  <c r="G5" i="1"/>
  <c r="G4" i="1"/>
  <c r="B7" i="1" l="1"/>
  <c r="B13" i="1" l="1"/>
  <c r="D16" i="1" s="1"/>
  <c r="B12" i="1"/>
  <c r="D15" i="1" s="1"/>
  <c r="G15" i="1" l="1"/>
</calcChain>
</file>

<file path=xl/sharedStrings.xml><?xml version="1.0" encoding="utf-8"?>
<sst xmlns="http://schemas.openxmlformats.org/spreadsheetml/2006/main" count="50" uniqueCount="34">
  <si>
    <t>1. 等温过程</t>
    <phoneticPr fontId="4" type="noConversion"/>
  </si>
  <si>
    <t>体积</t>
    <phoneticPr fontId="4" type="noConversion"/>
  </si>
  <si>
    <t>压强/kpa</t>
    <phoneticPr fontId="4" type="noConversion"/>
  </si>
  <si>
    <t>平均</t>
    <phoneticPr fontId="4" type="noConversion"/>
  </si>
  <si>
    <t>v0</t>
    <phoneticPr fontId="4" type="noConversion"/>
  </si>
  <si>
    <t>ml</t>
    <phoneticPr fontId="4" type="noConversion"/>
  </si>
  <si>
    <t>2.变温过程</t>
    <phoneticPr fontId="4" type="noConversion"/>
  </si>
  <si>
    <t>t/celcius</t>
    <phoneticPr fontId="4" type="noConversion"/>
  </si>
  <si>
    <t>v/ml</t>
    <phoneticPr fontId="4" type="noConversion"/>
  </si>
  <si>
    <t>p/kpa</t>
    <phoneticPr fontId="4" type="noConversion"/>
  </si>
  <si>
    <t>T1</t>
    <phoneticPr fontId="4" type="noConversion"/>
  </si>
  <si>
    <t>T2</t>
    <phoneticPr fontId="4" type="noConversion"/>
  </si>
  <si>
    <t>c1</t>
    <phoneticPr fontId="4" type="noConversion"/>
  </si>
  <si>
    <t>c2</t>
    <phoneticPr fontId="4" type="noConversion"/>
  </si>
  <si>
    <t>Er</t>
    <phoneticPr fontId="4" type="noConversion"/>
  </si>
  <si>
    <t>60ml数据表</t>
    <phoneticPr fontId="4" type="noConversion"/>
  </si>
  <si>
    <t>T/k</t>
    <phoneticPr fontId="4" type="noConversion"/>
  </si>
  <si>
    <t>T/p (10^-3) k/pa</t>
    <phoneticPr fontId="4" type="noConversion"/>
  </si>
  <si>
    <t>40ml数据表</t>
    <phoneticPr fontId="4" type="noConversion"/>
  </si>
  <si>
    <t>80ml数据表</t>
    <phoneticPr fontId="4" type="noConversion"/>
  </si>
  <si>
    <t>空气比热容比</t>
    <phoneticPr fontId="4" type="noConversion"/>
  </si>
  <si>
    <t>次数</t>
    <phoneticPr fontId="4" type="noConversion"/>
  </si>
  <si>
    <t>周期/s</t>
    <phoneticPr fontId="4" type="noConversion"/>
  </si>
  <si>
    <t>m</t>
    <phoneticPr fontId="4" type="noConversion"/>
  </si>
  <si>
    <t>d</t>
    <phoneticPr fontId="4" type="noConversion"/>
  </si>
  <si>
    <t>p0</t>
    <phoneticPr fontId="4" type="noConversion"/>
  </si>
  <si>
    <t>mm</t>
    <phoneticPr fontId="4" type="noConversion"/>
  </si>
  <si>
    <t>g</t>
    <phoneticPr fontId="4" type="noConversion"/>
  </si>
  <si>
    <t>pa</t>
    <phoneticPr fontId="4" type="noConversion"/>
  </si>
  <si>
    <t>gamma</t>
    <phoneticPr fontId="4" type="noConversion"/>
  </si>
  <si>
    <t>p</t>
    <phoneticPr fontId="4" type="noConversion"/>
  </si>
  <si>
    <t>v</t>
    <phoneticPr fontId="4" type="noConversion"/>
  </si>
  <si>
    <t>cm^3</t>
    <phoneticPr fontId="4" type="noConversion"/>
  </si>
  <si>
    <t>gamma0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</si>
</sst>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4" borderId="0" xfId="3" applyAlignment="1"/>
    <xf numFmtId="0" fontId="2" fillId="3" borderId="0" xfId="2" applyAlignment="1"/>
    <xf numFmtId="0" fontId="1" fillId="2" borderId="0" xfId="1" applyAlignment="1"/>
    <xf numFmtId="0" fontId="0" fillId="0" borderId="0" xfId="0" applyAlignment="1">
      <alignment horizontal="center" vertic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60ml数据表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backward val="1.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Sheet1!$E$20:$E$25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Sheet1!$A$20:$A$25</c:f>
              <c:numCache>
                <c:formatCode>General</c:formatCode>
                <c:ptCount val="6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5-4C81-9B43-08BDC3F551CE}"/>
            </c:ext>
          </c:extLst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40ml数据表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backward val="1.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Sheet1!$E$29:$E$33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Sheet1!$A$29:$A$33</c:f>
              <c:numCache>
                <c:formatCode>General</c:formatCode>
                <c:ptCount val="5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B65-4C81-9B43-08BDC3F551CE}"/>
            </c:ext>
          </c:extLst>
        </c:ser>
        <c:ser>
          <c:idx val="2"/>
          <c:order val="2"/>
          <c:tx>
            <c:strRef>
              <c:f>Sheet1!$G$19</c:f>
              <c:strCache>
                <c:ptCount val="1"/>
                <c:pt idx="0">
                  <c:v>80ml数据表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backward val="1.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Sheet1!$K$21:$K$28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Sheet1!$G$21:$G$28</c:f>
              <c:numCache>
                <c:formatCode>General</c:formatCode>
                <c:ptCount val="8"/>
                <c:pt idx="0">
                  <c:v>80</c:v>
                </c:pt>
                <c:pt idx="1">
                  <c:v>75</c:v>
                </c:pt>
                <c:pt idx="2">
                  <c:v>70</c:v>
                </c:pt>
                <c:pt idx="3">
                  <c:v>65</c:v>
                </c:pt>
                <c:pt idx="4">
                  <c:v>60</c:v>
                </c:pt>
                <c:pt idx="5">
                  <c:v>55</c:v>
                </c:pt>
                <c:pt idx="6">
                  <c:v>50</c:v>
                </c:pt>
                <c:pt idx="7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B65-4C81-9B43-08BDC3F55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895231"/>
        <c:axId val="1455281295"/>
      </c:scatterChart>
      <c:valAx>
        <c:axId val="146189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5281295"/>
        <c:crosses val="autoZero"/>
        <c:crossBetween val="midCat"/>
      </c:valAx>
      <c:valAx>
        <c:axId val="145528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189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260350</xdr:colOff>
      <xdr:row>5</xdr:row>
      <xdr:rowOff>171450</xdr:rowOff>
    </xdr:from>
    <xdr:to>
      <xdr:col>19</xdr:col>
      <xdr:colOff>209550</xdr:colOff>
      <xdr:row>27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FA6FAF2-F4DC-9B30-A3DD-56A0B17F2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topLeftCell="A10" workbookViewId="0">
      <selection activeCell="K19" sqref="K19"/>
    </sheetView>
  </sheetViews>
  <sheetFormatPr defaultRowHeight="14" x14ac:dyDescent="0.3"/>
  <cols>
    <col min="1" max="1" width="11.25" customWidth="1"/>
    <col min="5" max="5" width="17.33203125" customWidth="1"/>
    <col min="7" max="7" width="12.33203125" customWidth="1"/>
  </cols>
  <sheetData>
    <row r="1" spans="1:8" x14ac:dyDescent="0.3">
      <c r="A1" t="s">
        <v>0</v>
      </c>
    </row>
    <row r="2" spans="1:8" x14ac:dyDescent="0.3">
      <c r="A2" s="5" t="s">
        <v>1</v>
      </c>
      <c r="B2" s="5" t="s">
        <v>2</v>
      </c>
      <c r="C2" s="5"/>
      <c r="D2" s="5"/>
      <c r="E2" s="5"/>
      <c r="F2" s="5"/>
      <c r="G2" s="5"/>
    </row>
    <row r="3" spans="1:8" x14ac:dyDescent="0.3">
      <c r="A3" s="5"/>
      <c r="B3">
        <v>1</v>
      </c>
      <c r="C3">
        <v>2</v>
      </c>
      <c r="D3">
        <v>3</v>
      </c>
      <c r="E3">
        <v>4</v>
      </c>
      <c r="F3">
        <v>5</v>
      </c>
      <c r="G3" t="s">
        <v>3</v>
      </c>
    </row>
    <row r="4" spans="1:8" x14ac:dyDescent="0.3">
      <c r="A4" s="4">
        <v>40</v>
      </c>
      <c r="B4" s="2"/>
      <c r="C4" s="2"/>
      <c r="D4" s="2"/>
      <c r="E4" s="2"/>
      <c r="F4" s="2"/>
      <c r="G4" s="3" t="e">
        <f>AVERAGE(B4:F4)</f>
        <v>#DIV/0!</v>
      </c>
    </row>
    <row r="5" spans="1:8" x14ac:dyDescent="0.3">
      <c r="A5" s="4">
        <v>20</v>
      </c>
      <c r="B5" s="2"/>
      <c r="C5" s="2"/>
      <c r="D5" s="2"/>
      <c r="E5" s="2"/>
      <c r="F5" s="2"/>
      <c r="G5" s="3" t="e">
        <f>AVERAGE(B5:F5)</f>
        <v>#DIV/0!</v>
      </c>
    </row>
    <row r="7" spans="1:8" x14ac:dyDescent="0.3">
      <c r="A7" t="s">
        <v>4</v>
      </c>
      <c r="B7" s="3" t="e">
        <f>(G5*A5-G4*A4)/(G4-G5)</f>
        <v>#DIV/0!</v>
      </c>
      <c r="C7" t="s">
        <v>5</v>
      </c>
    </row>
    <row r="9" spans="1:8" x14ac:dyDescent="0.3">
      <c r="A9" t="s">
        <v>6</v>
      </c>
    </row>
    <row r="10" spans="1:8" x14ac:dyDescent="0.3">
      <c r="A10" s="5" t="s">
        <v>7</v>
      </c>
      <c r="B10" s="5" t="s">
        <v>8</v>
      </c>
      <c r="C10" s="5" t="s">
        <v>9</v>
      </c>
      <c r="D10" s="5"/>
      <c r="E10" s="5"/>
      <c r="F10" s="5"/>
      <c r="G10" s="5"/>
      <c r="H10" s="5"/>
    </row>
    <row r="11" spans="1:8" x14ac:dyDescent="0.3">
      <c r="A11" s="5"/>
      <c r="B11" s="5"/>
      <c r="C11">
        <v>1</v>
      </c>
      <c r="D11">
        <v>2</v>
      </c>
      <c r="E11">
        <v>3</v>
      </c>
      <c r="F11">
        <v>4</v>
      </c>
      <c r="G11">
        <v>5</v>
      </c>
      <c r="H11" t="s">
        <v>3</v>
      </c>
    </row>
    <row r="12" spans="1:8" x14ac:dyDescent="0.3">
      <c r="A12" s="2"/>
      <c r="B12" s="4" t="e">
        <f>A4+B7</f>
        <v>#DIV/0!</v>
      </c>
      <c r="C12" s="2"/>
      <c r="D12" s="2"/>
      <c r="E12" s="2"/>
      <c r="F12" s="2"/>
      <c r="G12" s="2"/>
      <c r="H12" s="3" t="e">
        <f>AVERAGE(C12:G12)</f>
        <v>#DIV/0!</v>
      </c>
    </row>
    <row r="13" spans="1:8" x14ac:dyDescent="0.3">
      <c r="A13" s="2"/>
      <c r="B13" s="4" t="e">
        <f>A5+B7</f>
        <v>#DIV/0!</v>
      </c>
      <c r="C13" s="2"/>
      <c r="D13" s="2"/>
      <c r="E13" s="2"/>
      <c r="F13" s="2"/>
      <c r="G13" s="2"/>
      <c r="H13" s="3" t="e">
        <f>AVERAGE(C13:G13)</f>
        <v>#DIV/0!</v>
      </c>
    </row>
    <row r="15" spans="1:8" x14ac:dyDescent="0.3">
      <c r="A15" t="s">
        <v>10</v>
      </c>
      <c r="B15" s="3">
        <f>273.15+A12</f>
        <v>273.14999999999998</v>
      </c>
      <c r="C15" t="s">
        <v>12</v>
      </c>
      <c r="D15" s="3" t="e">
        <f>H12*B12/B15</f>
        <v>#DIV/0!</v>
      </c>
      <c r="F15" t="s">
        <v>14</v>
      </c>
      <c r="G15" s="3" t="e">
        <f>ABS(D16-D15)/D15</f>
        <v>#DIV/0!</v>
      </c>
    </row>
    <row r="16" spans="1:8" x14ac:dyDescent="0.3">
      <c r="A16" t="s">
        <v>11</v>
      </c>
      <c r="B16" s="3">
        <f>273.15+A13</f>
        <v>273.14999999999998</v>
      </c>
      <c r="C16" t="s">
        <v>13</v>
      </c>
      <c r="D16" s="3" t="e">
        <f>H13*B13/B16</f>
        <v>#DIV/0!</v>
      </c>
    </row>
    <row r="18" spans="1:13" x14ac:dyDescent="0.3">
      <c r="A18" t="s">
        <v>15</v>
      </c>
    </row>
    <row r="19" spans="1:13" x14ac:dyDescent="0.3">
      <c r="A19" t="s">
        <v>8</v>
      </c>
      <c r="B19" t="s">
        <v>9</v>
      </c>
      <c r="C19" t="s">
        <v>7</v>
      </c>
      <c r="D19" t="s">
        <v>16</v>
      </c>
      <c r="E19" t="s">
        <v>17</v>
      </c>
      <c r="G19" t="s">
        <v>19</v>
      </c>
    </row>
    <row r="20" spans="1:13" x14ac:dyDescent="0.3">
      <c r="A20" s="4">
        <v>60</v>
      </c>
      <c r="B20" s="2"/>
      <c r="C20" s="2"/>
      <c r="D20" s="3">
        <f>C20+273.15</f>
        <v>273.14999999999998</v>
      </c>
      <c r="E20" s="3" t="e">
        <f>D20/B20</f>
        <v>#DIV/0!</v>
      </c>
      <c r="G20" t="s">
        <v>8</v>
      </c>
      <c r="H20" t="s">
        <v>9</v>
      </c>
      <c r="I20" t="s">
        <v>7</v>
      </c>
      <c r="J20" t="s">
        <v>16</v>
      </c>
      <c r="K20" t="s">
        <v>17</v>
      </c>
    </row>
    <row r="21" spans="1:13" x14ac:dyDescent="0.3">
      <c r="A21" s="4">
        <v>55</v>
      </c>
      <c r="B21" s="2"/>
      <c r="C21" s="2"/>
      <c r="D21" s="3">
        <f t="shared" ref="D21:D25" si="0">C21+273.15</f>
        <v>273.14999999999998</v>
      </c>
      <c r="E21" s="3" t="e">
        <f t="shared" ref="E21:E25" si="1">D21/B21</f>
        <v>#DIV/0!</v>
      </c>
      <c r="G21" s="4">
        <v>80</v>
      </c>
      <c r="H21" s="2"/>
      <c r="I21" s="2"/>
      <c r="J21" s="3">
        <f>I21+273.15</f>
        <v>273.14999999999998</v>
      </c>
      <c r="K21" s="3" t="e">
        <f>J21/H21</f>
        <v>#DIV/0!</v>
      </c>
    </row>
    <row r="22" spans="1:13" x14ac:dyDescent="0.3">
      <c r="A22" s="4">
        <v>50</v>
      </c>
      <c r="B22" s="2"/>
      <c r="C22" s="2"/>
      <c r="D22" s="3">
        <f t="shared" si="0"/>
        <v>273.14999999999998</v>
      </c>
      <c r="E22" s="3" t="e">
        <f t="shared" si="1"/>
        <v>#DIV/0!</v>
      </c>
      <c r="G22" s="4">
        <v>75</v>
      </c>
      <c r="H22" s="2"/>
      <c r="I22" s="2"/>
      <c r="J22" s="3">
        <f t="shared" ref="J22:J28" si="2">I22+273.15</f>
        <v>273.14999999999998</v>
      </c>
      <c r="K22" s="3" t="e">
        <f t="shared" ref="K22:K26" si="3">J22/H22</f>
        <v>#DIV/0!</v>
      </c>
    </row>
    <row r="23" spans="1:13" x14ac:dyDescent="0.3">
      <c r="A23" s="4">
        <v>45</v>
      </c>
      <c r="B23" s="2"/>
      <c r="C23" s="2"/>
      <c r="D23" s="3">
        <f t="shared" si="0"/>
        <v>273.14999999999998</v>
      </c>
      <c r="E23" s="3" t="e">
        <f t="shared" si="1"/>
        <v>#DIV/0!</v>
      </c>
      <c r="G23" s="4">
        <v>70</v>
      </c>
      <c r="H23" s="2"/>
      <c r="I23" s="2"/>
      <c r="J23" s="3">
        <f t="shared" si="2"/>
        <v>273.14999999999998</v>
      </c>
      <c r="K23" s="3" t="e">
        <f t="shared" si="3"/>
        <v>#DIV/0!</v>
      </c>
    </row>
    <row r="24" spans="1:13" x14ac:dyDescent="0.3">
      <c r="A24" s="4">
        <v>40</v>
      </c>
      <c r="B24" s="2"/>
      <c r="C24" s="2"/>
      <c r="D24" s="3">
        <f t="shared" si="0"/>
        <v>273.14999999999998</v>
      </c>
      <c r="E24" s="3" t="e">
        <f t="shared" si="1"/>
        <v>#DIV/0!</v>
      </c>
      <c r="G24" s="4">
        <v>65</v>
      </c>
      <c r="H24" s="2"/>
      <c r="I24" s="2"/>
      <c r="J24" s="3">
        <f t="shared" si="2"/>
        <v>273.14999999999998</v>
      </c>
      <c r="K24" s="3" t="e">
        <f t="shared" si="3"/>
        <v>#DIV/0!</v>
      </c>
    </row>
    <row r="25" spans="1:13" x14ac:dyDescent="0.3">
      <c r="A25" s="4">
        <v>35</v>
      </c>
      <c r="B25" s="2"/>
      <c r="C25" s="2"/>
      <c r="D25" s="3">
        <f t="shared" si="0"/>
        <v>273.14999999999998</v>
      </c>
      <c r="E25" s="3" t="e">
        <f t="shared" si="1"/>
        <v>#DIV/0!</v>
      </c>
      <c r="G25" s="4">
        <v>60</v>
      </c>
      <c r="H25" s="2"/>
      <c r="I25" s="2"/>
      <c r="J25" s="3">
        <f t="shared" si="2"/>
        <v>273.14999999999998</v>
      </c>
      <c r="K25" s="3" t="e">
        <f t="shared" si="3"/>
        <v>#DIV/0!</v>
      </c>
    </row>
    <row r="26" spans="1:13" x14ac:dyDescent="0.3">
      <c r="G26" s="4">
        <v>55</v>
      </c>
      <c r="H26" s="2"/>
      <c r="I26" s="2"/>
      <c r="J26" s="3">
        <f t="shared" si="2"/>
        <v>273.14999999999998</v>
      </c>
      <c r="K26" s="3" t="e">
        <f t="shared" si="3"/>
        <v>#DIV/0!</v>
      </c>
    </row>
    <row r="27" spans="1:13" x14ac:dyDescent="0.3">
      <c r="A27" t="s">
        <v>18</v>
      </c>
      <c r="G27" s="4">
        <v>50</v>
      </c>
      <c r="H27" s="2"/>
      <c r="I27" s="2"/>
      <c r="J27" s="3">
        <f t="shared" si="2"/>
        <v>273.14999999999998</v>
      </c>
      <c r="K27" s="3" t="e">
        <f t="shared" ref="K27" si="4">J27/H27</f>
        <v>#DIV/0!</v>
      </c>
    </row>
    <row r="28" spans="1:13" x14ac:dyDescent="0.3">
      <c r="A28" t="s">
        <v>8</v>
      </c>
      <c r="B28" t="s">
        <v>9</v>
      </c>
      <c r="C28" t="s">
        <v>7</v>
      </c>
      <c r="D28" t="s">
        <v>16</v>
      </c>
      <c r="E28" t="s">
        <v>17</v>
      </c>
      <c r="G28" s="4">
        <v>45</v>
      </c>
      <c r="H28" s="2"/>
      <c r="I28" s="2"/>
      <c r="J28" s="3">
        <f t="shared" si="2"/>
        <v>273.14999999999998</v>
      </c>
      <c r="K28" s="3" t="e">
        <f t="shared" ref="K28" si="5">J28/H28</f>
        <v>#DIV/0!</v>
      </c>
    </row>
    <row r="29" spans="1:13" x14ac:dyDescent="0.3">
      <c r="A29" s="4">
        <v>40</v>
      </c>
      <c r="B29" s="2"/>
      <c r="C29" s="2"/>
      <c r="D29" s="3">
        <f>C29+273.15</f>
        <v>273.14999999999998</v>
      </c>
      <c r="E29" s="3" t="e">
        <f>D29/B29</f>
        <v>#DIV/0!</v>
      </c>
    </row>
    <row r="30" spans="1:13" x14ac:dyDescent="0.3">
      <c r="A30" s="4">
        <v>35</v>
      </c>
      <c r="B30" s="2"/>
      <c r="C30" s="2"/>
      <c r="D30" s="3">
        <f t="shared" ref="D30:D33" si="6">C30+273.15</f>
        <v>273.14999999999998</v>
      </c>
      <c r="E30" s="3" t="e">
        <f t="shared" ref="E30:E33" si="7">D30/B30</f>
        <v>#DIV/0!</v>
      </c>
      <c r="G30" t="s">
        <v>20</v>
      </c>
    </row>
    <row r="31" spans="1:13" x14ac:dyDescent="0.3">
      <c r="A31" s="4">
        <v>30</v>
      </c>
      <c r="B31" s="2"/>
      <c r="C31" s="2"/>
      <c r="D31" s="3">
        <f t="shared" si="6"/>
        <v>273.14999999999998</v>
      </c>
      <c r="E31" s="3" t="e">
        <f t="shared" si="7"/>
        <v>#DIV/0!</v>
      </c>
      <c r="G31" s="1" t="s">
        <v>21</v>
      </c>
      <c r="H31" s="1">
        <v>1</v>
      </c>
      <c r="I31" s="1">
        <v>2</v>
      </c>
      <c r="J31" s="1">
        <v>3</v>
      </c>
      <c r="K31" s="1">
        <v>4</v>
      </c>
      <c r="L31" s="1">
        <v>5</v>
      </c>
      <c r="M31" s="1" t="s">
        <v>3</v>
      </c>
    </row>
    <row r="32" spans="1:13" x14ac:dyDescent="0.3">
      <c r="A32" s="4">
        <v>25</v>
      </c>
      <c r="B32" s="2"/>
      <c r="C32" s="2"/>
      <c r="D32" s="3">
        <f t="shared" si="6"/>
        <v>273.14999999999998</v>
      </c>
      <c r="E32" s="3" t="e">
        <f t="shared" si="7"/>
        <v>#DIV/0!</v>
      </c>
      <c r="G32" s="1" t="s">
        <v>22</v>
      </c>
      <c r="H32" s="2"/>
      <c r="I32" s="2"/>
      <c r="J32" s="2"/>
      <c r="K32" s="2"/>
      <c r="L32" s="2"/>
      <c r="M32" s="3" t="e">
        <f>AVERAGE(H32:L32)</f>
        <v>#DIV/0!</v>
      </c>
    </row>
    <row r="33" spans="1:11" x14ac:dyDescent="0.3">
      <c r="A33" s="4">
        <v>20</v>
      </c>
      <c r="B33" s="2"/>
      <c r="C33" s="2"/>
      <c r="D33" s="3">
        <f t="shared" si="6"/>
        <v>273.14999999999998</v>
      </c>
      <c r="E33" s="3" t="e">
        <f t="shared" si="7"/>
        <v>#DIV/0!</v>
      </c>
      <c r="G33" t="s">
        <v>31</v>
      </c>
      <c r="H33" s="4">
        <v>2680</v>
      </c>
      <c r="I33" s="4" t="s">
        <v>32</v>
      </c>
    </row>
    <row r="34" spans="1:11" x14ac:dyDescent="0.3">
      <c r="G34" t="s">
        <v>23</v>
      </c>
      <c r="H34" s="4">
        <v>11.1</v>
      </c>
      <c r="I34" s="4" t="s">
        <v>27</v>
      </c>
      <c r="J34" t="s">
        <v>29</v>
      </c>
      <c r="K34" s="3" t="e">
        <f>64*H34*H33/((M32/50)^2 * H37 * H35^4) *10^3</f>
        <v>#DIV/0!</v>
      </c>
    </row>
    <row r="35" spans="1:11" x14ac:dyDescent="0.3">
      <c r="G35" t="s">
        <v>24</v>
      </c>
      <c r="H35" s="4">
        <v>14</v>
      </c>
      <c r="I35" s="4" t="s">
        <v>26</v>
      </c>
      <c r="J35" t="s">
        <v>14</v>
      </c>
      <c r="K35" s="3" t="e">
        <f>ABS(H38-K34)/H38</f>
        <v>#DIV/0!</v>
      </c>
    </row>
    <row r="36" spans="1:11" x14ac:dyDescent="0.3">
      <c r="G36" t="s">
        <v>25</v>
      </c>
      <c r="H36" s="4">
        <f>101000</f>
        <v>101000</v>
      </c>
      <c r="I36" s="4" t="s">
        <v>28</v>
      </c>
    </row>
    <row r="37" spans="1:11" x14ac:dyDescent="0.3">
      <c r="G37" t="s">
        <v>30</v>
      </c>
      <c r="H37" s="3">
        <f>H36+H34*10^-3*9.8/(PI() * (H35/2)^2 * 10^-6)</f>
        <v>101706.64794732802</v>
      </c>
    </row>
    <row r="38" spans="1:11" x14ac:dyDescent="0.3">
      <c r="G38" t="s">
        <v>33</v>
      </c>
      <c r="H38" s="4">
        <v>1.4019999999999999</v>
      </c>
    </row>
  </sheetData>
  <mergeCells count="5">
    <mergeCell ref="A2:A3"/>
    <mergeCell ref="B2:G2"/>
    <mergeCell ref="A10:A11"/>
    <mergeCell ref="B10:B11"/>
    <mergeCell ref="C10:H10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RigelShrimp</dc:creator>
  <cp:lastModifiedBy>John Smith</cp:lastModifiedBy>
  <dcterms:created xsi:type="dcterms:W3CDTF">2015-06-05T18:17:20Z</dcterms:created>
  <dcterms:modified xsi:type="dcterms:W3CDTF">2024-09-01T03:33:12Z</dcterms:modified>
</cp:coreProperties>
</file>