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ndon\Documents\Excel database\"/>
    </mc:Choice>
  </mc:AlternateContent>
  <bookViews>
    <workbookView xWindow="0" yWindow="0" windowWidth="20490" windowHeight="8340" activeTab="1"/>
  </bookViews>
  <sheets>
    <sheet name="Sheet2" sheetId="3" r:id="rId1"/>
    <sheet name="Sheet1" sheetId="4" r:id="rId2"/>
    <sheet name="Car In" sheetId="1" r:id="rId3"/>
  </sheets>
  <definedNames>
    <definedName name="Slicer_Make__Full_Name">#N/A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4" i="1" l="1"/>
  <c r="M24" i="1"/>
  <c r="M35" i="1"/>
  <c r="M38" i="1"/>
  <c r="M40" i="1"/>
  <c r="M33" i="1"/>
  <c r="M28" i="1"/>
  <c r="M4" i="1"/>
  <c r="M5" i="1"/>
  <c r="M20" i="1"/>
  <c r="M6" i="1"/>
  <c r="M12" i="1"/>
  <c r="M46" i="1"/>
  <c r="M19" i="1"/>
  <c r="M3" i="1"/>
  <c r="M23" i="1"/>
  <c r="M50" i="1"/>
  <c r="M39" i="1"/>
  <c r="M31" i="1"/>
  <c r="M36" i="1"/>
  <c r="M34" i="1"/>
  <c r="M41" i="1"/>
  <c r="M15" i="1"/>
  <c r="M47" i="1"/>
  <c r="M29" i="1"/>
  <c r="M2" i="1"/>
  <c r="M9" i="1"/>
  <c r="M14" i="1"/>
  <c r="M43" i="1"/>
  <c r="M45" i="1"/>
  <c r="M52" i="1"/>
  <c r="M21" i="1"/>
  <c r="M16" i="1"/>
  <c r="M10" i="1"/>
  <c r="M11" i="1"/>
  <c r="M30" i="1"/>
  <c r="M26" i="1"/>
  <c r="M27" i="1"/>
  <c r="M49" i="1"/>
  <c r="M22" i="1"/>
  <c r="M32" i="1"/>
  <c r="M37" i="1"/>
  <c r="M18" i="1"/>
  <c r="M48" i="1"/>
  <c r="M42" i="1"/>
  <c r="M25" i="1"/>
  <c r="M51" i="1"/>
  <c r="M17" i="1"/>
  <c r="M13" i="1"/>
  <c r="M8" i="1"/>
  <c r="M7" i="1"/>
  <c r="M53" i="1"/>
  <c r="F40" i="1"/>
  <c r="G40" i="1" s="1"/>
  <c r="I40" i="1" s="1"/>
  <c r="F44" i="1"/>
  <c r="G44" i="1" s="1"/>
  <c r="I44" i="1" s="1"/>
  <c r="F24" i="1"/>
  <c r="G24" i="1" s="1"/>
  <c r="I24" i="1" s="1"/>
  <c r="F35" i="1"/>
  <c r="G35" i="1" s="1"/>
  <c r="I35" i="1" s="1"/>
  <c r="F38" i="1"/>
  <c r="G38" i="1" s="1"/>
  <c r="I38" i="1" s="1"/>
  <c r="F33" i="1"/>
  <c r="G33" i="1" s="1"/>
  <c r="I33" i="1" s="1"/>
  <c r="F28" i="1"/>
  <c r="G28" i="1" s="1"/>
  <c r="I28" i="1" s="1"/>
  <c r="F4" i="1"/>
  <c r="G4" i="1" s="1"/>
  <c r="I4" i="1" s="1"/>
  <c r="F5" i="1"/>
  <c r="F20" i="1"/>
  <c r="G20" i="1" s="1"/>
  <c r="I20" i="1" s="1"/>
  <c r="F6" i="1"/>
  <c r="G6" i="1" s="1"/>
  <c r="I6" i="1" s="1"/>
  <c r="F12" i="1"/>
  <c r="G12" i="1" s="1"/>
  <c r="I12" i="1" s="1"/>
  <c r="F46" i="1"/>
  <c r="F19" i="1"/>
  <c r="G19" i="1" s="1"/>
  <c r="I19" i="1" s="1"/>
  <c r="F3" i="1"/>
  <c r="G3" i="1" s="1"/>
  <c r="I3" i="1" s="1"/>
  <c r="F23" i="1"/>
  <c r="G23" i="1" s="1"/>
  <c r="I23" i="1" s="1"/>
  <c r="F50" i="1"/>
  <c r="F39" i="1"/>
  <c r="G39" i="1" s="1"/>
  <c r="I39" i="1" s="1"/>
  <c r="F31" i="1"/>
  <c r="G31" i="1" s="1"/>
  <c r="I31" i="1" s="1"/>
  <c r="F36" i="1"/>
  <c r="G36" i="1" s="1"/>
  <c r="I36" i="1" s="1"/>
  <c r="F34" i="1"/>
  <c r="F41" i="1"/>
  <c r="G41" i="1" s="1"/>
  <c r="I41" i="1" s="1"/>
  <c r="F15" i="1"/>
  <c r="G15" i="1" s="1"/>
  <c r="I15" i="1" s="1"/>
  <c r="F47" i="1"/>
  <c r="G47" i="1" s="1"/>
  <c r="I47" i="1" s="1"/>
  <c r="F29" i="1"/>
  <c r="F2" i="1"/>
  <c r="G2" i="1" s="1"/>
  <c r="I2" i="1" s="1"/>
  <c r="F9" i="1"/>
  <c r="G9" i="1" s="1"/>
  <c r="I9" i="1" s="1"/>
  <c r="F14" i="1"/>
  <c r="G14" i="1" s="1"/>
  <c r="I14" i="1" s="1"/>
  <c r="F43" i="1"/>
  <c r="F45" i="1"/>
  <c r="G45" i="1" s="1"/>
  <c r="I45" i="1" s="1"/>
  <c r="F52" i="1"/>
  <c r="G52" i="1" s="1"/>
  <c r="I52" i="1" s="1"/>
  <c r="F21" i="1"/>
  <c r="G21" i="1" s="1"/>
  <c r="I21" i="1" s="1"/>
  <c r="F16" i="1"/>
  <c r="F10" i="1"/>
  <c r="G10" i="1" s="1"/>
  <c r="I10" i="1" s="1"/>
  <c r="F11" i="1"/>
  <c r="G11" i="1" s="1"/>
  <c r="I11" i="1" s="1"/>
  <c r="F30" i="1"/>
  <c r="G30" i="1" s="1"/>
  <c r="I30" i="1" s="1"/>
  <c r="F26" i="1"/>
  <c r="F27" i="1"/>
  <c r="G27" i="1" s="1"/>
  <c r="I27" i="1" s="1"/>
  <c r="F49" i="1"/>
  <c r="G49" i="1" s="1"/>
  <c r="I49" i="1" s="1"/>
  <c r="F22" i="1"/>
  <c r="G22" i="1" s="1"/>
  <c r="I22" i="1" s="1"/>
  <c r="F32" i="1"/>
  <c r="F37" i="1"/>
  <c r="G37" i="1" s="1"/>
  <c r="I37" i="1" s="1"/>
  <c r="F18" i="1"/>
  <c r="G18" i="1" s="1"/>
  <c r="I18" i="1" s="1"/>
  <c r="F48" i="1"/>
  <c r="G48" i="1" s="1"/>
  <c r="I48" i="1" s="1"/>
  <c r="F42" i="1"/>
  <c r="F25" i="1"/>
  <c r="G25" i="1" s="1"/>
  <c r="I25" i="1" s="1"/>
  <c r="F51" i="1"/>
  <c r="G51" i="1" s="1"/>
  <c r="I51" i="1" s="1"/>
  <c r="F17" i="1"/>
  <c r="G17" i="1" s="1"/>
  <c r="I17" i="1" s="1"/>
  <c r="F13" i="1"/>
  <c r="F8" i="1"/>
  <c r="G8" i="1" s="1"/>
  <c r="I8" i="1" s="1"/>
  <c r="F7" i="1"/>
  <c r="G7" i="1" s="1"/>
  <c r="I7" i="1" s="1"/>
  <c r="F53" i="1"/>
  <c r="G53" i="1" s="1"/>
  <c r="I53" i="1" s="1"/>
  <c r="D22" i="1"/>
  <c r="D49" i="1"/>
  <c r="E49" i="1" s="1"/>
  <c r="E35" i="1"/>
  <c r="E43" i="1"/>
  <c r="E22" i="1"/>
  <c r="D7" i="1"/>
  <c r="E7" i="1" s="1"/>
  <c r="D44" i="1"/>
  <c r="E44" i="1" s="1"/>
  <c r="D24" i="1"/>
  <c r="E24" i="1" s="1"/>
  <c r="D35" i="1"/>
  <c r="D38" i="1"/>
  <c r="E38" i="1" s="1"/>
  <c r="D40" i="1"/>
  <c r="E40" i="1" s="1"/>
  <c r="D33" i="1"/>
  <c r="E33" i="1" s="1"/>
  <c r="D28" i="1"/>
  <c r="E28" i="1" s="1"/>
  <c r="D4" i="1"/>
  <c r="E4" i="1" s="1"/>
  <c r="D5" i="1"/>
  <c r="E5" i="1" s="1"/>
  <c r="D20" i="1"/>
  <c r="E20" i="1" s="1"/>
  <c r="D6" i="1"/>
  <c r="E6" i="1" s="1"/>
  <c r="D12" i="1"/>
  <c r="E12" i="1" s="1"/>
  <c r="D46" i="1"/>
  <c r="E46" i="1" s="1"/>
  <c r="D19" i="1"/>
  <c r="E19" i="1" s="1"/>
  <c r="D3" i="1"/>
  <c r="E3" i="1" s="1"/>
  <c r="D23" i="1"/>
  <c r="E23" i="1" s="1"/>
  <c r="D50" i="1"/>
  <c r="E50" i="1" s="1"/>
  <c r="D39" i="1"/>
  <c r="E39" i="1" s="1"/>
  <c r="D31" i="1"/>
  <c r="E31" i="1" s="1"/>
  <c r="D36" i="1"/>
  <c r="E36" i="1" s="1"/>
  <c r="D34" i="1"/>
  <c r="E34" i="1" s="1"/>
  <c r="D41" i="1"/>
  <c r="E41" i="1" s="1"/>
  <c r="D15" i="1"/>
  <c r="E15" i="1" s="1"/>
  <c r="D47" i="1"/>
  <c r="E47" i="1" s="1"/>
  <c r="D29" i="1"/>
  <c r="E29" i="1" s="1"/>
  <c r="D2" i="1"/>
  <c r="E2" i="1" s="1"/>
  <c r="D9" i="1"/>
  <c r="E9" i="1" s="1"/>
  <c r="D14" i="1"/>
  <c r="E14" i="1" s="1"/>
  <c r="D43" i="1"/>
  <c r="D45" i="1"/>
  <c r="E45" i="1" s="1"/>
  <c r="D52" i="1"/>
  <c r="E52" i="1" s="1"/>
  <c r="D21" i="1"/>
  <c r="E21" i="1" s="1"/>
  <c r="D16" i="1"/>
  <c r="E16" i="1" s="1"/>
  <c r="D10" i="1"/>
  <c r="E10" i="1" s="1"/>
  <c r="D11" i="1"/>
  <c r="E11" i="1" s="1"/>
  <c r="D30" i="1"/>
  <c r="E30" i="1" s="1"/>
  <c r="D26" i="1"/>
  <c r="E26" i="1" s="1"/>
  <c r="D27" i="1"/>
  <c r="E27" i="1" s="1"/>
  <c r="D32" i="1"/>
  <c r="E32" i="1" s="1"/>
  <c r="D37" i="1"/>
  <c r="E37" i="1" s="1"/>
  <c r="D18" i="1"/>
  <c r="E18" i="1" s="1"/>
  <c r="D48" i="1"/>
  <c r="E48" i="1" s="1"/>
  <c r="D42" i="1"/>
  <c r="E42" i="1" s="1"/>
  <c r="D25" i="1"/>
  <c r="E25" i="1" s="1"/>
  <c r="D51" i="1"/>
  <c r="E51" i="1" s="1"/>
  <c r="D17" i="1"/>
  <c r="E17" i="1" s="1"/>
  <c r="D13" i="1"/>
  <c r="E13" i="1" s="1"/>
  <c r="D8" i="1"/>
  <c r="E8" i="1" s="1"/>
  <c r="D53" i="1"/>
  <c r="E53" i="1" s="1"/>
  <c r="C31" i="1"/>
  <c r="B33" i="1"/>
  <c r="B28" i="1"/>
  <c r="C28" i="1" s="1"/>
  <c r="B4" i="1"/>
  <c r="C4" i="1" s="1"/>
  <c r="B5" i="1"/>
  <c r="C5" i="1" s="1"/>
  <c r="B20" i="1"/>
  <c r="B6" i="1"/>
  <c r="C6" i="1" s="1"/>
  <c r="B12" i="1"/>
  <c r="C12" i="1" s="1"/>
  <c r="B46" i="1"/>
  <c r="C46" i="1" s="1"/>
  <c r="B19" i="1"/>
  <c r="B3" i="1"/>
  <c r="B23" i="1"/>
  <c r="C23" i="1" s="1"/>
  <c r="B50" i="1"/>
  <c r="C50" i="1" s="1"/>
  <c r="B39" i="1"/>
  <c r="B31" i="1"/>
  <c r="B36" i="1"/>
  <c r="C36" i="1" s="1"/>
  <c r="B34" i="1"/>
  <c r="C34" i="1" s="1"/>
  <c r="B41" i="1"/>
  <c r="B15" i="1"/>
  <c r="B47" i="1"/>
  <c r="C47" i="1" s="1"/>
  <c r="B29" i="1"/>
  <c r="C29" i="1" s="1"/>
  <c r="B2" i="1"/>
  <c r="B9" i="1"/>
  <c r="B14" i="1"/>
  <c r="C14" i="1" s="1"/>
  <c r="B43" i="1"/>
  <c r="C43" i="1" s="1"/>
  <c r="B45" i="1"/>
  <c r="B52" i="1"/>
  <c r="B21" i="1"/>
  <c r="C21" i="1" s="1"/>
  <c r="B16" i="1"/>
  <c r="C16" i="1" s="1"/>
  <c r="B10" i="1"/>
  <c r="B11" i="1"/>
  <c r="B30" i="1"/>
  <c r="C30" i="1" s="1"/>
  <c r="B26" i="1"/>
  <c r="C26" i="1" s="1"/>
  <c r="B27" i="1"/>
  <c r="B49" i="1"/>
  <c r="B22" i="1"/>
  <c r="B32" i="1"/>
  <c r="C32" i="1" s="1"/>
  <c r="B37" i="1"/>
  <c r="B18" i="1"/>
  <c r="B48" i="1"/>
  <c r="B42" i="1"/>
  <c r="C42" i="1" s="1"/>
  <c r="B25" i="1"/>
  <c r="B51" i="1"/>
  <c r="B17" i="1"/>
  <c r="B13" i="1"/>
  <c r="C13" i="1" s="1"/>
  <c r="B8" i="1"/>
  <c r="B7" i="1"/>
  <c r="B44" i="1"/>
  <c r="N44" i="1" s="1"/>
  <c r="B24" i="1"/>
  <c r="B35" i="1"/>
  <c r="B38" i="1"/>
  <c r="B40" i="1"/>
  <c r="C40" i="1" s="1"/>
  <c r="B53" i="1"/>
  <c r="C53" i="1" s="1"/>
  <c r="N17" i="1" l="1"/>
  <c r="N48" i="1"/>
  <c r="N22" i="1"/>
  <c r="N51" i="1"/>
  <c r="N52" i="1"/>
  <c r="N15" i="1"/>
  <c r="N18" i="1"/>
  <c r="N11" i="1"/>
  <c r="N9" i="1"/>
  <c r="N31" i="1"/>
  <c r="N3" i="1"/>
  <c r="N8" i="1"/>
  <c r="N25" i="1"/>
  <c r="N37" i="1"/>
  <c r="N35" i="1"/>
  <c r="N27" i="1"/>
  <c r="N45" i="1"/>
  <c r="N2" i="1"/>
  <c r="N41" i="1"/>
  <c r="N39" i="1"/>
  <c r="N19" i="1"/>
  <c r="N20" i="1"/>
  <c r="N33" i="1"/>
  <c r="N10" i="1"/>
  <c r="N24" i="1"/>
  <c r="C11" i="1"/>
  <c r="C17" i="1"/>
  <c r="C52" i="1"/>
  <c r="C3" i="1"/>
  <c r="N13" i="1"/>
  <c r="N42" i="1"/>
  <c r="N32" i="1"/>
  <c r="N26" i="1"/>
  <c r="N16" i="1"/>
  <c r="N43" i="1"/>
  <c r="N29" i="1"/>
  <c r="N34" i="1"/>
  <c r="N50" i="1"/>
  <c r="N46" i="1"/>
  <c r="N5" i="1"/>
  <c r="C48" i="1"/>
  <c r="C9" i="1"/>
  <c r="C44" i="1"/>
  <c r="N38" i="1"/>
  <c r="N7" i="1"/>
  <c r="N49" i="1"/>
  <c r="C22" i="1"/>
  <c r="C15" i="1"/>
  <c r="C20" i="1"/>
  <c r="G13" i="1"/>
  <c r="I13" i="1" s="1"/>
  <c r="G32" i="1"/>
  <c r="I32" i="1" s="1"/>
  <c r="G16" i="1"/>
  <c r="I16" i="1" s="1"/>
  <c r="G29" i="1"/>
  <c r="I29" i="1" s="1"/>
  <c r="G50" i="1"/>
  <c r="I50" i="1" s="1"/>
  <c r="G5" i="1"/>
  <c r="I5" i="1" s="1"/>
  <c r="N40" i="1"/>
  <c r="C7" i="1"/>
  <c r="C51" i="1"/>
  <c r="C18" i="1"/>
  <c r="C49" i="1"/>
  <c r="C10" i="1"/>
  <c r="C45" i="1"/>
  <c r="C2" i="1"/>
  <c r="C41" i="1"/>
  <c r="C39" i="1"/>
  <c r="C19" i="1"/>
  <c r="C38" i="1"/>
  <c r="N53" i="1"/>
  <c r="N30" i="1"/>
  <c r="N21" i="1"/>
  <c r="N14" i="1"/>
  <c r="N47" i="1"/>
  <c r="N36" i="1"/>
  <c r="N23" i="1"/>
  <c r="N12" i="1"/>
  <c r="N4" i="1"/>
  <c r="G42" i="1"/>
  <c r="I42" i="1" s="1"/>
  <c r="G26" i="1"/>
  <c r="I26" i="1" s="1"/>
  <c r="G43" i="1"/>
  <c r="I43" i="1" s="1"/>
  <c r="G34" i="1"/>
  <c r="I34" i="1" s="1"/>
  <c r="G46" i="1"/>
  <c r="I46" i="1" s="1"/>
  <c r="C8" i="1"/>
  <c r="C25" i="1"/>
  <c r="C37" i="1"/>
  <c r="C27" i="1"/>
  <c r="C35" i="1"/>
  <c r="N6" i="1"/>
  <c r="N28" i="1"/>
  <c r="C33" i="1"/>
  <c r="C24" i="1"/>
</calcChain>
</file>

<file path=xl/sharedStrings.xml><?xml version="1.0" encoding="utf-8"?>
<sst xmlns="http://schemas.openxmlformats.org/spreadsheetml/2006/main" count="235" uniqueCount="127">
  <si>
    <t>Car ID</t>
  </si>
  <si>
    <t>Make</t>
  </si>
  <si>
    <t>Make (Full Name)</t>
  </si>
  <si>
    <t>Model</t>
  </si>
  <si>
    <t>Model (Full Name)</t>
  </si>
  <si>
    <t>Manufacture Year</t>
  </si>
  <si>
    <t>Age</t>
  </si>
  <si>
    <t>Miles</t>
  </si>
  <si>
    <t>Miles / Year</t>
  </si>
  <si>
    <t>Color</t>
  </si>
  <si>
    <t>Driver</t>
  </si>
  <si>
    <t>Warantee Miles</t>
  </si>
  <si>
    <t>Covered?</t>
  </si>
  <si>
    <t>New Car ID</t>
  </si>
  <si>
    <t>FD06MTG001</t>
  </si>
  <si>
    <t>Black</t>
  </si>
  <si>
    <t>Smith</t>
  </si>
  <si>
    <t>FD06MTG002</t>
  </si>
  <si>
    <t>White</t>
  </si>
  <si>
    <t>McCall</t>
  </si>
  <si>
    <t>FD08MTG003</t>
  </si>
  <si>
    <t>Green</t>
  </si>
  <si>
    <t>Lyon</t>
  </si>
  <si>
    <t>FD08MTG004</t>
  </si>
  <si>
    <t>Jones</t>
  </si>
  <si>
    <t>FD08MTG005</t>
  </si>
  <si>
    <t>Ewenty</t>
  </si>
  <si>
    <t>FD06FCS007</t>
  </si>
  <si>
    <t>FD09FCS008</t>
  </si>
  <si>
    <t>Howard</t>
  </si>
  <si>
    <t>FD13FCS009</t>
  </si>
  <si>
    <t>FD13FCS010</t>
  </si>
  <si>
    <t>Praulty</t>
  </si>
  <si>
    <t>FD12FCS011</t>
  </si>
  <si>
    <t>Yousef</t>
  </si>
  <si>
    <t>FD13FCS012</t>
  </si>
  <si>
    <t>Vizzini</t>
  </si>
  <si>
    <t>FD13FCS013</t>
  </si>
  <si>
    <t>Rodriguez</t>
  </si>
  <si>
    <t>Santos</t>
  </si>
  <si>
    <t>GM12CMR015</t>
  </si>
  <si>
    <t>Bard</t>
  </si>
  <si>
    <t>GM14CMR016</t>
  </si>
  <si>
    <t>Torrens</t>
  </si>
  <si>
    <t>GM10SLV017</t>
  </si>
  <si>
    <t>Hulinski</t>
  </si>
  <si>
    <t>GM98SLV018</t>
  </si>
  <si>
    <t>GM00SLV019</t>
  </si>
  <si>
    <t>Blue</t>
  </si>
  <si>
    <t>TY96CAM020</t>
  </si>
  <si>
    <t>Chan</t>
  </si>
  <si>
    <t>TY98CAM021</t>
  </si>
  <si>
    <t>Swartz</t>
  </si>
  <si>
    <t>TY00CAM022</t>
  </si>
  <si>
    <t>TY02CAM023</t>
  </si>
  <si>
    <t>TY09CAM024</t>
  </si>
  <si>
    <t>TY02COR025</t>
  </si>
  <si>
    <t>Red</t>
  </si>
  <si>
    <t>Gaul</t>
  </si>
  <si>
    <t>TY03COR026</t>
  </si>
  <si>
    <t>TY14COR027</t>
  </si>
  <si>
    <t>TY12COR028</t>
  </si>
  <si>
    <t>TY12CAM029</t>
  </si>
  <si>
    <t>HO99CIV030</t>
  </si>
  <si>
    <t>HO01CIV031</t>
  </si>
  <si>
    <t>HO10CIV032</t>
  </si>
  <si>
    <t>HO10CIV033</t>
  </si>
  <si>
    <t>HO11CIV034</t>
  </si>
  <si>
    <t>HO12CIV035</t>
  </si>
  <si>
    <t>HO13CIV036</t>
  </si>
  <si>
    <t>HO07ODY038</t>
  </si>
  <si>
    <t>HO08ODY039</t>
  </si>
  <si>
    <t>HO010ODY040</t>
  </si>
  <si>
    <t>HO14ODY041</t>
  </si>
  <si>
    <t>CR04PTC042</t>
  </si>
  <si>
    <t>CR07PTC043</t>
  </si>
  <si>
    <t>CR11PTC044</t>
  </si>
  <si>
    <t>CR99CAR045</t>
  </si>
  <si>
    <t>CR00CAR046</t>
  </si>
  <si>
    <t>CR04CAR047</t>
  </si>
  <si>
    <t>CR04CAR048</t>
  </si>
  <si>
    <t>HY11ELA049</t>
  </si>
  <si>
    <t>HY12ELA050</t>
  </si>
  <si>
    <t>HY13ELA051</t>
  </si>
  <si>
    <t>HY13ELA052</t>
  </si>
  <si>
    <t>Left formula</t>
  </si>
  <si>
    <t>CR</t>
  </si>
  <si>
    <t>HY</t>
  </si>
  <si>
    <t>TY</t>
  </si>
  <si>
    <t>HO</t>
  </si>
  <si>
    <t>GM</t>
  </si>
  <si>
    <t>FD</t>
  </si>
  <si>
    <t>Chrysler</t>
  </si>
  <si>
    <t>Hundai</t>
  </si>
  <si>
    <t>Toyota</t>
  </si>
  <si>
    <t>Honda</t>
  </si>
  <si>
    <t>General Motors</t>
  </si>
  <si>
    <t>Ford</t>
  </si>
  <si>
    <t>CAM</t>
  </si>
  <si>
    <t>ELA</t>
  </si>
  <si>
    <t>FCS</t>
  </si>
  <si>
    <t>CMR</t>
  </si>
  <si>
    <t>COR</t>
  </si>
  <si>
    <t>CAR</t>
  </si>
  <si>
    <t>CIV</t>
  </si>
  <si>
    <t>MTG</t>
  </si>
  <si>
    <t>ODY</t>
  </si>
  <si>
    <t>PTC</t>
  </si>
  <si>
    <t>SLV</t>
  </si>
  <si>
    <t>Camery</t>
  </si>
  <si>
    <t>Elatra</t>
  </si>
  <si>
    <t>Focus</t>
  </si>
  <si>
    <t>Camero</t>
  </si>
  <si>
    <t>Corola</t>
  </si>
  <si>
    <t>Caravan</t>
  </si>
  <si>
    <t>Civic</t>
  </si>
  <si>
    <t>Mustang</t>
  </si>
  <si>
    <t>Odyssey</t>
  </si>
  <si>
    <t>PT Cruiser</t>
  </si>
  <si>
    <t>Silverado</t>
  </si>
  <si>
    <t>FD06FCS006</t>
  </si>
  <si>
    <t>GM09CMR014</t>
  </si>
  <si>
    <t>HO05ODY037</t>
  </si>
  <si>
    <t>Sum of Miles</t>
  </si>
  <si>
    <t>Row Labels</t>
  </si>
  <si>
    <t>Grand Total</t>
  </si>
  <si>
    <t>Sum of Warantee 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</si>
</sst>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43" fontId="0" fillId="0" borderId="0" xfId="1" applyFont="1"/>
    <xf numFmtId="0" fontId="16" fillId="0" borderId="0" xfId="0" applyFont="1" applyAlignment="1">
      <alignment wrapText="1"/>
    </xf>
    <xf numFmtId="43" fontId="16" fillId="0" borderId="0" xfId="1" applyFont="1" applyAlignment="1">
      <alignment wrapText="1"/>
    </xf>
    <xf numFmtId="0" fontId="0" fillId="0" borderId="0" xfId="0" applyNumberFormat="1"/>
    <xf numFmtId="0" fontId="0" fillId="0" borderId="0" xfId="0" pivotButton="1"/>
    <xf numFmtId="0" fontId="0" fillId="0" borderId="0" xfId="0"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In1.xlsx]Sheet2!PivotTable3</c:name>
    <c:fmtId val="16"/>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335870516185477"/>
          <c:y val="0.38930118110236223"/>
          <c:w val="0.73578937007874012"/>
          <c:h val="0.40802092446777488"/>
        </c:manualLayout>
      </c:layout>
      <c:bar3DChart>
        <c:barDir val="col"/>
        <c:grouping val="stacked"/>
        <c:varyColors val="0"/>
        <c:ser>
          <c:idx val="0"/>
          <c:order val="0"/>
          <c:tx>
            <c:strRef>
              <c:f>Sheet2!$B$3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Sheet2!$A$4:$A$21</c:f>
              <c:strCache>
                <c:ptCount val="17"/>
                <c:pt idx="0">
                  <c:v>Bard</c:v>
                </c:pt>
                <c:pt idx="1">
                  <c:v>Chan</c:v>
                </c:pt>
                <c:pt idx="2">
                  <c:v>Ewenty</c:v>
                </c:pt>
                <c:pt idx="3">
                  <c:v>Gaul</c:v>
                </c:pt>
                <c:pt idx="4">
                  <c:v>Howard</c:v>
                </c:pt>
                <c:pt idx="5">
                  <c:v>Hulinski</c:v>
                </c:pt>
                <c:pt idx="6">
                  <c:v>Jones</c:v>
                </c:pt>
                <c:pt idx="7">
                  <c:v>Lyon</c:v>
                </c:pt>
                <c:pt idx="8">
                  <c:v>McCall</c:v>
                </c:pt>
                <c:pt idx="9">
                  <c:v>Praulty</c:v>
                </c:pt>
                <c:pt idx="10">
                  <c:v>Rodriguez</c:v>
                </c:pt>
                <c:pt idx="11">
                  <c:v>Santos</c:v>
                </c:pt>
                <c:pt idx="12">
                  <c:v>Smith</c:v>
                </c:pt>
                <c:pt idx="13">
                  <c:v>Swartz</c:v>
                </c:pt>
                <c:pt idx="14">
                  <c:v>Torrens</c:v>
                </c:pt>
                <c:pt idx="15">
                  <c:v>Vizzini</c:v>
                </c:pt>
                <c:pt idx="16">
                  <c:v>Yousef</c:v>
                </c:pt>
              </c:strCache>
            </c:strRef>
          </c:cat>
          <c:val>
            <c:numRef>
              <c:f>Sheet2!$B$4:$B$21</c:f>
              <c:numCache>
                <c:formatCode>General</c:formatCode>
                <c:ptCount val="17"/>
                <c:pt idx="0">
                  <c:v>144647.69999999998</c:v>
                </c:pt>
                <c:pt idx="1">
                  <c:v>150656.40000000002</c:v>
                </c:pt>
                <c:pt idx="2">
                  <c:v>154427.9</c:v>
                </c:pt>
                <c:pt idx="3">
                  <c:v>179986</c:v>
                </c:pt>
                <c:pt idx="4">
                  <c:v>143640.70000000001</c:v>
                </c:pt>
                <c:pt idx="5">
                  <c:v>135078.20000000001</c:v>
                </c:pt>
                <c:pt idx="6">
                  <c:v>184693.8</c:v>
                </c:pt>
                <c:pt idx="7">
                  <c:v>127731.3</c:v>
                </c:pt>
                <c:pt idx="8">
                  <c:v>70964.899999999994</c:v>
                </c:pt>
                <c:pt idx="9">
                  <c:v>65315</c:v>
                </c:pt>
                <c:pt idx="10">
                  <c:v>138561.5</c:v>
                </c:pt>
                <c:pt idx="11">
                  <c:v>141229.4</c:v>
                </c:pt>
                <c:pt idx="12">
                  <c:v>305432.39999999997</c:v>
                </c:pt>
                <c:pt idx="13">
                  <c:v>177713.9</c:v>
                </c:pt>
                <c:pt idx="14">
                  <c:v>65964.899999999994</c:v>
                </c:pt>
                <c:pt idx="15">
                  <c:v>130601.60000000001</c:v>
                </c:pt>
                <c:pt idx="16">
                  <c:v>19341.7</c:v>
                </c:pt>
              </c:numCache>
            </c:numRef>
          </c:val>
        </c:ser>
        <c:dLbls>
          <c:showLegendKey val="0"/>
          <c:showVal val="0"/>
          <c:showCatName val="0"/>
          <c:showSerName val="0"/>
          <c:showPercent val="0"/>
          <c:showBubbleSize val="0"/>
        </c:dLbls>
        <c:gapWidth val="150"/>
        <c:shape val="box"/>
        <c:axId val="128130344"/>
        <c:axId val="128131128"/>
        <c:axId val="0"/>
      </c:bar3DChart>
      <c:catAx>
        <c:axId val="128130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31128"/>
        <c:crosses val="autoZero"/>
        <c:auto val="1"/>
        <c:lblAlgn val="ctr"/>
        <c:lblOffset val="100"/>
        <c:noMultiLvlLbl val="0"/>
      </c:catAx>
      <c:valAx>
        <c:axId val="1281311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130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In1.xlsx]Sheet1!PivotTable2</c:name>
    <c:fmtId val="1"/>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Sum of Miles</c:v>
                </c:pt>
              </c:strCache>
            </c:strRef>
          </c:tx>
          <c:spPr>
            <a:solidFill>
              <a:schemeClr val="accent1"/>
            </a:solidFill>
            <a:ln>
              <a:noFill/>
            </a:ln>
            <a:effectLst/>
            <a:sp3d/>
          </c:spPr>
          <c:invertIfNegative val="0"/>
          <c:cat>
            <c:strRef>
              <c:f>Sheet1!$A$4:$A$10</c:f>
              <c:strCache>
                <c:ptCount val="6"/>
                <c:pt idx="0">
                  <c:v>Chrysler</c:v>
                </c:pt>
                <c:pt idx="1">
                  <c:v>Ford</c:v>
                </c:pt>
                <c:pt idx="2">
                  <c:v>General Motors</c:v>
                </c:pt>
                <c:pt idx="3">
                  <c:v>Honda</c:v>
                </c:pt>
                <c:pt idx="4">
                  <c:v>Hundai</c:v>
                </c:pt>
                <c:pt idx="5">
                  <c:v>Toyota</c:v>
                </c:pt>
              </c:strCache>
            </c:strRef>
          </c:cat>
          <c:val>
            <c:numRef>
              <c:f>Sheet1!$B$4:$B$10</c:f>
              <c:numCache>
                <c:formatCode>General</c:formatCode>
                <c:ptCount val="6"/>
                <c:pt idx="0">
                  <c:v>415900.69999999995</c:v>
                </c:pt>
                <c:pt idx="1">
                  <c:v>448641.39999999997</c:v>
                </c:pt>
                <c:pt idx="2">
                  <c:v>257168.39999999997</c:v>
                </c:pt>
                <c:pt idx="3">
                  <c:v>503367.4</c:v>
                </c:pt>
                <c:pt idx="4">
                  <c:v>93796.7</c:v>
                </c:pt>
                <c:pt idx="5">
                  <c:v>617112.69999999995</c:v>
                </c:pt>
              </c:numCache>
            </c:numRef>
          </c:val>
        </c:ser>
        <c:ser>
          <c:idx val="1"/>
          <c:order val="1"/>
          <c:tx>
            <c:strRef>
              <c:f>Sheet1!$C$3</c:f>
              <c:strCache>
                <c:ptCount val="1"/>
                <c:pt idx="0">
                  <c:v>Sum of Warantee Miles</c:v>
                </c:pt>
              </c:strCache>
            </c:strRef>
          </c:tx>
          <c:spPr>
            <a:solidFill>
              <a:schemeClr val="accent2"/>
            </a:solidFill>
            <a:ln>
              <a:noFill/>
            </a:ln>
            <a:effectLst/>
            <a:sp3d/>
          </c:spPr>
          <c:invertIfNegative val="0"/>
          <c:cat>
            <c:strRef>
              <c:f>Sheet1!$A$4:$A$10</c:f>
              <c:strCache>
                <c:ptCount val="6"/>
                <c:pt idx="0">
                  <c:v>Chrysler</c:v>
                </c:pt>
                <c:pt idx="1">
                  <c:v>Ford</c:v>
                </c:pt>
                <c:pt idx="2">
                  <c:v>General Motors</c:v>
                </c:pt>
                <c:pt idx="3">
                  <c:v>Honda</c:v>
                </c:pt>
                <c:pt idx="4">
                  <c:v>Hundai</c:v>
                </c:pt>
                <c:pt idx="5">
                  <c:v>Toyota</c:v>
                </c:pt>
              </c:strCache>
            </c:strRef>
          </c:cat>
          <c:val>
            <c:numRef>
              <c:f>Sheet1!$C$4:$C$10</c:f>
              <c:numCache>
                <c:formatCode>General</c:formatCode>
                <c:ptCount val="6"/>
                <c:pt idx="0">
                  <c:v>525000</c:v>
                </c:pt>
                <c:pt idx="1">
                  <c:v>850000</c:v>
                </c:pt>
                <c:pt idx="2">
                  <c:v>600000</c:v>
                </c:pt>
                <c:pt idx="3">
                  <c:v>1025000</c:v>
                </c:pt>
                <c:pt idx="4">
                  <c:v>400000</c:v>
                </c:pt>
                <c:pt idx="5">
                  <c:v>1000000</c:v>
                </c:pt>
              </c:numCache>
            </c:numRef>
          </c:val>
        </c:ser>
        <c:dLbls>
          <c:showLegendKey val="0"/>
          <c:showVal val="0"/>
          <c:showCatName val="0"/>
          <c:showSerName val="0"/>
          <c:showPercent val="0"/>
          <c:showBubbleSize val="0"/>
        </c:dLbls>
        <c:gapWidth val="150"/>
        <c:shape val="box"/>
        <c:axId val="128129560"/>
        <c:axId val="128126032"/>
        <c:axId val="0"/>
      </c:bar3DChart>
      <c:catAx>
        <c:axId val="128129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CAR</a:t>
                </a:r>
                <a:r>
                  <a:rPr lang="en-US" baseline="0">
                    <a:solidFill>
                      <a:schemeClr val="tx1">
                        <a:lumMod val="95000"/>
                        <a:lumOff val="5000"/>
                      </a:schemeClr>
                    </a:solidFill>
                  </a:rPr>
                  <a:t> MAKER</a:t>
                </a:r>
                <a:endParaRPr lang="en-US">
                  <a:solidFill>
                    <a:schemeClr val="tx1">
                      <a:lumMod val="95000"/>
                      <a:lumOff val="5000"/>
                    </a:schemeClr>
                  </a:solidFill>
                </a:endParaRPr>
              </a:p>
            </c:rich>
          </c:tx>
          <c:layout/>
          <c:overlay val="0"/>
          <c:spPr>
            <a:solidFill>
              <a:schemeClr val="accent1"/>
            </a:solidFill>
            <a:ln>
              <a:noFill/>
            </a:ln>
            <a:effectLst>
              <a:glow rad="127000">
                <a:schemeClr val="accent2">
                  <a:lumMod val="75000"/>
                </a:schemeClr>
              </a:glow>
            </a:effectLst>
            <a:scene3d>
              <a:camera prst="orthographicFront"/>
              <a:lightRig rig="threePt" dir="t"/>
            </a:scene3d>
            <a:sp3d>
              <a:bevelT w="152400" h="50800" prst="softRound"/>
            </a:sp3d>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6032"/>
        <c:crosses val="autoZero"/>
        <c:auto val="1"/>
        <c:lblAlgn val="ctr"/>
        <c:lblOffset val="100"/>
        <c:noMultiLvlLbl val="0"/>
      </c:catAx>
      <c:valAx>
        <c:axId val="12812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layout/>
          <c:overlay val="0"/>
          <c:spPr>
            <a:solidFill>
              <a:schemeClr val="accent1">
                <a:lumMod val="60000"/>
                <a:lumOff val="40000"/>
              </a:schemeClr>
            </a:solidFill>
            <a:ln>
              <a:solidFill>
                <a:schemeClr val="accent2">
                  <a:lumMod val="75000"/>
                </a:schemeClr>
              </a:solidFill>
            </a:ln>
            <a:effectLst>
              <a:outerShdw blurRad="63500" sx="134000" sy="134000" algn="ctr" rotWithShape="0">
                <a:schemeClr val="accent2"/>
              </a:outerShdw>
            </a:effectLst>
            <a:scene3d>
              <a:camera prst="orthographicFront"/>
              <a:lightRig rig="threePt" dir="t"/>
            </a:scene3d>
            <a:sp3d>
              <a:bevelT/>
            </a:sp3d>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209550</xdr:colOff>
      <xdr:row>2</xdr:row>
      <xdr:rowOff>152400</xdr:rowOff>
    </xdr:from>
    <xdr:to>
      <xdr:col>10</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219075</xdr:colOff>
      <xdr:row>0</xdr:row>
      <xdr:rowOff>85725</xdr:rowOff>
    </xdr:from>
    <xdr:to>
      <xdr:col>10</xdr:col>
      <xdr:colOff>295275</xdr:colOff>
      <xdr:row>16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0</xdr:row>
      <xdr:rowOff>152400</xdr:rowOff>
    </xdr:from>
    <xdr:to>
      <xdr:col>13</xdr:col>
      <xdr:colOff>304800</xdr:colOff>
      <xdr:row>14</xdr:row>
      <xdr:rowOff>9525</xdr:rowOff>
    </xdr:to>
    <mc:AlternateContent xmlns:mc="http://schemas.openxmlformats.org/markup-compatibility/2006">
      <mc:Choice xmlns:a14="http://schemas.microsoft.com/office/drawing/2010/main" Requires="a14">
        <xdr:graphicFrame macro="">
          <xdr:nvGraphicFramePr>
            <xdr:cNvPr id="7" name="Make (Full Name)"/>
            <xdr:cNvGraphicFramePr/>
          </xdr:nvGraphicFramePr>
          <xdr:xfrm>
            <a:off x="0" y="0"/>
            <a:ext cx="0" cy="0"/>
          </xdr:xfrm>
          <a:graphic>
            <a:graphicData uri="http://schemas.microsoft.com/office/drawing/2010/slicer">
              <sle:slicer xmlns:sle="http://schemas.microsoft.com/office/drawing/2010/slicer" name="Make (Full Name)"/>
            </a:graphicData>
          </a:graphic>
        </xdr:graphicFrame>
      </mc:Choice>
      <mc:Fallback>
        <xdr:sp macro="" textlink="">
          <xdr:nvSpPr>
            <xdr:cNvPr id="0" name=""/>
            <xdr:cNvSpPr>
              <a:spLocks noTextEdit="1"/>
            </xdr:cNvSpPr>
          </xdr:nvSpPr>
          <xdr:spPr>
            <a:xfrm>
              <a:off x="788670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IGHT" refreshedDate="44861.967825347223" createdVersion="5" refreshedVersion="5" minRefreshableVersion="3" recordCount="52">
  <cacheSource type="worksheet">
    <worksheetSource ref="A1:N53" sheet="Car In"/>
  </cacheSource>
  <cacheFields count="14">
    <cacheField name="Car ID" numFmtId="0">
      <sharedItems/>
    </cacheField>
    <cacheField name="Make" numFmtId="0">
      <sharedItems/>
    </cacheField>
    <cacheField name="Make (Full Name)" numFmtId="0">
      <sharedItems count="6">
        <s v="Toyota"/>
        <s v="General Motors"/>
        <s v="Ford"/>
        <s v="Hundai"/>
        <s v="Honda"/>
        <s v="Chrysler"/>
      </sharedItems>
    </cacheField>
    <cacheField name="Model" numFmtId="0">
      <sharedItems/>
    </cacheField>
    <cacheField name="Model (Full Name)" numFmtId="0">
      <sharedItems/>
    </cacheField>
    <cacheField name="Manufacture Year" numFmtId="0">
      <sharedItems/>
    </cacheField>
    <cacheField name="Age" numFmtId="0">
      <sharedItems containsSemiMixedTypes="0" containsString="0" containsNumber="1" containsInteger="1" minValue="0" maxValue="18"/>
    </cacheField>
    <cacheField name="Miles" numFmtId="43">
      <sharedItems containsSemiMixedTypes="0" containsString="0" containsNumber="1" minValue="3708.1" maxValue="114660.6" count="52">
        <n v="17556.3"/>
        <n v="14289.6"/>
        <n v="27637.1"/>
        <n v="27534.799999999999"/>
        <n v="22521.599999999999"/>
        <n v="22188.5"/>
        <n v="20223.900000000001"/>
        <n v="29601.9"/>
        <n v="24513.200000000001"/>
        <n v="13867.6"/>
        <n v="13682.9"/>
        <n v="22282"/>
        <n v="22128.2"/>
        <n v="48114.2"/>
        <n v="30555.3"/>
        <n v="29102.3"/>
        <n v="27394.2"/>
        <n v="19421.099999999999"/>
        <n v="19341.7"/>
        <n v="33477.199999999997"/>
        <n v="3708.1"/>
        <n v="31144.400000000001"/>
        <n v="44946.5"/>
        <n v="72527.199999999997"/>
        <n v="50854.1"/>
        <n v="42504.6"/>
        <n v="35137"/>
        <n v="73444.399999999994"/>
        <n v="60389.5"/>
        <n v="114660.6"/>
        <n v="64542"/>
        <n v="52229.5"/>
        <n v="85928"/>
        <n v="37558.800000000003"/>
        <n v="93382.6"/>
        <n v="42074.2"/>
        <n v="36438.5"/>
        <n v="80685.8"/>
        <n v="46311.4"/>
        <n v="67829.100000000006"/>
        <n v="77243.100000000006"/>
        <n v="82374"/>
        <n v="44974.8"/>
        <n v="69891.899999999994"/>
        <n v="28464.799999999999"/>
        <n v="64467.4"/>
        <n v="79420.600000000006"/>
        <n v="68658.899999999994"/>
        <n v="83162.7"/>
        <n v="52699.4"/>
        <n v="22573"/>
        <n v="40326.800000000003"/>
      </sharedItems>
    </cacheField>
    <cacheField name="Miles / Year" numFmtId="43">
      <sharedItems containsSemiMixedTypes="0" containsString="0" containsNumber="1" minValue="4744.3294117647065" maxValue="35112.6"/>
    </cacheField>
    <cacheField name="Color" numFmtId="0">
      <sharedItems/>
    </cacheField>
    <cacheField name="Driver" numFmtId="0">
      <sharedItems count="17">
        <s v="Praulty"/>
        <s v="Torrens"/>
        <s v="Smith"/>
        <s v="Vizzini"/>
        <s v="Ewenty"/>
        <s v="Santos"/>
        <s v="Hulinski"/>
        <s v="Chan"/>
        <s v="Rodriguez"/>
        <s v="McCall"/>
        <s v="Howard"/>
        <s v="Lyon"/>
        <s v="Bard"/>
        <s v="Yousef"/>
        <s v="Swartz"/>
        <s v="Gaul"/>
        <s v="Jones"/>
      </sharedItems>
    </cacheField>
    <cacheField name="Warantee Miles" numFmtId="0">
      <sharedItems containsSemiMixedTypes="0" containsString="0" containsNumber="1" containsInteger="1" minValue="50000" maxValue="100000" count="3">
        <n v="100000"/>
        <n v="75000"/>
        <n v="50000"/>
      </sharedItems>
    </cacheField>
    <cacheField name="Covered?" numFmtId="0">
      <sharedItems/>
    </cacheField>
    <cacheField name="New Car 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
  <r>
    <s v="TY14COR027"/>
    <s v="TY"/>
    <x v="0"/>
    <s v="COR"/>
    <s v="Corola"/>
    <s v="14"/>
    <n v="0"/>
    <x v="0"/>
    <n v="35112.6"/>
    <s v="Blue"/>
    <x v="0"/>
    <x v="0"/>
    <s v="Covered"/>
    <s v="TY14CORBLU027"/>
  </r>
  <r>
    <s v="GM14CMR016"/>
    <s v="GM"/>
    <x v="1"/>
    <s v="CMR"/>
    <s v="Camero"/>
    <s v="14"/>
    <n v="0"/>
    <x v="1"/>
    <n v="28579.200000000001"/>
    <s v="White"/>
    <x v="1"/>
    <x v="0"/>
    <s v="Covered"/>
    <s v="GM14CMRWHI016"/>
  </r>
  <r>
    <s v="FD13FCS009"/>
    <s v="FD"/>
    <x v="2"/>
    <s v="FCS"/>
    <s v="Focus"/>
    <s v="13"/>
    <n v="1"/>
    <x v="2"/>
    <n v="18424.733333333334"/>
    <s v="Black"/>
    <x v="2"/>
    <x v="1"/>
    <s v="Covered"/>
    <s v="FD13FCSBLA009"/>
  </r>
  <r>
    <s v="FD13FCS010"/>
    <s v="FD"/>
    <x v="2"/>
    <s v="FCS"/>
    <s v="Focus"/>
    <s v="13"/>
    <n v="1"/>
    <x v="3"/>
    <n v="18356.533333333333"/>
    <s v="White"/>
    <x v="0"/>
    <x v="1"/>
    <s v="Covered"/>
    <s v="FD13FCSWHI010"/>
  </r>
  <r>
    <s v="FD13FCS012"/>
    <s v="FD"/>
    <x v="2"/>
    <s v="FCS"/>
    <s v="Focus"/>
    <s v="13"/>
    <n v="1"/>
    <x v="4"/>
    <n v="15014.4"/>
    <s v="Black"/>
    <x v="3"/>
    <x v="1"/>
    <s v="Covered"/>
    <s v="FD13FCSBLA012"/>
  </r>
  <r>
    <s v="HY13ELA052"/>
    <s v="HY"/>
    <x v="3"/>
    <s v="ELA"/>
    <s v="Elatra"/>
    <s v="13"/>
    <n v="1"/>
    <x v="5"/>
    <n v="14792.333333333334"/>
    <s v="Blue"/>
    <x v="4"/>
    <x v="0"/>
    <s v="Covered"/>
    <s v="HY13ELABLU052"/>
  </r>
  <r>
    <s v="HY13ELA051"/>
    <s v="HY"/>
    <x v="3"/>
    <s v="ELA"/>
    <s v="Elatra"/>
    <s v="13"/>
    <n v="1"/>
    <x v="6"/>
    <n v="13482.6"/>
    <s v="Black"/>
    <x v="0"/>
    <x v="0"/>
    <s v="Covered"/>
    <s v="HY13ELABLA051"/>
  </r>
  <r>
    <s v="TY12COR028"/>
    <s v="TY"/>
    <x v="0"/>
    <s v="COR"/>
    <s v="Corola"/>
    <s v="12"/>
    <n v="2"/>
    <x v="7"/>
    <n v="11840.76"/>
    <s v="Black"/>
    <x v="5"/>
    <x v="0"/>
    <s v="Covered"/>
    <s v="TY12CORBLA028"/>
  </r>
  <r>
    <s v="HO12CIV035"/>
    <s v="HO"/>
    <x v="4"/>
    <s v="CIV"/>
    <s v="Civic"/>
    <s v="12"/>
    <n v="2"/>
    <x v="8"/>
    <n v="9805.2800000000007"/>
    <s v="Black"/>
    <x v="6"/>
    <x v="1"/>
    <s v="Covered"/>
    <s v="HO12CIVBLA035"/>
  </r>
  <r>
    <s v="HO13CIV036"/>
    <s v="HO"/>
    <x v="4"/>
    <s v="CIV"/>
    <s v="Civic"/>
    <s v="13"/>
    <n v="1"/>
    <x v="9"/>
    <n v="9245.0666666666675"/>
    <s v="Black"/>
    <x v="7"/>
    <x v="1"/>
    <s v="Covered"/>
    <s v="HO13CIVBLA036"/>
  </r>
  <r>
    <s v="FD13FCS013"/>
    <s v="FD"/>
    <x v="2"/>
    <s v="FCS"/>
    <s v="Focus"/>
    <s v="13"/>
    <n v="1"/>
    <x v="10"/>
    <n v="9121.9333333333325"/>
    <s v="Black"/>
    <x v="8"/>
    <x v="1"/>
    <s v="Covered"/>
    <s v="FD13FCSBLA013"/>
  </r>
  <r>
    <s v="HY12ELA050"/>
    <s v="HY"/>
    <x v="3"/>
    <s v="ELA"/>
    <s v="Elatra"/>
    <s v="12"/>
    <n v="2"/>
    <x v="11"/>
    <n v="8912.7999999999993"/>
    <s v="Blue"/>
    <x v="9"/>
    <x v="0"/>
    <s v="Covered"/>
    <s v="HY12ELABLU050"/>
  </r>
  <r>
    <s v="TY12CAM029"/>
    <s v="TY"/>
    <x v="0"/>
    <s v="CAM"/>
    <s v="Camery"/>
    <s v="12"/>
    <n v="2"/>
    <x v="12"/>
    <n v="8851.2800000000007"/>
    <s v="Blue"/>
    <x v="7"/>
    <x v="0"/>
    <s v="Covered"/>
    <s v="TY12CAMBLU029"/>
  </r>
  <r>
    <s v="TY09CAM024"/>
    <s v="TY"/>
    <x v="0"/>
    <s v="CAM"/>
    <s v="Camery"/>
    <s v="09"/>
    <n v="5"/>
    <x v="13"/>
    <n v="8748.0363636363636"/>
    <s v="White"/>
    <x v="10"/>
    <x v="0"/>
    <s v="Covered"/>
    <s v="TY09CAMWHI024"/>
  </r>
  <r>
    <s v="HO11CIV034"/>
    <s v="HO"/>
    <x v="4"/>
    <s v="CIV"/>
    <s v="Civic"/>
    <s v="11"/>
    <n v="3"/>
    <x v="14"/>
    <n v="8730.0857142857149"/>
    <s v="Black"/>
    <x v="11"/>
    <x v="1"/>
    <s v="Covered"/>
    <s v="HO11CIVBLA034"/>
  </r>
  <r>
    <s v="HY11ELA049"/>
    <s v="HY"/>
    <x v="3"/>
    <s v="ELA"/>
    <s v="Elatra"/>
    <s v="11"/>
    <n v="3"/>
    <x v="15"/>
    <n v="8314.9428571428562"/>
    <s v="Black"/>
    <x v="1"/>
    <x v="0"/>
    <s v="Covered"/>
    <s v="HY11ELABLA049"/>
  </r>
  <r>
    <s v="CR11PTC044"/>
    <s v="CR"/>
    <x v="5"/>
    <s v="PTC"/>
    <s v="PT Cruiser"/>
    <s v="11"/>
    <n v="3"/>
    <x v="16"/>
    <n v="7826.9142857142861"/>
    <s v="Black"/>
    <x v="3"/>
    <x v="1"/>
    <s v="Covered"/>
    <s v="CR11PTCBLA044"/>
  </r>
  <r>
    <s v="GM12CMR015"/>
    <s v="GM"/>
    <x v="1"/>
    <s v="CMR"/>
    <s v="Camero"/>
    <s v="12"/>
    <n v="2"/>
    <x v="17"/>
    <n v="7768.44"/>
    <s v="Black"/>
    <x v="12"/>
    <x v="0"/>
    <s v="Covered"/>
    <s v="GM12CMRBLA015"/>
  </r>
  <r>
    <s v="FD12FCS011"/>
    <s v="FD"/>
    <x v="2"/>
    <s v="FCS"/>
    <s v="Focus"/>
    <s v="12"/>
    <n v="2"/>
    <x v="18"/>
    <n v="7736.68"/>
    <s v="White"/>
    <x v="13"/>
    <x v="1"/>
    <s v="Covered"/>
    <s v="FD12FCSWHI011"/>
  </r>
  <r>
    <s v="HO10CIV033"/>
    <s v="HO"/>
    <x v="4"/>
    <s v="CIV"/>
    <s v="Civic"/>
    <s v="10"/>
    <n v="4"/>
    <x v="19"/>
    <n v="7439.3777777777768"/>
    <s v="Black"/>
    <x v="14"/>
    <x v="1"/>
    <s v="Covered"/>
    <s v="HO10CIVBLA033"/>
  </r>
  <r>
    <s v="HO14ODY041"/>
    <s v="HO"/>
    <x v="4"/>
    <s v="ODY"/>
    <s v="Odyssey"/>
    <s v="14"/>
    <n v="0"/>
    <x v="20"/>
    <n v="7416.2"/>
    <s v="Black"/>
    <x v="9"/>
    <x v="0"/>
    <s v="Covered"/>
    <s v="HO14ODYBLA041"/>
  </r>
  <r>
    <s v="GM10SLV017"/>
    <s v="GM"/>
    <x v="1"/>
    <s v="SLV"/>
    <s v="Silverado"/>
    <s v="10"/>
    <n v="4"/>
    <x v="21"/>
    <n v="6920.9777777777781"/>
    <s v="Black"/>
    <x v="6"/>
    <x v="0"/>
    <s v="Covered"/>
    <s v="GM10SLVBLA017"/>
  </r>
  <r>
    <s v="FD08MTG003"/>
    <s v="FD"/>
    <x v="2"/>
    <s v="MTG"/>
    <s v="Mustang"/>
    <s v="08"/>
    <n v="6"/>
    <x v="22"/>
    <n v="6914.8461538461543"/>
    <s v="Green"/>
    <x v="11"/>
    <x v="2"/>
    <s v="Covered"/>
    <s v="FD08MTGGRE003"/>
  </r>
  <r>
    <s v="CR04CAR047"/>
    <s v="CR"/>
    <x v="5"/>
    <s v="CAR"/>
    <s v="Caravan"/>
    <s v="04"/>
    <n v="10"/>
    <x v="23"/>
    <n v="6907.3523809523804"/>
    <s v="White"/>
    <x v="12"/>
    <x v="1"/>
    <s v="Covered"/>
    <s v="CR04CARWHI047"/>
  </r>
  <r>
    <s v="HO07ODY038"/>
    <s v="HO"/>
    <x v="4"/>
    <s v="ODY"/>
    <s v="Odyssey"/>
    <s v="07"/>
    <n v="7"/>
    <x v="24"/>
    <n v="6780.5466666666662"/>
    <s v="Black"/>
    <x v="14"/>
    <x v="0"/>
    <s v="Covered"/>
    <s v="HO07ODYBLA038"/>
  </r>
  <r>
    <s v="HO08ODY039"/>
    <s v="HO"/>
    <x v="4"/>
    <s v="ODY"/>
    <s v="Odyssey"/>
    <s v="08"/>
    <n v="6"/>
    <x v="25"/>
    <n v="6539.1692307692301"/>
    <s v="White"/>
    <x v="8"/>
    <x v="0"/>
    <s v="Covered"/>
    <s v="HO08ODYWHI039"/>
  </r>
  <r>
    <s v="FD09FCS008"/>
    <s v="FD"/>
    <x v="2"/>
    <s v="FCS"/>
    <s v="Focus"/>
    <s v="09"/>
    <n v="5"/>
    <x v="26"/>
    <n v="6388.545454545455"/>
    <s v="Black"/>
    <x v="10"/>
    <x v="1"/>
    <s v="Covered"/>
    <s v="FD09FCSBLA008"/>
  </r>
  <r>
    <s v="TY03COR026"/>
    <s v="TY"/>
    <x v="0"/>
    <s v="COR"/>
    <s v="Corola"/>
    <s v="03"/>
    <n v="11"/>
    <x v="27"/>
    <n v="6386.4695652173905"/>
    <s v="Black"/>
    <x v="15"/>
    <x v="0"/>
    <s v="Covered"/>
    <s v="TY03CORBLA026"/>
  </r>
  <r>
    <s v="HO05ODY037"/>
    <s v="HO"/>
    <x v="4"/>
    <s v="ODY"/>
    <s v="Odyssey"/>
    <s v="05"/>
    <n v="9"/>
    <x v="28"/>
    <n v="6356.7894736842109"/>
    <s v="White"/>
    <x v="10"/>
    <x v="0"/>
    <s v="Covered"/>
    <s v="HO05ODYWHI037"/>
  </r>
  <r>
    <s v="TY96CAM020"/>
    <s v="TY"/>
    <x v="0"/>
    <s v="CAM"/>
    <s v="Camery"/>
    <s v="96"/>
    <n v="18"/>
    <x v="29"/>
    <n v="6197.8702702702703"/>
    <s v="Green"/>
    <x v="7"/>
    <x v="0"/>
    <s v="Not covered"/>
    <s v="TY96CAMGRE020"/>
  </r>
  <r>
    <s v="CR04PTC042"/>
    <s v="CR"/>
    <x v="5"/>
    <s v="PTC"/>
    <s v="PT Cruiser"/>
    <s v="04"/>
    <n v="10"/>
    <x v="30"/>
    <n v="6146.8571428571431"/>
    <s v="Blue"/>
    <x v="2"/>
    <x v="1"/>
    <s v="Covered"/>
    <s v="CR04PTCBLU042"/>
  </r>
  <r>
    <s v="FD06FCS007"/>
    <s v="FD"/>
    <x v="2"/>
    <s v="FCS"/>
    <s v="Focus"/>
    <s v="06"/>
    <n v="8"/>
    <x v="31"/>
    <n v="6144.6470588235297"/>
    <s v="Green"/>
    <x v="11"/>
    <x v="1"/>
    <s v="Covered"/>
    <s v="FD06FCSGRE007"/>
  </r>
  <r>
    <s v="TY00CAM022"/>
    <s v="TY"/>
    <x v="0"/>
    <s v="CAM"/>
    <s v="Camery"/>
    <s v="00"/>
    <n v="14"/>
    <x v="32"/>
    <n v="5926.0689655172409"/>
    <s v="Green"/>
    <x v="4"/>
    <x v="0"/>
    <s v="Covered"/>
    <s v="TY00CAMGRE022"/>
  </r>
  <r>
    <s v="FD08MTG004"/>
    <s v="FD"/>
    <x v="2"/>
    <s v="MTG"/>
    <s v="Mustang"/>
    <s v="08"/>
    <n v="6"/>
    <x v="33"/>
    <n v="5778.2769230769236"/>
    <s v="Black"/>
    <x v="16"/>
    <x v="2"/>
    <s v="Covered"/>
    <s v="FD08MTGBLA004"/>
  </r>
  <r>
    <s v="TY98CAM021"/>
    <s v="TY"/>
    <x v="0"/>
    <s v="CAM"/>
    <s v="Camery"/>
    <s v="98"/>
    <n v="16"/>
    <x v="34"/>
    <n v="5659.5515151515156"/>
    <s v="Black"/>
    <x v="14"/>
    <x v="0"/>
    <s v="Covered"/>
    <s v="TY98CAMBLA021"/>
  </r>
  <r>
    <s v="CR07PTC043"/>
    <s v="CR"/>
    <x v="5"/>
    <s v="PTC"/>
    <s v="PT Cruiser"/>
    <s v="07"/>
    <n v="7"/>
    <x v="35"/>
    <n v="5609.8933333333325"/>
    <s v="Green"/>
    <x v="15"/>
    <x v="1"/>
    <s v="Covered"/>
    <s v="CR07PTCGRE043"/>
  </r>
  <r>
    <s v="FD08MTG005"/>
    <s v="FD"/>
    <x v="2"/>
    <s v="MTG"/>
    <s v="Mustang"/>
    <s v="08"/>
    <n v="6"/>
    <x v="36"/>
    <n v="5605.9230769230771"/>
    <s v="White"/>
    <x v="2"/>
    <x v="2"/>
    <s v="Covered"/>
    <s v="FD08MTGWHI005"/>
  </r>
  <r>
    <s v="GM00SLV019"/>
    <s v="GM"/>
    <x v="1"/>
    <s v="SLV"/>
    <s v="Silverado"/>
    <s v="00"/>
    <n v="14"/>
    <x v="37"/>
    <n v="5564.5379310344833"/>
    <s v="Blue"/>
    <x v="3"/>
    <x v="0"/>
    <s v="Covered"/>
    <s v="GM00SLVBLU019"/>
  </r>
  <r>
    <s v="FD06FCS006"/>
    <s v="FD"/>
    <x v="2"/>
    <s v="FCS"/>
    <s v="Focus"/>
    <s v="06"/>
    <n v="8"/>
    <x v="38"/>
    <n v="5448.4000000000005"/>
    <s v="Green"/>
    <x v="4"/>
    <x v="1"/>
    <s v="Covered"/>
    <s v="FD06FCSGRE006"/>
  </r>
  <r>
    <s v="TY02CAM023"/>
    <s v="TY"/>
    <x v="0"/>
    <s v="CAM"/>
    <s v="Camery"/>
    <s v="02"/>
    <n v="12"/>
    <x v="39"/>
    <n v="5426.3280000000004"/>
    <s v="Black"/>
    <x v="2"/>
    <x v="0"/>
    <s v="Covered"/>
    <s v="TY02CAMBLA023"/>
  </r>
  <r>
    <s v="CR00CAR046"/>
    <s v="CR"/>
    <x v="5"/>
    <s v="CAR"/>
    <s v="Caravan"/>
    <s v="00"/>
    <n v="14"/>
    <x v="40"/>
    <n v="5327.1103448275862"/>
    <s v="Black"/>
    <x v="16"/>
    <x v="1"/>
    <s v="Not covered"/>
    <s v="CR00CARBLA046"/>
  </r>
  <r>
    <s v="HO99CIV030"/>
    <s v="HO"/>
    <x v="4"/>
    <s v="CIV"/>
    <s v="Civic"/>
    <s v="99"/>
    <n v="15"/>
    <x v="41"/>
    <n v="5314.4516129032254"/>
    <s v="White"/>
    <x v="8"/>
    <x v="1"/>
    <s v="Not covered"/>
    <s v="HO99CIVWHI030"/>
  </r>
  <r>
    <s v="FD06MTG002"/>
    <s v="FD"/>
    <x v="2"/>
    <s v="MTG"/>
    <s v="Mustang"/>
    <s v="06"/>
    <n v="8"/>
    <x v="42"/>
    <n v="5291.1529411764714"/>
    <s v="White"/>
    <x v="9"/>
    <x v="2"/>
    <s v="Covered"/>
    <s v="FD06MTGWHI002"/>
  </r>
  <r>
    <s v="HO01CIV031"/>
    <s v="HO"/>
    <x v="4"/>
    <s v="CIV"/>
    <s v="Civic"/>
    <s v="01"/>
    <n v="13"/>
    <x v="43"/>
    <n v="5177.177777777777"/>
    <s v="Blue"/>
    <x v="16"/>
    <x v="1"/>
    <s v="Covered"/>
    <s v="HO01CIVBLU031"/>
  </r>
  <r>
    <s v="GM09CMR014"/>
    <s v="GM"/>
    <x v="1"/>
    <s v="CMR"/>
    <s v="Camero"/>
    <s v="09"/>
    <n v="5"/>
    <x v="44"/>
    <n v="5175.4181818181814"/>
    <s v="White"/>
    <x v="5"/>
    <x v="0"/>
    <s v="Covered"/>
    <s v="GM09CMRWHI014"/>
  </r>
  <r>
    <s v="TY02COR025"/>
    <s v="TY"/>
    <x v="0"/>
    <s v="COR"/>
    <s v="Corola"/>
    <s v="02"/>
    <n v="12"/>
    <x v="45"/>
    <n v="5157.3919999999998"/>
    <s v="Red"/>
    <x v="15"/>
    <x v="0"/>
    <s v="Covered"/>
    <s v="TY02CORRED025"/>
  </r>
  <r>
    <s v="CR99CAR045"/>
    <s v="CR"/>
    <x v="5"/>
    <s v="CAR"/>
    <s v="Caravan"/>
    <s v="99"/>
    <n v="15"/>
    <x v="46"/>
    <n v="5123.9096774193549"/>
    <s v="Green"/>
    <x v="6"/>
    <x v="1"/>
    <s v="Not covered"/>
    <s v="CR99CARGRE045"/>
  </r>
  <r>
    <s v="HO010ODY040"/>
    <s v="HO"/>
    <x v="4"/>
    <s v="ODY"/>
    <s v="Odyssey"/>
    <s v="01"/>
    <n v="13"/>
    <x v="47"/>
    <n v="5085.844444444444"/>
    <s v="Black"/>
    <x v="2"/>
    <x v="0"/>
    <s v="Covered"/>
    <s v="HO01ODYBLA040"/>
  </r>
  <r>
    <s v="GM98SLV018"/>
    <s v="GM"/>
    <x v="1"/>
    <s v="SLV"/>
    <s v="Silverado"/>
    <s v="98"/>
    <n v="16"/>
    <x v="48"/>
    <n v="5040.1636363636362"/>
    <s v="Black"/>
    <x v="5"/>
    <x v="0"/>
    <s v="Covered"/>
    <s v="GM98SLVBLA018"/>
  </r>
  <r>
    <s v="CR04CAR048"/>
    <s v="CR"/>
    <x v="5"/>
    <s v="CAR"/>
    <s v="Caravan"/>
    <s v="04"/>
    <n v="10"/>
    <x v="49"/>
    <n v="5018.9904761904763"/>
    <s v="Red"/>
    <x v="12"/>
    <x v="1"/>
    <s v="Covered"/>
    <s v="CR04CARRED048"/>
  </r>
  <r>
    <s v="HO10CIV032"/>
    <s v="HO"/>
    <x v="4"/>
    <s v="CIV"/>
    <s v="Civic"/>
    <s v="10"/>
    <n v="4"/>
    <x v="50"/>
    <n v="5016.2222222222226"/>
    <s v="Blue"/>
    <x v="1"/>
    <x v="1"/>
    <s v="Covered"/>
    <s v="HO10CIVBLU032"/>
  </r>
  <r>
    <s v="FD06MTG001"/>
    <s v="FD"/>
    <x v="2"/>
    <s v="MTG"/>
    <s v="Mustang"/>
    <s v="06"/>
    <n v="8"/>
    <x v="51"/>
    <n v="4744.3294117647065"/>
    <s v="Black"/>
    <x v="2"/>
    <x v="2"/>
    <s v="Covered"/>
    <s v="FD06MTGBLA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B21" firstHeaderRow="1" firstDataRow="1" firstDataCol="1"/>
  <pivotFields count="14">
    <pivotField showAll="0"/>
    <pivotField showAll="0"/>
    <pivotField showAll="0"/>
    <pivotField showAll="0"/>
    <pivotField showAll="0"/>
    <pivotField showAll="0"/>
    <pivotField showAll="0"/>
    <pivotField dataField="1" numFmtId="43" showAll="0"/>
    <pivotField numFmtId="43" showAll="0"/>
    <pivotField showAll="0"/>
    <pivotField axis="axisRow" showAll="0">
      <items count="18">
        <item x="12"/>
        <item x="7"/>
        <item x="4"/>
        <item x="15"/>
        <item x="10"/>
        <item x="6"/>
        <item x="16"/>
        <item x="11"/>
        <item x="9"/>
        <item x="0"/>
        <item x="8"/>
        <item x="5"/>
        <item x="2"/>
        <item x="14"/>
        <item x="1"/>
        <item x="3"/>
        <item x="13"/>
        <item t="default"/>
      </items>
    </pivotField>
    <pivotField showAll="0"/>
    <pivotField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Miles" fld="7"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C10" firstHeaderRow="0" firstDataRow="1" firstDataCol="1"/>
  <pivotFields count="14">
    <pivotField showAll="0"/>
    <pivotField showAll="0"/>
    <pivotField axis="axisRow" showAll="0">
      <items count="7">
        <item x="5"/>
        <item x="2"/>
        <item x="1"/>
        <item x="4"/>
        <item x="3"/>
        <item x="0"/>
        <item t="default"/>
      </items>
    </pivotField>
    <pivotField showAll="0"/>
    <pivotField showAll="0"/>
    <pivotField showAll="0"/>
    <pivotField showAll="0"/>
    <pivotField dataField="1" showAll="0">
      <items count="53">
        <item x="20"/>
        <item x="10"/>
        <item x="9"/>
        <item x="1"/>
        <item x="0"/>
        <item x="18"/>
        <item x="17"/>
        <item x="6"/>
        <item x="12"/>
        <item x="5"/>
        <item x="11"/>
        <item x="4"/>
        <item x="50"/>
        <item x="8"/>
        <item x="16"/>
        <item x="3"/>
        <item x="2"/>
        <item x="44"/>
        <item x="15"/>
        <item x="7"/>
        <item x="14"/>
        <item x="21"/>
        <item x="19"/>
        <item x="26"/>
        <item x="36"/>
        <item x="33"/>
        <item x="51"/>
        <item x="35"/>
        <item x="25"/>
        <item x="22"/>
        <item x="42"/>
        <item x="38"/>
        <item x="13"/>
        <item x="24"/>
        <item x="31"/>
        <item x="49"/>
        <item x="28"/>
        <item x="45"/>
        <item x="30"/>
        <item x="39"/>
        <item x="47"/>
        <item x="43"/>
        <item x="23"/>
        <item x="27"/>
        <item x="40"/>
        <item x="46"/>
        <item x="37"/>
        <item x="41"/>
        <item x="48"/>
        <item x="32"/>
        <item x="34"/>
        <item x="29"/>
        <item t="default"/>
      </items>
    </pivotField>
    <pivotField showAll="0"/>
    <pivotField showAll="0"/>
    <pivotField showAll="0"/>
    <pivotField dataField="1" showAll="0">
      <items count="4">
        <item x="2"/>
        <item x="1"/>
        <item x="0"/>
        <item t="default"/>
      </items>
    </pivotField>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Miles" fld="7" baseField="0" baseItem="0"/>
    <dataField name="Sum of Warantee Miles" fld="11"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ke__Full_Name" sourceName="Make (Full Name)">
  <pivotTables>
    <pivotTable tabId="4" name="PivotTable2"/>
  </pivotTables>
  <data>
    <tabular pivotCacheId="1">
      <items count="6">
        <i x="5" s="1"/>
        <i x="2" s="1"/>
        <i x="1"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ke (Full Name)" cache="Slicer_Make__Full_Name" caption="Make (Full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E20" sqref="E20"/>
    </sheetView>
  </sheetViews>
  <sheetFormatPr defaultRowHeight="15" x14ac:dyDescent="0.25"/>
  <cols>
    <col min="1" max="1" width="13.140625" bestFit="1" customWidth="1"/>
    <col min="2" max="2" width="12.5703125" bestFit="1" customWidth="1"/>
  </cols>
  <sheetData>
    <row r="3" spans="1:2" x14ac:dyDescent="0.25">
      <c r="A3" s="6" t="s">
        <v>124</v>
      </c>
      <c r="B3" t="s">
        <v>123</v>
      </c>
    </row>
    <row r="4" spans="1:2" x14ac:dyDescent="0.25">
      <c r="A4" s="7" t="s">
        <v>41</v>
      </c>
      <c r="B4" s="5">
        <v>144647.69999999998</v>
      </c>
    </row>
    <row r="5" spans="1:2" x14ac:dyDescent="0.25">
      <c r="A5" s="7" t="s">
        <v>50</v>
      </c>
      <c r="B5" s="5">
        <v>150656.40000000002</v>
      </c>
    </row>
    <row r="6" spans="1:2" x14ac:dyDescent="0.25">
      <c r="A6" s="7" t="s">
        <v>26</v>
      </c>
      <c r="B6" s="5">
        <v>154427.9</v>
      </c>
    </row>
    <row r="7" spans="1:2" x14ac:dyDescent="0.25">
      <c r="A7" s="7" t="s">
        <v>58</v>
      </c>
      <c r="B7" s="5">
        <v>179986</v>
      </c>
    </row>
    <row r="8" spans="1:2" x14ac:dyDescent="0.25">
      <c r="A8" s="7" t="s">
        <v>29</v>
      </c>
      <c r="B8" s="5">
        <v>143640.70000000001</v>
      </c>
    </row>
    <row r="9" spans="1:2" x14ac:dyDescent="0.25">
      <c r="A9" s="7" t="s">
        <v>45</v>
      </c>
      <c r="B9" s="5">
        <v>135078.20000000001</v>
      </c>
    </row>
    <row r="10" spans="1:2" x14ac:dyDescent="0.25">
      <c r="A10" s="7" t="s">
        <v>24</v>
      </c>
      <c r="B10" s="5">
        <v>184693.8</v>
      </c>
    </row>
    <row r="11" spans="1:2" x14ac:dyDescent="0.25">
      <c r="A11" s="7" t="s">
        <v>22</v>
      </c>
      <c r="B11" s="5">
        <v>127731.3</v>
      </c>
    </row>
    <row r="12" spans="1:2" x14ac:dyDescent="0.25">
      <c r="A12" s="7" t="s">
        <v>19</v>
      </c>
      <c r="B12" s="5">
        <v>70964.899999999994</v>
      </c>
    </row>
    <row r="13" spans="1:2" x14ac:dyDescent="0.25">
      <c r="A13" s="7" t="s">
        <v>32</v>
      </c>
      <c r="B13" s="5">
        <v>65315</v>
      </c>
    </row>
    <row r="14" spans="1:2" x14ac:dyDescent="0.25">
      <c r="A14" s="7" t="s">
        <v>38</v>
      </c>
      <c r="B14" s="5">
        <v>138561.5</v>
      </c>
    </row>
    <row r="15" spans="1:2" x14ac:dyDescent="0.25">
      <c r="A15" s="7" t="s">
        <v>39</v>
      </c>
      <c r="B15" s="5">
        <v>141229.4</v>
      </c>
    </row>
    <row r="16" spans="1:2" x14ac:dyDescent="0.25">
      <c r="A16" s="7" t="s">
        <v>16</v>
      </c>
      <c r="B16" s="5">
        <v>305432.39999999997</v>
      </c>
    </row>
    <row r="17" spans="1:2" x14ac:dyDescent="0.25">
      <c r="A17" s="7" t="s">
        <v>52</v>
      </c>
      <c r="B17" s="5">
        <v>177713.9</v>
      </c>
    </row>
    <row r="18" spans="1:2" x14ac:dyDescent="0.25">
      <c r="A18" s="7" t="s">
        <v>43</v>
      </c>
      <c r="B18" s="5">
        <v>65964.899999999994</v>
      </c>
    </row>
    <row r="19" spans="1:2" x14ac:dyDescent="0.25">
      <c r="A19" s="7" t="s">
        <v>36</v>
      </c>
      <c r="B19" s="5">
        <v>130601.60000000001</v>
      </c>
    </row>
    <row r="20" spans="1:2" x14ac:dyDescent="0.25">
      <c r="A20" s="7" t="s">
        <v>34</v>
      </c>
      <c r="B20" s="5">
        <v>19341.7</v>
      </c>
    </row>
    <row r="21" spans="1:2" x14ac:dyDescent="0.25">
      <c r="A21" s="7" t="s">
        <v>125</v>
      </c>
      <c r="B21" s="5">
        <v>2335987.2999999998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abSelected="1" workbookViewId="0">
      <selection activeCell="L16" sqref="L16"/>
    </sheetView>
  </sheetViews>
  <sheetFormatPr defaultRowHeight="15" x14ac:dyDescent="0.25"/>
  <cols>
    <col min="1" max="1" width="14.85546875" bestFit="1" customWidth="1"/>
    <col min="2" max="2" width="12.5703125" bestFit="1" customWidth="1"/>
    <col min="3" max="3" width="22.28515625" bestFit="1" customWidth="1"/>
  </cols>
  <sheetData>
    <row r="3" spans="1:3" x14ac:dyDescent="0.25">
      <c r="A3" s="6" t="s">
        <v>124</v>
      </c>
      <c r="B3" t="s">
        <v>123</v>
      </c>
      <c r="C3" t="s">
        <v>126</v>
      </c>
    </row>
    <row r="4" spans="1:3" x14ac:dyDescent="0.25">
      <c r="A4" s="7" t="s">
        <v>92</v>
      </c>
      <c r="B4" s="5">
        <v>415900.69999999995</v>
      </c>
      <c r="C4" s="5">
        <v>525000</v>
      </c>
    </row>
    <row r="5" spans="1:3" x14ac:dyDescent="0.25">
      <c r="A5" s="7" t="s">
        <v>97</v>
      </c>
      <c r="B5" s="5">
        <v>448641.39999999997</v>
      </c>
      <c r="C5" s="5">
        <v>850000</v>
      </c>
    </row>
    <row r="6" spans="1:3" x14ac:dyDescent="0.25">
      <c r="A6" s="7" t="s">
        <v>96</v>
      </c>
      <c r="B6" s="5">
        <v>257168.39999999997</v>
      </c>
      <c r="C6" s="5">
        <v>600000</v>
      </c>
    </row>
    <row r="7" spans="1:3" x14ac:dyDescent="0.25">
      <c r="A7" s="7" t="s">
        <v>95</v>
      </c>
      <c r="B7" s="5">
        <v>503367.4</v>
      </c>
      <c r="C7" s="5">
        <v>1025000</v>
      </c>
    </row>
    <row r="8" spans="1:3" x14ac:dyDescent="0.25">
      <c r="A8" s="7" t="s">
        <v>93</v>
      </c>
      <c r="B8" s="5">
        <v>93796.7</v>
      </c>
      <c r="C8" s="5">
        <v>400000</v>
      </c>
    </row>
    <row r="9" spans="1:3" x14ac:dyDescent="0.25">
      <c r="A9" s="7" t="s">
        <v>94</v>
      </c>
      <c r="B9" s="5">
        <v>617112.69999999995</v>
      </c>
      <c r="C9" s="5">
        <v>1000000</v>
      </c>
    </row>
    <row r="10" spans="1:3" x14ac:dyDescent="0.25">
      <c r="A10" s="7" t="s">
        <v>125</v>
      </c>
      <c r="B10" s="5">
        <v>2335987.2999999998</v>
      </c>
      <c r="C10" s="5">
        <v>4400000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workbookViewId="0">
      <selection activeCell="F17" sqref="F17"/>
    </sheetView>
  </sheetViews>
  <sheetFormatPr defaultRowHeight="15" x14ac:dyDescent="0.25"/>
  <cols>
    <col min="1" max="1" width="13.140625" customWidth="1"/>
    <col min="3" max="3" width="14.28515625" customWidth="1"/>
    <col min="5" max="5" width="9.7109375" customWidth="1"/>
    <col min="8" max="8" width="11.7109375" style="2" customWidth="1"/>
    <col min="9" max="9" width="10.5703125" style="2" bestFit="1" customWidth="1"/>
    <col min="13" max="13" width="11.7109375" customWidth="1"/>
    <col min="14" max="14" width="16.42578125" customWidth="1"/>
  </cols>
  <sheetData>
    <row r="1" spans="1:15" ht="45" x14ac:dyDescent="0.25">
      <c r="A1" s="3" t="s">
        <v>0</v>
      </c>
      <c r="B1" s="3" t="s">
        <v>1</v>
      </c>
      <c r="C1" s="3" t="s">
        <v>2</v>
      </c>
      <c r="D1" s="3" t="s">
        <v>3</v>
      </c>
      <c r="E1" s="3" t="s">
        <v>4</v>
      </c>
      <c r="F1" s="3" t="s">
        <v>5</v>
      </c>
      <c r="G1" s="3" t="s">
        <v>6</v>
      </c>
      <c r="H1" s="4" t="s">
        <v>7</v>
      </c>
      <c r="I1" s="4" t="s">
        <v>8</v>
      </c>
      <c r="J1" s="3" t="s">
        <v>9</v>
      </c>
      <c r="K1" s="3" t="s">
        <v>10</v>
      </c>
      <c r="L1" s="3" t="s">
        <v>11</v>
      </c>
      <c r="M1" s="3" t="s">
        <v>12</v>
      </c>
      <c r="N1" s="3" t="s">
        <v>13</v>
      </c>
      <c r="O1" s="1"/>
    </row>
    <row r="2" spans="1:15" x14ac:dyDescent="0.25">
      <c r="A2" t="s">
        <v>60</v>
      </c>
      <c r="B2" t="str">
        <f t="shared" ref="B2:B33" si="0">LEFT(A2,2)</f>
        <v>TY</v>
      </c>
      <c r="C2" t="str">
        <f t="shared" ref="C2:C33" si="1">VLOOKUP(B2,C$56:D$61,2)</f>
        <v>Toyota</v>
      </c>
      <c r="D2" t="str">
        <f t="shared" ref="D2:D48" si="2">MID(A2,5,3)</f>
        <v>COR</v>
      </c>
      <c r="E2" t="str">
        <f t="shared" ref="E2:E33" si="3">VLOOKUP(D2,F$56:G$66,2)</f>
        <v>Corola</v>
      </c>
      <c r="F2" t="str">
        <f t="shared" ref="F2:F33" si="4">MID(A2,3,2)</f>
        <v>14</v>
      </c>
      <c r="G2">
        <f t="shared" ref="G2:G33" si="5" xml:space="preserve"> IF(14-F2&lt;0,100-F2+14,14-F2)</f>
        <v>0</v>
      </c>
      <c r="H2" s="2">
        <v>17556.3</v>
      </c>
      <c r="I2" s="2">
        <f t="shared" ref="I2:I33" si="6">H2/(G2+0.5)</f>
        <v>35112.6</v>
      </c>
      <c r="J2" t="s">
        <v>48</v>
      </c>
      <c r="K2" t="s">
        <v>32</v>
      </c>
      <c r="L2">
        <v>100000</v>
      </c>
      <c r="M2" t="str">
        <f t="shared" ref="M2:M33" si="7">IF($H2&lt;=$L2,"Covered","Not covered")</f>
        <v>Covered</v>
      </c>
      <c r="N2" t="str">
        <f t="shared" ref="N2:N33" si="8">CONCATENATE(B2,F2,D2,UPPER(LEFT(J2,3)),RIGHT(A2,3))</f>
        <v>TY14CORBLU027</v>
      </c>
    </row>
    <row r="3" spans="1:15" x14ac:dyDescent="0.25">
      <c r="A3" t="s">
        <v>42</v>
      </c>
      <c r="B3" t="str">
        <f t="shared" si="0"/>
        <v>GM</v>
      </c>
      <c r="C3" t="str">
        <f t="shared" si="1"/>
        <v>General Motors</v>
      </c>
      <c r="D3" t="str">
        <f t="shared" si="2"/>
        <v>CMR</v>
      </c>
      <c r="E3" t="str">
        <f t="shared" si="3"/>
        <v>Camero</v>
      </c>
      <c r="F3" t="str">
        <f t="shared" si="4"/>
        <v>14</v>
      </c>
      <c r="G3">
        <f t="shared" si="5"/>
        <v>0</v>
      </c>
      <c r="H3" s="2">
        <v>14289.6</v>
      </c>
      <c r="I3" s="2">
        <f t="shared" si="6"/>
        <v>28579.200000000001</v>
      </c>
      <c r="J3" t="s">
        <v>18</v>
      </c>
      <c r="K3" t="s">
        <v>43</v>
      </c>
      <c r="L3">
        <v>100000</v>
      </c>
      <c r="M3" t="str">
        <f t="shared" si="7"/>
        <v>Covered</v>
      </c>
      <c r="N3" t="str">
        <f t="shared" si="8"/>
        <v>GM14CMRWHI016</v>
      </c>
    </row>
    <row r="4" spans="1:15" x14ac:dyDescent="0.25">
      <c r="A4" t="s">
        <v>30</v>
      </c>
      <c r="B4" t="str">
        <f t="shared" si="0"/>
        <v>FD</v>
      </c>
      <c r="C4" t="str">
        <f t="shared" si="1"/>
        <v>Ford</v>
      </c>
      <c r="D4" t="str">
        <f t="shared" si="2"/>
        <v>FCS</v>
      </c>
      <c r="E4" t="str">
        <f t="shared" si="3"/>
        <v>Focus</v>
      </c>
      <c r="F4" t="str">
        <f t="shared" si="4"/>
        <v>13</v>
      </c>
      <c r="G4">
        <f t="shared" si="5"/>
        <v>1</v>
      </c>
      <c r="H4" s="2">
        <v>27637.1</v>
      </c>
      <c r="I4" s="2">
        <f t="shared" si="6"/>
        <v>18424.733333333334</v>
      </c>
      <c r="J4" t="s">
        <v>15</v>
      </c>
      <c r="K4" t="s">
        <v>16</v>
      </c>
      <c r="L4">
        <v>75000</v>
      </c>
      <c r="M4" t="str">
        <f t="shared" si="7"/>
        <v>Covered</v>
      </c>
      <c r="N4" t="str">
        <f t="shared" si="8"/>
        <v>FD13FCSBLA009</v>
      </c>
    </row>
    <row r="5" spans="1:15" x14ac:dyDescent="0.25">
      <c r="A5" t="s">
        <v>31</v>
      </c>
      <c r="B5" t="str">
        <f t="shared" si="0"/>
        <v>FD</v>
      </c>
      <c r="C5" t="str">
        <f t="shared" si="1"/>
        <v>Ford</v>
      </c>
      <c r="D5" t="str">
        <f t="shared" si="2"/>
        <v>FCS</v>
      </c>
      <c r="E5" t="str">
        <f t="shared" si="3"/>
        <v>Focus</v>
      </c>
      <c r="F5" t="str">
        <f t="shared" si="4"/>
        <v>13</v>
      </c>
      <c r="G5">
        <f t="shared" si="5"/>
        <v>1</v>
      </c>
      <c r="H5" s="2">
        <v>27534.799999999999</v>
      </c>
      <c r="I5" s="2">
        <f t="shared" si="6"/>
        <v>18356.533333333333</v>
      </c>
      <c r="J5" t="s">
        <v>18</v>
      </c>
      <c r="K5" t="s">
        <v>32</v>
      </c>
      <c r="L5">
        <v>75000</v>
      </c>
      <c r="M5" t="str">
        <f t="shared" si="7"/>
        <v>Covered</v>
      </c>
      <c r="N5" t="str">
        <f t="shared" si="8"/>
        <v>FD13FCSWHI010</v>
      </c>
    </row>
    <row r="6" spans="1:15" x14ac:dyDescent="0.25">
      <c r="A6" t="s">
        <v>35</v>
      </c>
      <c r="B6" t="str">
        <f t="shared" si="0"/>
        <v>FD</v>
      </c>
      <c r="C6" t="str">
        <f t="shared" si="1"/>
        <v>Ford</v>
      </c>
      <c r="D6" t="str">
        <f t="shared" si="2"/>
        <v>FCS</v>
      </c>
      <c r="E6" t="str">
        <f t="shared" si="3"/>
        <v>Focus</v>
      </c>
      <c r="F6" t="str">
        <f t="shared" si="4"/>
        <v>13</v>
      </c>
      <c r="G6">
        <f t="shared" si="5"/>
        <v>1</v>
      </c>
      <c r="H6" s="2">
        <v>22521.599999999999</v>
      </c>
      <c r="I6" s="2">
        <f t="shared" si="6"/>
        <v>15014.4</v>
      </c>
      <c r="J6" t="s">
        <v>15</v>
      </c>
      <c r="K6" t="s">
        <v>36</v>
      </c>
      <c r="L6">
        <v>75000</v>
      </c>
      <c r="M6" t="str">
        <f t="shared" si="7"/>
        <v>Covered</v>
      </c>
      <c r="N6" t="str">
        <f t="shared" si="8"/>
        <v>FD13FCSBLA012</v>
      </c>
    </row>
    <row r="7" spans="1:15" x14ac:dyDescent="0.25">
      <c r="A7" t="s">
        <v>84</v>
      </c>
      <c r="B7" t="str">
        <f t="shared" si="0"/>
        <v>HY</v>
      </c>
      <c r="C7" t="str">
        <f t="shared" si="1"/>
        <v>Hundai</v>
      </c>
      <c r="D7" t="str">
        <f t="shared" si="2"/>
        <v>ELA</v>
      </c>
      <c r="E7" t="str">
        <f t="shared" si="3"/>
        <v>Elatra</v>
      </c>
      <c r="F7" t="str">
        <f t="shared" si="4"/>
        <v>13</v>
      </c>
      <c r="G7">
        <f t="shared" si="5"/>
        <v>1</v>
      </c>
      <c r="H7" s="2">
        <v>22188.5</v>
      </c>
      <c r="I7" s="2">
        <f t="shared" si="6"/>
        <v>14792.333333333334</v>
      </c>
      <c r="J7" t="s">
        <v>48</v>
      </c>
      <c r="K7" t="s">
        <v>26</v>
      </c>
      <c r="L7">
        <v>100000</v>
      </c>
      <c r="M7" t="str">
        <f t="shared" si="7"/>
        <v>Covered</v>
      </c>
      <c r="N7" t="str">
        <f t="shared" si="8"/>
        <v>HY13ELABLU052</v>
      </c>
    </row>
    <row r="8" spans="1:15" x14ac:dyDescent="0.25">
      <c r="A8" t="s">
        <v>83</v>
      </c>
      <c r="B8" t="str">
        <f t="shared" si="0"/>
        <v>HY</v>
      </c>
      <c r="C8" t="str">
        <f t="shared" si="1"/>
        <v>Hundai</v>
      </c>
      <c r="D8" t="str">
        <f t="shared" si="2"/>
        <v>ELA</v>
      </c>
      <c r="E8" t="str">
        <f t="shared" si="3"/>
        <v>Elatra</v>
      </c>
      <c r="F8" t="str">
        <f t="shared" si="4"/>
        <v>13</v>
      </c>
      <c r="G8">
        <f t="shared" si="5"/>
        <v>1</v>
      </c>
      <c r="H8" s="2">
        <v>20223.900000000001</v>
      </c>
      <c r="I8" s="2">
        <f t="shared" si="6"/>
        <v>13482.6</v>
      </c>
      <c r="J8" t="s">
        <v>15</v>
      </c>
      <c r="K8" t="s">
        <v>32</v>
      </c>
      <c r="L8">
        <v>100000</v>
      </c>
      <c r="M8" t="str">
        <f t="shared" si="7"/>
        <v>Covered</v>
      </c>
      <c r="N8" t="str">
        <f t="shared" si="8"/>
        <v>HY13ELABLA051</v>
      </c>
    </row>
    <row r="9" spans="1:15" x14ac:dyDescent="0.25">
      <c r="A9" t="s">
        <v>61</v>
      </c>
      <c r="B9" t="str">
        <f t="shared" si="0"/>
        <v>TY</v>
      </c>
      <c r="C9" t="str">
        <f t="shared" si="1"/>
        <v>Toyota</v>
      </c>
      <c r="D9" t="str">
        <f t="shared" si="2"/>
        <v>COR</v>
      </c>
      <c r="E9" t="str">
        <f t="shared" si="3"/>
        <v>Corola</v>
      </c>
      <c r="F9" t="str">
        <f t="shared" si="4"/>
        <v>12</v>
      </c>
      <c r="G9">
        <f t="shared" si="5"/>
        <v>2</v>
      </c>
      <c r="H9" s="2">
        <v>29601.9</v>
      </c>
      <c r="I9" s="2">
        <f t="shared" si="6"/>
        <v>11840.76</v>
      </c>
      <c r="J9" t="s">
        <v>15</v>
      </c>
      <c r="K9" t="s">
        <v>39</v>
      </c>
      <c r="L9">
        <v>100000</v>
      </c>
      <c r="M9" t="str">
        <f t="shared" si="7"/>
        <v>Covered</v>
      </c>
      <c r="N9" t="str">
        <f t="shared" si="8"/>
        <v>TY12CORBLA028</v>
      </c>
    </row>
    <row r="10" spans="1:15" x14ac:dyDescent="0.25">
      <c r="A10" t="s">
        <v>68</v>
      </c>
      <c r="B10" t="str">
        <f t="shared" si="0"/>
        <v>HO</v>
      </c>
      <c r="C10" t="str">
        <f t="shared" si="1"/>
        <v>Honda</v>
      </c>
      <c r="D10" t="str">
        <f t="shared" si="2"/>
        <v>CIV</v>
      </c>
      <c r="E10" t="str">
        <f t="shared" si="3"/>
        <v>Civic</v>
      </c>
      <c r="F10" t="str">
        <f t="shared" si="4"/>
        <v>12</v>
      </c>
      <c r="G10">
        <f t="shared" si="5"/>
        <v>2</v>
      </c>
      <c r="H10" s="2">
        <v>24513.200000000001</v>
      </c>
      <c r="I10" s="2">
        <f t="shared" si="6"/>
        <v>9805.2800000000007</v>
      </c>
      <c r="J10" t="s">
        <v>15</v>
      </c>
      <c r="K10" t="s">
        <v>45</v>
      </c>
      <c r="L10">
        <v>75000</v>
      </c>
      <c r="M10" t="str">
        <f t="shared" si="7"/>
        <v>Covered</v>
      </c>
      <c r="N10" t="str">
        <f t="shared" si="8"/>
        <v>HO12CIVBLA035</v>
      </c>
    </row>
    <row r="11" spans="1:15" x14ac:dyDescent="0.25">
      <c r="A11" t="s">
        <v>69</v>
      </c>
      <c r="B11" t="str">
        <f t="shared" si="0"/>
        <v>HO</v>
      </c>
      <c r="C11" t="str">
        <f t="shared" si="1"/>
        <v>Honda</v>
      </c>
      <c r="D11" t="str">
        <f t="shared" si="2"/>
        <v>CIV</v>
      </c>
      <c r="E11" t="str">
        <f t="shared" si="3"/>
        <v>Civic</v>
      </c>
      <c r="F11" t="str">
        <f t="shared" si="4"/>
        <v>13</v>
      </c>
      <c r="G11">
        <f t="shared" si="5"/>
        <v>1</v>
      </c>
      <c r="H11" s="2">
        <v>13867.6</v>
      </c>
      <c r="I11" s="2">
        <f t="shared" si="6"/>
        <v>9245.0666666666675</v>
      </c>
      <c r="J11" t="s">
        <v>15</v>
      </c>
      <c r="K11" t="s">
        <v>50</v>
      </c>
      <c r="L11">
        <v>75000</v>
      </c>
      <c r="M11" t="str">
        <f t="shared" si="7"/>
        <v>Covered</v>
      </c>
      <c r="N11" t="str">
        <f t="shared" si="8"/>
        <v>HO13CIVBLA036</v>
      </c>
    </row>
    <row r="12" spans="1:15" x14ac:dyDescent="0.25">
      <c r="A12" t="s">
        <v>37</v>
      </c>
      <c r="B12" t="str">
        <f t="shared" si="0"/>
        <v>FD</v>
      </c>
      <c r="C12" t="str">
        <f t="shared" si="1"/>
        <v>Ford</v>
      </c>
      <c r="D12" t="str">
        <f t="shared" si="2"/>
        <v>FCS</v>
      </c>
      <c r="E12" t="str">
        <f t="shared" si="3"/>
        <v>Focus</v>
      </c>
      <c r="F12" t="str">
        <f t="shared" si="4"/>
        <v>13</v>
      </c>
      <c r="G12">
        <f t="shared" si="5"/>
        <v>1</v>
      </c>
      <c r="H12" s="2">
        <v>13682.9</v>
      </c>
      <c r="I12" s="2">
        <f t="shared" si="6"/>
        <v>9121.9333333333325</v>
      </c>
      <c r="J12" t="s">
        <v>15</v>
      </c>
      <c r="K12" t="s">
        <v>38</v>
      </c>
      <c r="L12">
        <v>75000</v>
      </c>
      <c r="M12" t="str">
        <f t="shared" si="7"/>
        <v>Covered</v>
      </c>
      <c r="N12" t="str">
        <f t="shared" si="8"/>
        <v>FD13FCSBLA013</v>
      </c>
    </row>
    <row r="13" spans="1:15" x14ac:dyDescent="0.25">
      <c r="A13" t="s">
        <v>82</v>
      </c>
      <c r="B13" t="str">
        <f t="shared" si="0"/>
        <v>HY</v>
      </c>
      <c r="C13" t="str">
        <f t="shared" si="1"/>
        <v>Hundai</v>
      </c>
      <c r="D13" t="str">
        <f t="shared" si="2"/>
        <v>ELA</v>
      </c>
      <c r="E13" t="str">
        <f t="shared" si="3"/>
        <v>Elatra</v>
      </c>
      <c r="F13" t="str">
        <f t="shared" si="4"/>
        <v>12</v>
      </c>
      <c r="G13">
        <f t="shared" si="5"/>
        <v>2</v>
      </c>
      <c r="H13" s="2">
        <v>22282</v>
      </c>
      <c r="I13" s="2">
        <f t="shared" si="6"/>
        <v>8912.7999999999993</v>
      </c>
      <c r="J13" t="s">
        <v>48</v>
      </c>
      <c r="K13" t="s">
        <v>19</v>
      </c>
      <c r="L13">
        <v>100000</v>
      </c>
      <c r="M13" t="str">
        <f t="shared" si="7"/>
        <v>Covered</v>
      </c>
      <c r="N13" t="str">
        <f t="shared" si="8"/>
        <v>HY12ELABLU050</v>
      </c>
    </row>
    <row r="14" spans="1:15" x14ac:dyDescent="0.25">
      <c r="A14" t="s">
        <v>62</v>
      </c>
      <c r="B14" t="str">
        <f t="shared" si="0"/>
        <v>TY</v>
      </c>
      <c r="C14" t="str">
        <f t="shared" si="1"/>
        <v>Toyota</v>
      </c>
      <c r="D14" t="str">
        <f t="shared" si="2"/>
        <v>CAM</v>
      </c>
      <c r="E14" t="str">
        <f t="shared" si="3"/>
        <v>Camery</v>
      </c>
      <c r="F14" t="str">
        <f t="shared" si="4"/>
        <v>12</v>
      </c>
      <c r="G14">
        <f t="shared" si="5"/>
        <v>2</v>
      </c>
      <c r="H14" s="2">
        <v>22128.2</v>
      </c>
      <c r="I14" s="2">
        <f t="shared" si="6"/>
        <v>8851.2800000000007</v>
      </c>
      <c r="J14" t="s">
        <v>48</v>
      </c>
      <c r="K14" t="s">
        <v>50</v>
      </c>
      <c r="L14">
        <v>100000</v>
      </c>
      <c r="M14" t="str">
        <f t="shared" si="7"/>
        <v>Covered</v>
      </c>
      <c r="N14" t="str">
        <f t="shared" si="8"/>
        <v>TY12CAMBLU029</v>
      </c>
    </row>
    <row r="15" spans="1:15" x14ac:dyDescent="0.25">
      <c r="A15" t="s">
        <v>55</v>
      </c>
      <c r="B15" t="str">
        <f t="shared" si="0"/>
        <v>TY</v>
      </c>
      <c r="C15" t="str">
        <f t="shared" si="1"/>
        <v>Toyota</v>
      </c>
      <c r="D15" t="str">
        <f t="shared" si="2"/>
        <v>CAM</v>
      </c>
      <c r="E15" t="str">
        <f t="shared" si="3"/>
        <v>Camery</v>
      </c>
      <c r="F15" t="str">
        <f t="shared" si="4"/>
        <v>09</v>
      </c>
      <c r="G15">
        <f t="shared" si="5"/>
        <v>5</v>
      </c>
      <c r="H15" s="2">
        <v>48114.2</v>
      </c>
      <c r="I15" s="2">
        <f t="shared" si="6"/>
        <v>8748.0363636363636</v>
      </c>
      <c r="J15" t="s">
        <v>18</v>
      </c>
      <c r="K15" t="s">
        <v>29</v>
      </c>
      <c r="L15">
        <v>100000</v>
      </c>
      <c r="M15" t="str">
        <f t="shared" si="7"/>
        <v>Covered</v>
      </c>
      <c r="N15" t="str">
        <f t="shared" si="8"/>
        <v>TY09CAMWHI024</v>
      </c>
    </row>
    <row r="16" spans="1:15" x14ac:dyDescent="0.25">
      <c r="A16" t="s">
        <v>67</v>
      </c>
      <c r="B16" t="str">
        <f t="shared" si="0"/>
        <v>HO</v>
      </c>
      <c r="C16" t="str">
        <f t="shared" si="1"/>
        <v>Honda</v>
      </c>
      <c r="D16" t="str">
        <f t="shared" si="2"/>
        <v>CIV</v>
      </c>
      <c r="E16" t="str">
        <f t="shared" si="3"/>
        <v>Civic</v>
      </c>
      <c r="F16" t="str">
        <f t="shared" si="4"/>
        <v>11</v>
      </c>
      <c r="G16">
        <f t="shared" si="5"/>
        <v>3</v>
      </c>
      <c r="H16" s="2">
        <v>30555.3</v>
      </c>
      <c r="I16" s="2">
        <f t="shared" si="6"/>
        <v>8730.0857142857149</v>
      </c>
      <c r="J16" t="s">
        <v>15</v>
      </c>
      <c r="K16" t="s">
        <v>22</v>
      </c>
      <c r="L16">
        <v>75000</v>
      </c>
      <c r="M16" t="str">
        <f t="shared" si="7"/>
        <v>Covered</v>
      </c>
      <c r="N16" t="str">
        <f t="shared" si="8"/>
        <v>HO11CIVBLA034</v>
      </c>
    </row>
    <row r="17" spans="1:14" x14ac:dyDescent="0.25">
      <c r="A17" t="s">
        <v>81</v>
      </c>
      <c r="B17" t="str">
        <f t="shared" si="0"/>
        <v>HY</v>
      </c>
      <c r="C17" t="str">
        <f t="shared" si="1"/>
        <v>Hundai</v>
      </c>
      <c r="D17" t="str">
        <f t="shared" si="2"/>
        <v>ELA</v>
      </c>
      <c r="E17" t="str">
        <f t="shared" si="3"/>
        <v>Elatra</v>
      </c>
      <c r="F17" t="str">
        <f t="shared" si="4"/>
        <v>11</v>
      </c>
      <c r="G17">
        <f t="shared" si="5"/>
        <v>3</v>
      </c>
      <c r="H17" s="2">
        <v>29102.3</v>
      </c>
      <c r="I17" s="2">
        <f t="shared" si="6"/>
        <v>8314.9428571428562</v>
      </c>
      <c r="J17" t="s">
        <v>15</v>
      </c>
      <c r="K17" t="s">
        <v>43</v>
      </c>
      <c r="L17">
        <v>100000</v>
      </c>
      <c r="M17" t="str">
        <f t="shared" si="7"/>
        <v>Covered</v>
      </c>
      <c r="N17" t="str">
        <f t="shared" si="8"/>
        <v>HY11ELABLA049</v>
      </c>
    </row>
    <row r="18" spans="1:14" x14ac:dyDescent="0.25">
      <c r="A18" t="s">
        <v>76</v>
      </c>
      <c r="B18" t="str">
        <f t="shared" si="0"/>
        <v>CR</v>
      </c>
      <c r="C18" t="str">
        <f t="shared" si="1"/>
        <v>Chrysler</v>
      </c>
      <c r="D18" t="str">
        <f t="shared" si="2"/>
        <v>PTC</v>
      </c>
      <c r="E18" t="str">
        <f t="shared" si="3"/>
        <v>PT Cruiser</v>
      </c>
      <c r="F18" t="str">
        <f t="shared" si="4"/>
        <v>11</v>
      </c>
      <c r="G18">
        <f t="shared" si="5"/>
        <v>3</v>
      </c>
      <c r="H18" s="2">
        <v>27394.2</v>
      </c>
      <c r="I18" s="2">
        <f t="shared" si="6"/>
        <v>7826.9142857142861</v>
      </c>
      <c r="J18" t="s">
        <v>15</v>
      </c>
      <c r="K18" t="s">
        <v>36</v>
      </c>
      <c r="L18">
        <v>75000</v>
      </c>
      <c r="M18" t="str">
        <f t="shared" si="7"/>
        <v>Covered</v>
      </c>
      <c r="N18" t="str">
        <f t="shared" si="8"/>
        <v>CR11PTCBLA044</v>
      </c>
    </row>
    <row r="19" spans="1:14" x14ac:dyDescent="0.25">
      <c r="A19" t="s">
        <v>40</v>
      </c>
      <c r="B19" t="str">
        <f t="shared" si="0"/>
        <v>GM</v>
      </c>
      <c r="C19" t="str">
        <f t="shared" si="1"/>
        <v>General Motors</v>
      </c>
      <c r="D19" t="str">
        <f t="shared" si="2"/>
        <v>CMR</v>
      </c>
      <c r="E19" t="str">
        <f t="shared" si="3"/>
        <v>Camero</v>
      </c>
      <c r="F19" t="str">
        <f t="shared" si="4"/>
        <v>12</v>
      </c>
      <c r="G19">
        <f t="shared" si="5"/>
        <v>2</v>
      </c>
      <c r="H19" s="2">
        <v>19421.099999999999</v>
      </c>
      <c r="I19" s="2">
        <f t="shared" si="6"/>
        <v>7768.44</v>
      </c>
      <c r="J19" t="s">
        <v>15</v>
      </c>
      <c r="K19" t="s">
        <v>41</v>
      </c>
      <c r="L19">
        <v>100000</v>
      </c>
      <c r="M19" t="str">
        <f t="shared" si="7"/>
        <v>Covered</v>
      </c>
      <c r="N19" t="str">
        <f t="shared" si="8"/>
        <v>GM12CMRBLA015</v>
      </c>
    </row>
    <row r="20" spans="1:14" x14ac:dyDescent="0.25">
      <c r="A20" t="s">
        <v>33</v>
      </c>
      <c r="B20" t="str">
        <f t="shared" si="0"/>
        <v>FD</v>
      </c>
      <c r="C20" t="str">
        <f t="shared" si="1"/>
        <v>Ford</v>
      </c>
      <c r="D20" t="str">
        <f t="shared" si="2"/>
        <v>FCS</v>
      </c>
      <c r="E20" t="str">
        <f t="shared" si="3"/>
        <v>Focus</v>
      </c>
      <c r="F20" t="str">
        <f t="shared" si="4"/>
        <v>12</v>
      </c>
      <c r="G20">
        <f t="shared" si="5"/>
        <v>2</v>
      </c>
      <c r="H20" s="2">
        <v>19341.7</v>
      </c>
      <c r="I20" s="2">
        <f t="shared" si="6"/>
        <v>7736.68</v>
      </c>
      <c r="J20" t="s">
        <v>18</v>
      </c>
      <c r="K20" t="s">
        <v>34</v>
      </c>
      <c r="L20">
        <v>75000</v>
      </c>
      <c r="M20" t="str">
        <f t="shared" si="7"/>
        <v>Covered</v>
      </c>
      <c r="N20" t="str">
        <f t="shared" si="8"/>
        <v>FD12FCSWHI011</v>
      </c>
    </row>
    <row r="21" spans="1:14" x14ac:dyDescent="0.25">
      <c r="A21" t="s">
        <v>66</v>
      </c>
      <c r="B21" t="str">
        <f t="shared" si="0"/>
        <v>HO</v>
      </c>
      <c r="C21" t="str">
        <f t="shared" si="1"/>
        <v>Honda</v>
      </c>
      <c r="D21" t="str">
        <f t="shared" si="2"/>
        <v>CIV</v>
      </c>
      <c r="E21" t="str">
        <f t="shared" si="3"/>
        <v>Civic</v>
      </c>
      <c r="F21" t="str">
        <f t="shared" si="4"/>
        <v>10</v>
      </c>
      <c r="G21">
        <f t="shared" si="5"/>
        <v>4</v>
      </c>
      <c r="H21" s="2">
        <v>33477.199999999997</v>
      </c>
      <c r="I21" s="2">
        <f t="shared" si="6"/>
        <v>7439.3777777777768</v>
      </c>
      <c r="J21" t="s">
        <v>15</v>
      </c>
      <c r="K21" t="s">
        <v>52</v>
      </c>
      <c r="L21">
        <v>75000</v>
      </c>
      <c r="M21" t="str">
        <f t="shared" si="7"/>
        <v>Covered</v>
      </c>
      <c r="N21" t="str">
        <f t="shared" si="8"/>
        <v>HO10CIVBLA033</v>
      </c>
    </row>
    <row r="22" spans="1:14" x14ac:dyDescent="0.25">
      <c r="A22" t="s">
        <v>73</v>
      </c>
      <c r="B22" t="str">
        <f t="shared" si="0"/>
        <v>HO</v>
      </c>
      <c r="C22" t="str">
        <f t="shared" si="1"/>
        <v>Honda</v>
      </c>
      <c r="D22" t="str">
        <f t="shared" si="2"/>
        <v>ODY</v>
      </c>
      <c r="E22" t="str">
        <f t="shared" si="3"/>
        <v>Odyssey</v>
      </c>
      <c r="F22" t="str">
        <f t="shared" si="4"/>
        <v>14</v>
      </c>
      <c r="G22">
        <f t="shared" si="5"/>
        <v>0</v>
      </c>
      <c r="H22" s="2">
        <v>3708.1</v>
      </c>
      <c r="I22" s="2">
        <f t="shared" si="6"/>
        <v>7416.2</v>
      </c>
      <c r="J22" t="s">
        <v>15</v>
      </c>
      <c r="K22" t="s">
        <v>19</v>
      </c>
      <c r="L22">
        <v>100000</v>
      </c>
      <c r="M22" t="str">
        <f t="shared" si="7"/>
        <v>Covered</v>
      </c>
      <c r="N22" t="str">
        <f t="shared" si="8"/>
        <v>HO14ODYBLA041</v>
      </c>
    </row>
    <row r="23" spans="1:14" x14ac:dyDescent="0.25">
      <c r="A23" t="s">
        <v>44</v>
      </c>
      <c r="B23" t="str">
        <f t="shared" si="0"/>
        <v>GM</v>
      </c>
      <c r="C23" t="str">
        <f t="shared" si="1"/>
        <v>General Motors</v>
      </c>
      <c r="D23" t="str">
        <f t="shared" si="2"/>
        <v>SLV</v>
      </c>
      <c r="E23" t="str">
        <f t="shared" si="3"/>
        <v>Silverado</v>
      </c>
      <c r="F23" t="str">
        <f t="shared" si="4"/>
        <v>10</v>
      </c>
      <c r="G23">
        <f t="shared" si="5"/>
        <v>4</v>
      </c>
      <c r="H23" s="2">
        <v>31144.400000000001</v>
      </c>
      <c r="I23" s="2">
        <f t="shared" si="6"/>
        <v>6920.9777777777781</v>
      </c>
      <c r="J23" t="s">
        <v>15</v>
      </c>
      <c r="K23" t="s">
        <v>45</v>
      </c>
      <c r="L23">
        <v>100000</v>
      </c>
      <c r="M23" t="str">
        <f t="shared" si="7"/>
        <v>Covered</v>
      </c>
      <c r="N23" t="str">
        <f t="shared" si="8"/>
        <v>GM10SLVBLA017</v>
      </c>
    </row>
    <row r="24" spans="1:14" x14ac:dyDescent="0.25">
      <c r="A24" t="s">
        <v>20</v>
      </c>
      <c r="B24" t="str">
        <f t="shared" si="0"/>
        <v>FD</v>
      </c>
      <c r="C24" t="str">
        <f t="shared" si="1"/>
        <v>Ford</v>
      </c>
      <c r="D24" t="str">
        <f t="shared" si="2"/>
        <v>MTG</v>
      </c>
      <c r="E24" t="str">
        <f t="shared" si="3"/>
        <v>Mustang</v>
      </c>
      <c r="F24" t="str">
        <f t="shared" si="4"/>
        <v>08</v>
      </c>
      <c r="G24">
        <f t="shared" si="5"/>
        <v>6</v>
      </c>
      <c r="H24" s="2">
        <v>44946.5</v>
      </c>
      <c r="I24" s="2">
        <f t="shared" si="6"/>
        <v>6914.8461538461543</v>
      </c>
      <c r="J24" t="s">
        <v>21</v>
      </c>
      <c r="K24" t="s">
        <v>22</v>
      </c>
      <c r="L24">
        <v>50000</v>
      </c>
      <c r="M24" t="str">
        <f t="shared" si="7"/>
        <v>Covered</v>
      </c>
      <c r="N24" t="str">
        <f t="shared" si="8"/>
        <v>FD08MTGGRE003</v>
      </c>
    </row>
    <row r="25" spans="1:14" x14ac:dyDescent="0.25">
      <c r="A25" t="s">
        <v>79</v>
      </c>
      <c r="B25" t="str">
        <f t="shared" si="0"/>
        <v>CR</v>
      </c>
      <c r="C25" t="str">
        <f t="shared" si="1"/>
        <v>Chrysler</v>
      </c>
      <c r="D25" t="str">
        <f t="shared" si="2"/>
        <v>CAR</v>
      </c>
      <c r="E25" t="str">
        <f t="shared" si="3"/>
        <v>Caravan</v>
      </c>
      <c r="F25" t="str">
        <f t="shared" si="4"/>
        <v>04</v>
      </c>
      <c r="G25">
        <f t="shared" si="5"/>
        <v>10</v>
      </c>
      <c r="H25" s="2">
        <v>72527.199999999997</v>
      </c>
      <c r="I25" s="2">
        <f t="shared" si="6"/>
        <v>6907.3523809523804</v>
      </c>
      <c r="J25" t="s">
        <v>18</v>
      </c>
      <c r="K25" t="s">
        <v>41</v>
      </c>
      <c r="L25">
        <v>75000</v>
      </c>
      <c r="M25" t="str">
        <f t="shared" si="7"/>
        <v>Covered</v>
      </c>
      <c r="N25" t="str">
        <f t="shared" si="8"/>
        <v>CR04CARWHI047</v>
      </c>
    </row>
    <row r="26" spans="1:14" x14ac:dyDescent="0.25">
      <c r="A26" t="s">
        <v>70</v>
      </c>
      <c r="B26" t="str">
        <f t="shared" si="0"/>
        <v>HO</v>
      </c>
      <c r="C26" t="str">
        <f t="shared" si="1"/>
        <v>Honda</v>
      </c>
      <c r="D26" t="str">
        <f t="shared" si="2"/>
        <v>ODY</v>
      </c>
      <c r="E26" t="str">
        <f t="shared" si="3"/>
        <v>Odyssey</v>
      </c>
      <c r="F26" t="str">
        <f t="shared" si="4"/>
        <v>07</v>
      </c>
      <c r="G26">
        <f t="shared" si="5"/>
        <v>7</v>
      </c>
      <c r="H26" s="2">
        <v>50854.1</v>
      </c>
      <c r="I26" s="2">
        <f t="shared" si="6"/>
        <v>6780.5466666666662</v>
      </c>
      <c r="J26" t="s">
        <v>15</v>
      </c>
      <c r="K26" t="s">
        <v>52</v>
      </c>
      <c r="L26">
        <v>100000</v>
      </c>
      <c r="M26" t="str">
        <f t="shared" si="7"/>
        <v>Covered</v>
      </c>
      <c r="N26" t="str">
        <f t="shared" si="8"/>
        <v>HO07ODYBLA038</v>
      </c>
    </row>
    <row r="27" spans="1:14" x14ac:dyDescent="0.25">
      <c r="A27" t="s">
        <v>71</v>
      </c>
      <c r="B27" t="str">
        <f t="shared" si="0"/>
        <v>HO</v>
      </c>
      <c r="C27" t="str">
        <f t="shared" si="1"/>
        <v>Honda</v>
      </c>
      <c r="D27" t="str">
        <f t="shared" si="2"/>
        <v>ODY</v>
      </c>
      <c r="E27" t="str">
        <f t="shared" si="3"/>
        <v>Odyssey</v>
      </c>
      <c r="F27" t="str">
        <f t="shared" si="4"/>
        <v>08</v>
      </c>
      <c r="G27">
        <f t="shared" si="5"/>
        <v>6</v>
      </c>
      <c r="H27" s="2">
        <v>42504.6</v>
      </c>
      <c r="I27" s="2">
        <f t="shared" si="6"/>
        <v>6539.1692307692301</v>
      </c>
      <c r="J27" t="s">
        <v>18</v>
      </c>
      <c r="K27" t="s">
        <v>38</v>
      </c>
      <c r="L27">
        <v>100000</v>
      </c>
      <c r="M27" t="str">
        <f t="shared" si="7"/>
        <v>Covered</v>
      </c>
      <c r="N27" t="str">
        <f t="shared" si="8"/>
        <v>HO08ODYWHI039</v>
      </c>
    </row>
    <row r="28" spans="1:14" x14ac:dyDescent="0.25">
      <c r="A28" t="s">
        <v>28</v>
      </c>
      <c r="B28" t="str">
        <f t="shared" si="0"/>
        <v>FD</v>
      </c>
      <c r="C28" t="str">
        <f t="shared" si="1"/>
        <v>Ford</v>
      </c>
      <c r="D28" t="str">
        <f t="shared" si="2"/>
        <v>FCS</v>
      </c>
      <c r="E28" t="str">
        <f t="shared" si="3"/>
        <v>Focus</v>
      </c>
      <c r="F28" t="str">
        <f t="shared" si="4"/>
        <v>09</v>
      </c>
      <c r="G28">
        <f t="shared" si="5"/>
        <v>5</v>
      </c>
      <c r="H28" s="2">
        <v>35137</v>
      </c>
      <c r="I28" s="2">
        <f t="shared" si="6"/>
        <v>6388.545454545455</v>
      </c>
      <c r="J28" t="s">
        <v>15</v>
      </c>
      <c r="K28" t="s">
        <v>29</v>
      </c>
      <c r="L28">
        <v>75000</v>
      </c>
      <c r="M28" t="str">
        <f t="shared" si="7"/>
        <v>Covered</v>
      </c>
      <c r="N28" t="str">
        <f t="shared" si="8"/>
        <v>FD09FCSBLA008</v>
      </c>
    </row>
    <row r="29" spans="1:14" x14ac:dyDescent="0.25">
      <c r="A29" t="s">
        <v>59</v>
      </c>
      <c r="B29" t="str">
        <f t="shared" si="0"/>
        <v>TY</v>
      </c>
      <c r="C29" t="str">
        <f t="shared" si="1"/>
        <v>Toyota</v>
      </c>
      <c r="D29" t="str">
        <f t="shared" si="2"/>
        <v>COR</v>
      </c>
      <c r="E29" t="str">
        <f t="shared" si="3"/>
        <v>Corola</v>
      </c>
      <c r="F29" t="str">
        <f t="shared" si="4"/>
        <v>03</v>
      </c>
      <c r="G29">
        <f t="shared" si="5"/>
        <v>11</v>
      </c>
      <c r="H29" s="2">
        <v>73444.399999999994</v>
      </c>
      <c r="I29" s="2">
        <f t="shared" si="6"/>
        <v>6386.4695652173905</v>
      </c>
      <c r="J29" t="s">
        <v>15</v>
      </c>
      <c r="K29" t="s">
        <v>58</v>
      </c>
      <c r="L29">
        <v>100000</v>
      </c>
      <c r="M29" t="str">
        <f t="shared" si="7"/>
        <v>Covered</v>
      </c>
      <c r="N29" t="str">
        <f t="shared" si="8"/>
        <v>TY03CORBLA026</v>
      </c>
    </row>
    <row r="30" spans="1:14" x14ac:dyDescent="0.25">
      <c r="A30" t="s">
        <v>122</v>
      </c>
      <c r="B30" t="str">
        <f t="shared" si="0"/>
        <v>HO</v>
      </c>
      <c r="C30" t="str">
        <f t="shared" si="1"/>
        <v>Honda</v>
      </c>
      <c r="D30" t="str">
        <f t="shared" si="2"/>
        <v>ODY</v>
      </c>
      <c r="E30" t="str">
        <f t="shared" si="3"/>
        <v>Odyssey</v>
      </c>
      <c r="F30" t="str">
        <f t="shared" si="4"/>
        <v>05</v>
      </c>
      <c r="G30">
        <f t="shared" si="5"/>
        <v>9</v>
      </c>
      <c r="H30" s="2">
        <v>60389.5</v>
      </c>
      <c r="I30" s="2">
        <f t="shared" si="6"/>
        <v>6356.7894736842109</v>
      </c>
      <c r="J30" t="s">
        <v>18</v>
      </c>
      <c r="K30" t="s">
        <v>29</v>
      </c>
      <c r="L30">
        <v>100000</v>
      </c>
      <c r="M30" t="str">
        <f t="shared" si="7"/>
        <v>Covered</v>
      </c>
      <c r="N30" t="str">
        <f t="shared" si="8"/>
        <v>HO05ODYWHI037</v>
      </c>
    </row>
    <row r="31" spans="1:14" x14ac:dyDescent="0.25">
      <c r="A31" t="s">
        <v>49</v>
      </c>
      <c r="B31" t="str">
        <f t="shared" si="0"/>
        <v>TY</v>
      </c>
      <c r="C31" t="str">
        <f t="shared" si="1"/>
        <v>Toyota</v>
      </c>
      <c r="D31" t="str">
        <f t="shared" si="2"/>
        <v>CAM</v>
      </c>
      <c r="E31" t="str">
        <f t="shared" si="3"/>
        <v>Camery</v>
      </c>
      <c r="F31" t="str">
        <f t="shared" si="4"/>
        <v>96</v>
      </c>
      <c r="G31">
        <f t="shared" si="5"/>
        <v>18</v>
      </c>
      <c r="H31" s="2">
        <v>114660.6</v>
      </c>
      <c r="I31" s="2">
        <f t="shared" si="6"/>
        <v>6197.8702702702703</v>
      </c>
      <c r="J31" t="s">
        <v>21</v>
      </c>
      <c r="K31" t="s">
        <v>50</v>
      </c>
      <c r="L31">
        <v>100000</v>
      </c>
      <c r="M31" t="str">
        <f t="shared" si="7"/>
        <v>Not covered</v>
      </c>
      <c r="N31" t="str">
        <f t="shared" si="8"/>
        <v>TY96CAMGRE020</v>
      </c>
    </row>
    <row r="32" spans="1:14" x14ac:dyDescent="0.25">
      <c r="A32" t="s">
        <v>74</v>
      </c>
      <c r="B32" t="str">
        <f t="shared" si="0"/>
        <v>CR</v>
      </c>
      <c r="C32" t="str">
        <f t="shared" si="1"/>
        <v>Chrysler</v>
      </c>
      <c r="D32" t="str">
        <f t="shared" si="2"/>
        <v>PTC</v>
      </c>
      <c r="E32" t="str">
        <f t="shared" si="3"/>
        <v>PT Cruiser</v>
      </c>
      <c r="F32" t="str">
        <f t="shared" si="4"/>
        <v>04</v>
      </c>
      <c r="G32">
        <f t="shared" si="5"/>
        <v>10</v>
      </c>
      <c r="H32" s="2">
        <v>64542</v>
      </c>
      <c r="I32" s="2">
        <f t="shared" si="6"/>
        <v>6146.8571428571431</v>
      </c>
      <c r="J32" t="s">
        <v>48</v>
      </c>
      <c r="K32" t="s">
        <v>16</v>
      </c>
      <c r="L32">
        <v>75000</v>
      </c>
      <c r="M32" t="str">
        <f t="shared" si="7"/>
        <v>Covered</v>
      </c>
      <c r="N32" t="str">
        <f t="shared" si="8"/>
        <v>CR04PTCBLU042</v>
      </c>
    </row>
    <row r="33" spans="1:14" x14ac:dyDescent="0.25">
      <c r="A33" t="s">
        <v>27</v>
      </c>
      <c r="B33" t="str">
        <f t="shared" si="0"/>
        <v>FD</v>
      </c>
      <c r="C33" t="str">
        <f t="shared" si="1"/>
        <v>Ford</v>
      </c>
      <c r="D33" t="str">
        <f t="shared" si="2"/>
        <v>FCS</v>
      </c>
      <c r="E33" t="str">
        <f t="shared" si="3"/>
        <v>Focus</v>
      </c>
      <c r="F33" t="str">
        <f t="shared" si="4"/>
        <v>06</v>
      </c>
      <c r="G33">
        <f t="shared" si="5"/>
        <v>8</v>
      </c>
      <c r="H33" s="2">
        <v>52229.5</v>
      </c>
      <c r="I33" s="2">
        <f t="shared" si="6"/>
        <v>6144.6470588235297</v>
      </c>
      <c r="J33" t="s">
        <v>21</v>
      </c>
      <c r="K33" t="s">
        <v>22</v>
      </c>
      <c r="L33">
        <v>75000</v>
      </c>
      <c r="M33" t="str">
        <f t="shared" si="7"/>
        <v>Covered</v>
      </c>
      <c r="N33" t="str">
        <f t="shared" si="8"/>
        <v>FD06FCSGRE007</v>
      </c>
    </row>
    <row r="34" spans="1:14" x14ac:dyDescent="0.25">
      <c r="A34" t="s">
        <v>53</v>
      </c>
      <c r="B34" t="str">
        <f t="shared" ref="B34:B53" si="9">LEFT(A34,2)</f>
        <v>TY</v>
      </c>
      <c r="C34" t="str">
        <f t="shared" ref="C34:C53" si="10">VLOOKUP(B34,C$56:D$61,2)</f>
        <v>Toyota</v>
      </c>
      <c r="D34" t="str">
        <f t="shared" si="2"/>
        <v>CAM</v>
      </c>
      <c r="E34" t="str">
        <f t="shared" ref="E34:E53" si="11">VLOOKUP(D34,F$56:G$66,2)</f>
        <v>Camery</v>
      </c>
      <c r="F34" t="str">
        <f t="shared" ref="F34:F53" si="12">MID(A34,3,2)</f>
        <v>00</v>
      </c>
      <c r="G34">
        <f t="shared" ref="G34:G53" si="13" xml:space="preserve"> IF(14-F34&lt;0,100-F34+14,14-F34)</f>
        <v>14</v>
      </c>
      <c r="H34" s="2">
        <v>85928</v>
      </c>
      <c r="I34" s="2">
        <f t="shared" ref="I34:I53" si="14">H34/(G34+0.5)</f>
        <v>5926.0689655172409</v>
      </c>
      <c r="J34" t="s">
        <v>21</v>
      </c>
      <c r="K34" t="s">
        <v>26</v>
      </c>
      <c r="L34">
        <v>100000</v>
      </c>
      <c r="M34" t="str">
        <f t="shared" ref="M34:M53" si="15">IF($H34&lt;=$L34,"Covered","Not covered")</f>
        <v>Covered</v>
      </c>
      <c r="N34" t="str">
        <f t="shared" ref="N34:N53" si="16">CONCATENATE(B34,F34,D34,UPPER(LEFT(J34,3)),RIGHT(A34,3))</f>
        <v>TY00CAMGRE022</v>
      </c>
    </row>
    <row r="35" spans="1:14" x14ac:dyDescent="0.25">
      <c r="A35" t="s">
        <v>23</v>
      </c>
      <c r="B35" t="str">
        <f t="shared" si="9"/>
        <v>FD</v>
      </c>
      <c r="C35" t="str">
        <f t="shared" si="10"/>
        <v>Ford</v>
      </c>
      <c r="D35" t="str">
        <f t="shared" si="2"/>
        <v>MTG</v>
      </c>
      <c r="E35" t="str">
        <f t="shared" si="11"/>
        <v>Mustang</v>
      </c>
      <c r="F35" t="str">
        <f t="shared" si="12"/>
        <v>08</v>
      </c>
      <c r="G35">
        <f t="shared" si="13"/>
        <v>6</v>
      </c>
      <c r="H35" s="2">
        <v>37558.800000000003</v>
      </c>
      <c r="I35" s="2">
        <f t="shared" si="14"/>
        <v>5778.2769230769236</v>
      </c>
      <c r="J35" t="s">
        <v>15</v>
      </c>
      <c r="K35" t="s">
        <v>24</v>
      </c>
      <c r="L35">
        <v>50000</v>
      </c>
      <c r="M35" t="str">
        <f t="shared" si="15"/>
        <v>Covered</v>
      </c>
      <c r="N35" t="str">
        <f t="shared" si="16"/>
        <v>FD08MTGBLA004</v>
      </c>
    </row>
    <row r="36" spans="1:14" x14ac:dyDescent="0.25">
      <c r="A36" t="s">
        <v>51</v>
      </c>
      <c r="B36" t="str">
        <f t="shared" si="9"/>
        <v>TY</v>
      </c>
      <c r="C36" t="str">
        <f t="shared" si="10"/>
        <v>Toyota</v>
      </c>
      <c r="D36" t="str">
        <f t="shared" si="2"/>
        <v>CAM</v>
      </c>
      <c r="E36" t="str">
        <f t="shared" si="11"/>
        <v>Camery</v>
      </c>
      <c r="F36" t="str">
        <f t="shared" si="12"/>
        <v>98</v>
      </c>
      <c r="G36">
        <f t="shared" si="13"/>
        <v>16</v>
      </c>
      <c r="H36" s="2">
        <v>93382.6</v>
      </c>
      <c r="I36" s="2">
        <f t="shared" si="14"/>
        <v>5659.5515151515156</v>
      </c>
      <c r="J36" t="s">
        <v>15</v>
      </c>
      <c r="K36" t="s">
        <v>52</v>
      </c>
      <c r="L36">
        <v>100000</v>
      </c>
      <c r="M36" t="str">
        <f t="shared" si="15"/>
        <v>Covered</v>
      </c>
      <c r="N36" t="str">
        <f t="shared" si="16"/>
        <v>TY98CAMBLA021</v>
      </c>
    </row>
    <row r="37" spans="1:14" x14ac:dyDescent="0.25">
      <c r="A37" t="s">
        <v>75</v>
      </c>
      <c r="B37" t="str">
        <f t="shared" si="9"/>
        <v>CR</v>
      </c>
      <c r="C37" t="str">
        <f t="shared" si="10"/>
        <v>Chrysler</v>
      </c>
      <c r="D37" t="str">
        <f t="shared" si="2"/>
        <v>PTC</v>
      </c>
      <c r="E37" t="str">
        <f t="shared" si="11"/>
        <v>PT Cruiser</v>
      </c>
      <c r="F37" t="str">
        <f t="shared" si="12"/>
        <v>07</v>
      </c>
      <c r="G37">
        <f t="shared" si="13"/>
        <v>7</v>
      </c>
      <c r="H37" s="2">
        <v>42074.2</v>
      </c>
      <c r="I37" s="2">
        <f t="shared" si="14"/>
        <v>5609.8933333333325</v>
      </c>
      <c r="J37" t="s">
        <v>21</v>
      </c>
      <c r="K37" t="s">
        <v>58</v>
      </c>
      <c r="L37">
        <v>75000</v>
      </c>
      <c r="M37" t="str">
        <f t="shared" si="15"/>
        <v>Covered</v>
      </c>
      <c r="N37" t="str">
        <f t="shared" si="16"/>
        <v>CR07PTCGRE043</v>
      </c>
    </row>
    <row r="38" spans="1:14" x14ac:dyDescent="0.25">
      <c r="A38" t="s">
        <v>25</v>
      </c>
      <c r="B38" t="str">
        <f t="shared" si="9"/>
        <v>FD</v>
      </c>
      <c r="C38" t="str">
        <f t="shared" si="10"/>
        <v>Ford</v>
      </c>
      <c r="D38" t="str">
        <f t="shared" si="2"/>
        <v>MTG</v>
      </c>
      <c r="E38" t="str">
        <f t="shared" si="11"/>
        <v>Mustang</v>
      </c>
      <c r="F38" t="str">
        <f t="shared" si="12"/>
        <v>08</v>
      </c>
      <c r="G38">
        <f t="shared" si="13"/>
        <v>6</v>
      </c>
      <c r="H38" s="2">
        <v>36438.5</v>
      </c>
      <c r="I38" s="2">
        <f t="shared" si="14"/>
        <v>5605.9230769230771</v>
      </c>
      <c r="J38" t="s">
        <v>18</v>
      </c>
      <c r="K38" t="s">
        <v>16</v>
      </c>
      <c r="L38">
        <v>50000</v>
      </c>
      <c r="M38" t="str">
        <f t="shared" si="15"/>
        <v>Covered</v>
      </c>
      <c r="N38" t="str">
        <f t="shared" si="16"/>
        <v>FD08MTGWHI005</v>
      </c>
    </row>
    <row r="39" spans="1:14" x14ac:dyDescent="0.25">
      <c r="A39" t="s">
        <v>47</v>
      </c>
      <c r="B39" t="str">
        <f t="shared" si="9"/>
        <v>GM</v>
      </c>
      <c r="C39" t="str">
        <f t="shared" si="10"/>
        <v>General Motors</v>
      </c>
      <c r="D39" t="str">
        <f t="shared" si="2"/>
        <v>SLV</v>
      </c>
      <c r="E39" t="str">
        <f t="shared" si="11"/>
        <v>Silverado</v>
      </c>
      <c r="F39" t="str">
        <f t="shared" si="12"/>
        <v>00</v>
      </c>
      <c r="G39">
        <f t="shared" si="13"/>
        <v>14</v>
      </c>
      <c r="H39" s="2">
        <v>80685.8</v>
      </c>
      <c r="I39" s="2">
        <f t="shared" si="14"/>
        <v>5564.5379310344833</v>
      </c>
      <c r="J39" t="s">
        <v>48</v>
      </c>
      <c r="K39" t="s">
        <v>36</v>
      </c>
      <c r="L39">
        <v>100000</v>
      </c>
      <c r="M39" t="str">
        <f t="shared" si="15"/>
        <v>Covered</v>
      </c>
      <c r="N39" t="str">
        <f t="shared" si="16"/>
        <v>GM00SLVBLU019</v>
      </c>
    </row>
    <row r="40" spans="1:14" x14ac:dyDescent="0.25">
      <c r="A40" t="s">
        <v>120</v>
      </c>
      <c r="B40" t="str">
        <f t="shared" si="9"/>
        <v>FD</v>
      </c>
      <c r="C40" t="str">
        <f t="shared" si="10"/>
        <v>Ford</v>
      </c>
      <c r="D40" t="str">
        <f t="shared" si="2"/>
        <v>FCS</v>
      </c>
      <c r="E40" t="str">
        <f t="shared" si="11"/>
        <v>Focus</v>
      </c>
      <c r="F40" t="str">
        <f t="shared" si="12"/>
        <v>06</v>
      </c>
      <c r="G40">
        <f t="shared" si="13"/>
        <v>8</v>
      </c>
      <c r="H40" s="2">
        <v>46311.4</v>
      </c>
      <c r="I40" s="2">
        <f t="shared" si="14"/>
        <v>5448.4000000000005</v>
      </c>
      <c r="J40" t="s">
        <v>21</v>
      </c>
      <c r="K40" t="s">
        <v>26</v>
      </c>
      <c r="L40">
        <v>75000</v>
      </c>
      <c r="M40" t="str">
        <f t="shared" si="15"/>
        <v>Covered</v>
      </c>
      <c r="N40" t="str">
        <f t="shared" si="16"/>
        <v>FD06FCSGRE006</v>
      </c>
    </row>
    <row r="41" spans="1:14" x14ac:dyDescent="0.25">
      <c r="A41" t="s">
        <v>54</v>
      </c>
      <c r="B41" t="str">
        <f t="shared" si="9"/>
        <v>TY</v>
      </c>
      <c r="C41" t="str">
        <f t="shared" si="10"/>
        <v>Toyota</v>
      </c>
      <c r="D41" t="str">
        <f t="shared" si="2"/>
        <v>CAM</v>
      </c>
      <c r="E41" t="str">
        <f t="shared" si="11"/>
        <v>Camery</v>
      </c>
      <c r="F41" t="str">
        <f t="shared" si="12"/>
        <v>02</v>
      </c>
      <c r="G41">
        <f t="shared" si="13"/>
        <v>12</v>
      </c>
      <c r="H41" s="2">
        <v>67829.100000000006</v>
      </c>
      <c r="I41" s="2">
        <f t="shared" si="14"/>
        <v>5426.3280000000004</v>
      </c>
      <c r="J41" t="s">
        <v>15</v>
      </c>
      <c r="K41" t="s">
        <v>16</v>
      </c>
      <c r="L41">
        <v>100000</v>
      </c>
      <c r="M41" t="str">
        <f t="shared" si="15"/>
        <v>Covered</v>
      </c>
      <c r="N41" t="str">
        <f t="shared" si="16"/>
        <v>TY02CAMBLA023</v>
      </c>
    </row>
    <row r="42" spans="1:14" x14ac:dyDescent="0.25">
      <c r="A42" t="s">
        <v>78</v>
      </c>
      <c r="B42" t="str">
        <f t="shared" si="9"/>
        <v>CR</v>
      </c>
      <c r="C42" t="str">
        <f t="shared" si="10"/>
        <v>Chrysler</v>
      </c>
      <c r="D42" t="str">
        <f t="shared" si="2"/>
        <v>CAR</v>
      </c>
      <c r="E42" t="str">
        <f t="shared" si="11"/>
        <v>Caravan</v>
      </c>
      <c r="F42" t="str">
        <f t="shared" si="12"/>
        <v>00</v>
      </c>
      <c r="G42">
        <f t="shared" si="13"/>
        <v>14</v>
      </c>
      <c r="H42" s="2">
        <v>77243.100000000006</v>
      </c>
      <c r="I42" s="2">
        <f t="shared" si="14"/>
        <v>5327.1103448275862</v>
      </c>
      <c r="J42" t="s">
        <v>15</v>
      </c>
      <c r="K42" t="s">
        <v>24</v>
      </c>
      <c r="L42">
        <v>75000</v>
      </c>
      <c r="M42" t="str">
        <f t="shared" si="15"/>
        <v>Not covered</v>
      </c>
      <c r="N42" t="str">
        <f t="shared" si="16"/>
        <v>CR00CARBLA046</v>
      </c>
    </row>
    <row r="43" spans="1:14" x14ac:dyDescent="0.25">
      <c r="A43" t="s">
        <v>63</v>
      </c>
      <c r="B43" t="str">
        <f t="shared" si="9"/>
        <v>HO</v>
      </c>
      <c r="C43" t="str">
        <f t="shared" si="10"/>
        <v>Honda</v>
      </c>
      <c r="D43" t="str">
        <f t="shared" si="2"/>
        <v>CIV</v>
      </c>
      <c r="E43" t="str">
        <f t="shared" si="11"/>
        <v>Civic</v>
      </c>
      <c r="F43" t="str">
        <f t="shared" si="12"/>
        <v>99</v>
      </c>
      <c r="G43">
        <f t="shared" si="13"/>
        <v>15</v>
      </c>
      <c r="H43" s="2">
        <v>82374</v>
      </c>
      <c r="I43" s="2">
        <f t="shared" si="14"/>
        <v>5314.4516129032254</v>
      </c>
      <c r="J43" t="s">
        <v>18</v>
      </c>
      <c r="K43" t="s">
        <v>38</v>
      </c>
      <c r="L43">
        <v>75000</v>
      </c>
      <c r="M43" t="str">
        <f t="shared" si="15"/>
        <v>Not covered</v>
      </c>
      <c r="N43" t="str">
        <f t="shared" si="16"/>
        <v>HO99CIVWHI030</v>
      </c>
    </row>
    <row r="44" spans="1:14" x14ac:dyDescent="0.25">
      <c r="A44" t="s">
        <v>17</v>
      </c>
      <c r="B44" t="str">
        <f t="shared" si="9"/>
        <v>FD</v>
      </c>
      <c r="C44" t="str">
        <f t="shared" si="10"/>
        <v>Ford</v>
      </c>
      <c r="D44" t="str">
        <f t="shared" si="2"/>
        <v>MTG</v>
      </c>
      <c r="E44" t="str">
        <f t="shared" si="11"/>
        <v>Mustang</v>
      </c>
      <c r="F44" t="str">
        <f t="shared" si="12"/>
        <v>06</v>
      </c>
      <c r="G44">
        <f t="shared" si="13"/>
        <v>8</v>
      </c>
      <c r="H44" s="2">
        <v>44974.8</v>
      </c>
      <c r="I44" s="2">
        <f t="shared" si="14"/>
        <v>5291.1529411764714</v>
      </c>
      <c r="J44" t="s">
        <v>18</v>
      </c>
      <c r="K44" t="s">
        <v>19</v>
      </c>
      <c r="L44">
        <v>50000</v>
      </c>
      <c r="M44" t="str">
        <f t="shared" si="15"/>
        <v>Covered</v>
      </c>
      <c r="N44" t="str">
        <f t="shared" si="16"/>
        <v>FD06MTGWHI002</v>
      </c>
    </row>
    <row r="45" spans="1:14" x14ac:dyDescent="0.25">
      <c r="A45" t="s">
        <v>64</v>
      </c>
      <c r="B45" t="str">
        <f t="shared" si="9"/>
        <v>HO</v>
      </c>
      <c r="C45" t="str">
        <f t="shared" si="10"/>
        <v>Honda</v>
      </c>
      <c r="D45" t="str">
        <f t="shared" si="2"/>
        <v>CIV</v>
      </c>
      <c r="E45" t="str">
        <f t="shared" si="11"/>
        <v>Civic</v>
      </c>
      <c r="F45" t="str">
        <f t="shared" si="12"/>
        <v>01</v>
      </c>
      <c r="G45">
        <f t="shared" si="13"/>
        <v>13</v>
      </c>
      <c r="H45" s="2">
        <v>69891.899999999994</v>
      </c>
      <c r="I45" s="2">
        <f t="shared" si="14"/>
        <v>5177.177777777777</v>
      </c>
      <c r="J45" t="s">
        <v>48</v>
      </c>
      <c r="K45" t="s">
        <v>24</v>
      </c>
      <c r="L45">
        <v>75000</v>
      </c>
      <c r="M45" t="str">
        <f t="shared" si="15"/>
        <v>Covered</v>
      </c>
      <c r="N45" t="str">
        <f t="shared" si="16"/>
        <v>HO01CIVBLU031</v>
      </c>
    </row>
    <row r="46" spans="1:14" x14ac:dyDescent="0.25">
      <c r="A46" t="s">
        <v>121</v>
      </c>
      <c r="B46" t="str">
        <f t="shared" si="9"/>
        <v>GM</v>
      </c>
      <c r="C46" t="str">
        <f t="shared" si="10"/>
        <v>General Motors</v>
      </c>
      <c r="D46" t="str">
        <f t="shared" si="2"/>
        <v>CMR</v>
      </c>
      <c r="E46" t="str">
        <f t="shared" si="11"/>
        <v>Camero</v>
      </c>
      <c r="F46" t="str">
        <f t="shared" si="12"/>
        <v>09</v>
      </c>
      <c r="G46">
        <f t="shared" si="13"/>
        <v>5</v>
      </c>
      <c r="H46" s="2">
        <v>28464.799999999999</v>
      </c>
      <c r="I46" s="2">
        <f t="shared" si="14"/>
        <v>5175.4181818181814</v>
      </c>
      <c r="J46" t="s">
        <v>18</v>
      </c>
      <c r="K46" t="s">
        <v>39</v>
      </c>
      <c r="L46">
        <v>100000</v>
      </c>
      <c r="M46" t="str">
        <f t="shared" si="15"/>
        <v>Covered</v>
      </c>
      <c r="N46" t="str">
        <f t="shared" si="16"/>
        <v>GM09CMRWHI014</v>
      </c>
    </row>
    <row r="47" spans="1:14" x14ac:dyDescent="0.25">
      <c r="A47" t="s">
        <v>56</v>
      </c>
      <c r="B47" t="str">
        <f t="shared" si="9"/>
        <v>TY</v>
      </c>
      <c r="C47" t="str">
        <f t="shared" si="10"/>
        <v>Toyota</v>
      </c>
      <c r="D47" t="str">
        <f t="shared" si="2"/>
        <v>COR</v>
      </c>
      <c r="E47" t="str">
        <f t="shared" si="11"/>
        <v>Corola</v>
      </c>
      <c r="F47" t="str">
        <f t="shared" si="12"/>
        <v>02</v>
      </c>
      <c r="G47">
        <f t="shared" si="13"/>
        <v>12</v>
      </c>
      <c r="H47" s="2">
        <v>64467.4</v>
      </c>
      <c r="I47" s="2">
        <f t="shared" si="14"/>
        <v>5157.3919999999998</v>
      </c>
      <c r="J47" t="s">
        <v>57</v>
      </c>
      <c r="K47" t="s">
        <v>58</v>
      </c>
      <c r="L47">
        <v>100000</v>
      </c>
      <c r="M47" t="str">
        <f t="shared" si="15"/>
        <v>Covered</v>
      </c>
      <c r="N47" t="str">
        <f t="shared" si="16"/>
        <v>TY02CORRED025</v>
      </c>
    </row>
    <row r="48" spans="1:14" x14ac:dyDescent="0.25">
      <c r="A48" t="s">
        <v>77</v>
      </c>
      <c r="B48" t="str">
        <f t="shared" si="9"/>
        <v>CR</v>
      </c>
      <c r="C48" t="str">
        <f t="shared" si="10"/>
        <v>Chrysler</v>
      </c>
      <c r="D48" t="str">
        <f t="shared" si="2"/>
        <v>CAR</v>
      </c>
      <c r="E48" t="str">
        <f t="shared" si="11"/>
        <v>Caravan</v>
      </c>
      <c r="F48" t="str">
        <f t="shared" si="12"/>
        <v>99</v>
      </c>
      <c r="G48">
        <f t="shared" si="13"/>
        <v>15</v>
      </c>
      <c r="H48" s="2">
        <v>79420.600000000006</v>
      </c>
      <c r="I48" s="2">
        <f t="shared" si="14"/>
        <v>5123.9096774193549</v>
      </c>
      <c r="J48" t="s">
        <v>21</v>
      </c>
      <c r="K48" t="s">
        <v>45</v>
      </c>
      <c r="L48">
        <v>75000</v>
      </c>
      <c r="M48" t="str">
        <f t="shared" si="15"/>
        <v>Not covered</v>
      </c>
      <c r="N48" t="str">
        <f t="shared" si="16"/>
        <v>CR99CARGRE045</v>
      </c>
    </row>
    <row r="49" spans="1:14" x14ac:dyDescent="0.25">
      <c r="A49" t="s">
        <v>72</v>
      </c>
      <c r="B49" t="str">
        <f t="shared" si="9"/>
        <v>HO</v>
      </c>
      <c r="C49" t="str">
        <f t="shared" si="10"/>
        <v>Honda</v>
      </c>
      <c r="D49" t="str">
        <f>MID(A49,6,3)</f>
        <v>ODY</v>
      </c>
      <c r="E49" t="str">
        <f t="shared" si="11"/>
        <v>Odyssey</v>
      </c>
      <c r="F49" t="str">
        <f t="shared" si="12"/>
        <v>01</v>
      </c>
      <c r="G49">
        <f t="shared" si="13"/>
        <v>13</v>
      </c>
      <c r="H49" s="2">
        <v>68658.899999999994</v>
      </c>
      <c r="I49" s="2">
        <f t="shared" si="14"/>
        <v>5085.844444444444</v>
      </c>
      <c r="J49" t="s">
        <v>15</v>
      </c>
      <c r="K49" t="s">
        <v>16</v>
      </c>
      <c r="L49">
        <v>100000</v>
      </c>
      <c r="M49" t="str">
        <f t="shared" si="15"/>
        <v>Covered</v>
      </c>
      <c r="N49" t="str">
        <f t="shared" si="16"/>
        <v>HO01ODYBLA040</v>
      </c>
    </row>
    <row r="50" spans="1:14" x14ac:dyDescent="0.25">
      <c r="A50" t="s">
        <v>46</v>
      </c>
      <c r="B50" t="str">
        <f t="shared" si="9"/>
        <v>GM</v>
      </c>
      <c r="C50" t="str">
        <f t="shared" si="10"/>
        <v>General Motors</v>
      </c>
      <c r="D50" t="str">
        <f>MID(A50,5,3)</f>
        <v>SLV</v>
      </c>
      <c r="E50" t="str">
        <f t="shared" si="11"/>
        <v>Silverado</v>
      </c>
      <c r="F50" t="str">
        <f t="shared" si="12"/>
        <v>98</v>
      </c>
      <c r="G50">
        <f t="shared" si="13"/>
        <v>16</v>
      </c>
      <c r="H50" s="2">
        <v>83162.7</v>
      </c>
      <c r="I50" s="2">
        <f t="shared" si="14"/>
        <v>5040.1636363636362</v>
      </c>
      <c r="J50" t="s">
        <v>15</v>
      </c>
      <c r="K50" t="s">
        <v>39</v>
      </c>
      <c r="L50">
        <v>100000</v>
      </c>
      <c r="M50" t="str">
        <f t="shared" si="15"/>
        <v>Covered</v>
      </c>
      <c r="N50" t="str">
        <f t="shared" si="16"/>
        <v>GM98SLVBLA018</v>
      </c>
    </row>
    <row r="51" spans="1:14" x14ac:dyDescent="0.25">
      <c r="A51" t="s">
        <v>80</v>
      </c>
      <c r="B51" t="str">
        <f t="shared" si="9"/>
        <v>CR</v>
      </c>
      <c r="C51" t="str">
        <f t="shared" si="10"/>
        <v>Chrysler</v>
      </c>
      <c r="D51" t="str">
        <f>MID(A51,5,3)</f>
        <v>CAR</v>
      </c>
      <c r="E51" t="str">
        <f t="shared" si="11"/>
        <v>Caravan</v>
      </c>
      <c r="F51" t="str">
        <f t="shared" si="12"/>
        <v>04</v>
      </c>
      <c r="G51">
        <f t="shared" si="13"/>
        <v>10</v>
      </c>
      <c r="H51" s="2">
        <v>52699.4</v>
      </c>
      <c r="I51" s="2">
        <f t="shared" si="14"/>
        <v>5018.9904761904763</v>
      </c>
      <c r="J51" t="s">
        <v>57</v>
      </c>
      <c r="K51" t="s">
        <v>41</v>
      </c>
      <c r="L51">
        <v>75000</v>
      </c>
      <c r="M51" t="str">
        <f t="shared" si="15"/>
        <v>Covered</v>
      </c>
      <c r="N51" t="str">
        <f t="shared" si="16"/>
        <v>CR04CARRED048</v>
      </c>
    </row>
    <row r="52" spans="1:14" x14ac:dyDescent="0.25">
      <c r="A52" t="s">
        <v>65</v>
      </c>
      <c r="B52" t="str">
        <f t="shared" si="9"/>
        <v>HO</v>
      </c>
      <c r="C52" t="str">
        <f t="shared" si="10"/>
        <v>Honda</v>
      </c>
      <c r="D52" t="str">
        <f>MID(A52,5,3)</f>
        <v>CIV</v>
      </c>
      <c r="E52" t="str">
        <f t="shared" si="11"/>
        <v>Civic</v>
      </c>
      <c r="F52" t="str">
        <f t="shared" si="12"/>
        <v>10</v>
      </c>
      <c r="G52">
        <f t="shared" si="13"/>
        <v>4</v>
      </c>
      <c r="H52" s="2">
        <v>22573</v>
      </c>
      <c r="I52" s="2">
        <f t="shared" si="14"/>
        <v>5016.2222222222226</v>
      </c>
      <c r="J52" t="s">
        <v>48</v>
      </c>
      <c r="K52" t="s">
        <v>43</v>
      </c>
      <c r="L52">
        <v>75000</v>
      </c>
      <c r="M52" t="str">
        <f t="shared" si="15"/>
        <v>Covered</v>
      </c>
      <c r="N52" t="str">
        <f t="shared" si="16"/>
        <v>HO10CIVBLU032</v>
      </c>
    </row>
    <row r="53" spans="1:14" x14ac:dyDescent="0.25">
      <c r="A53" t="s">
        <v>14</v>
      </c>
      <c r="B53" t="str">
        <f t="shared" si="9"/>
        <v>FD</v>
      </c>
      <c r="C53" t="str">
        <f t="shared" si="10"/>
        <v>Ford</v>
      </c>
      <c r="D53" t="str">
        <f>MID(A53,5,3)</f>
        <v>MTG</v>
      </c>
      <c r="E53" t="str">
        <f t="shared" si="11"/>
        <v>Mustang</v>
      </c>
      <c r="F53" t="str">
        <f t="shared" si="12"/>
        <v>06</v>
      </c>
      <c r="G53">
        <f t="shared" si="13"/>
        <v>8</v>
      </c>
      <c r="H53" s="2">
        <v>40326.800000000003</v>
      </c>
      <c r="I53" s="2">
        <f t="shared" si="14"/>
        <v>4744.3294117647065</v>
      </c>
      <c r="J53" t="s">
        <v>15</v>
      </c>
      <c r="K53" t="s">
        <v>16</v>
      </c>
      <c r="L53">
        <v>50000</v>
      </c>
      <c r="M53" t="str">
        <f t="shared" si="15"/>
        <v>Covered</v>
      </c>
      <c r="N53" t="str">
        <f t="shared" si="16"/>
        <v>FD06MTGBLA001</v>
      </c>
    </row>
    <row r="55" spans="1:14" x14ac:dyDescent="0.25">
      <c r="B55" t="s">
        <v>85</v>
      </c>
    </row>
    <row r="56" spans="1:14" x14ac:dyDescent="0.25">
      <c r="C56" t="s">
        <v>86</v>
      </c>
      <c r="D56" t="s">
        <v>92</v>
      </c>
      <c r="F56" t="s">
        <v>98</v>
      </c>
      <c r="G56" t="s">
        <v>109</v>
      </c>
    </row>
    <row r="57" spans="1:14" x14ac:dyDescent="0.25">
      <c r="C57" t="s">
        <v>91</v>
      </c>
      <c r="D57" t="s">
        <v>97</v>
      </c>
      <c r="F57" t="s">
        <v>103</v>
      </c>
      <c r="G57" t="s">
        <v>114</v>
      </c>
    </row>
    <row r="58" spans="1:14" x14ac:dyDescent="0.25">
      <c r="C58" t="s">
        <v>90</v>
      </c>
      <c r="D58" t="s">
        <v>96</v>
      </c>
      <c r="F58" t="s">
        <v>104</v>
      </c>
      <c r="G58" t="s">
        <v>115</v>
      </c>
    </row>
    <row r="59" spans="1:14" x14ac:dyDescent="0.25">
      <c r="C59" t="s">
        <v>89</v>
      </c>
      <c r="D59" t="s">
        <v>95</v>
      </c>
      <c r="F59" t="s">
        <v>101</v>
      </c>
      <c r="G59" t="s">
        <v>112</v>
      </c>
    </row>
    <row r="60" spans="1:14" x14ac:dyDescent="0.25">
      <c r="C60" t="s">
        <v>87</v>
      </c>
      <c r="D60" t="s">
        <v>93</v>
      </c>
      <c r="F60" t="s">
        <v>102</v>
      </c>
      <c r="G60" t="s">
        <v>113</v>
      </c>
    </row>
    <row r="61" spans="1:14" x14ac:dyDescent="0.25">
      <c r="C61" t="s">
        <v>88</v>
      </c>
      <c r="D61" t="s">
        <v>94</v>
      </c>
      <c r="F61" t="s">
        <v>99</v>
      </c>
      <c r="G61" t="s">
        <v>110</v>
      </c>
    </row>
    <row r="62" spans="1:14" x14ac:dyDescent="0.25">
      <c r="F62" t="s">
        <v>100</v>
      </c>
      <c r="G62" t="s">
        <v>111</v>
      </c>
    </row>
    <row r="63" spans="1:14" x14ac:dyDescent="0.25">
      <c r="F63" t="s">
        <v>105</v>
      </c>
      <c r="G63" t="s">
        <v>116</v>
      </c>
    </row>
    <row r="64" spans="1:14" x14ac:dyDescent="0.25">
      <c r="F64" t="s">
        <v>106</v>
      </c>
      <c r="G64" t="s">
        <v>117</v>
      </c>
    </row>
    <row r="65" spans="6:7" x14ac:dyDescent="0.25">
      <c r="F65" t="s">
        <v>107</v>
      </c>
      <c r="G65" t="s">
        <v>118</v>
      </c>
    </row>
    <row r="66" spans="6:7" x14ac:dyDescent="0.25">
      <c r="F66" t="s">
        <v>108</v>
      </c>
      <c r="G66" t="s">
        <v>119</v>
      </c>
    </row>
  </sheetData>
  <sortState ref="A2:N66">
    <sortCondition descending="1" ref="I2:I53"/>
  </sortState>
  <conditionalFormatting sqref="I1:I1048576">
    <cfRule type="dataBar" priority="1">
      <dataBar>
        <cfvo type="min"/>
        <cfvo type="max"/>
        <color rgb="FFD6007B"/>
      </dataBar>
      <extLst>
        <ext xmlns:x14="http://schemas.microsoft.com/office/spreadsheetml/2009/9/main" uri="{B025F937-C7B1-47D3-B67F-A62EFF666E3E}">
          <x14:id>{DED3BEF6-E476-4292-849C-91B366E8FB9F}</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ED3BEF6-E476-4292-849C-91B366E8FB9F}">
            <x14:dataBar minLength="0" maxLength="100" border="1" negativeBarBorderColorSameAsPositive="0">
              <x14:cfvo type="autoMin"/>
              <x14:cfvo type="autoMax"/>
              <x14:borderColor rgb="FFD6007B"/>
              <x14:negativeFillColor rgb="FFFF0000"/>
              <x14:negativeBorder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Car 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LIGHT</dc:creator>
  <cp:lastModifiedBy>LIGHT</cp:lastModifiedBy>
  <dcterms:created xsi:type="dcterms:W3CDTF">2022-10-22T20:48:12Z</dcterms:created>
  <dcterms:modified xsi:type="dcterms:W3CDTF">2022-11-30T23:25:48Z</dcterms:modified>
</cp:coreProperties>
</file>