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om\Documents\repos\4yp\"/>
    </mc:Choice>
  </mc:AlternateContent>
  <xr:revisionPtr revIDLastSave="0" documentId="8_{460BD190-42E9-437E-A69C-D615E2009F0F}" xr6:coauthVersionLast="47" xr6:coauthVersionMax="47" xr10:uidLastSave="{00000000-0000-0000-0000-000000000000}"/>
  <bookViews>
    <workbookView xWindow="-24154" yWindow="-113" windowWidth="24267" windowHeight="13023" xr2:uid="{0EBBCA9C-5B85-413A-8134-5E7DB56A13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4" i="1" l="1"/>
  <c r="K103" i="1"/>
  <c r="K102" i="1"/>
  <c r="K99" i="1"/>
  <c r="K98" i="1"/>
  <c r="K97" i="1"/>
  <c r="K117" i="1"/>
  <c r="K116" i="1"/>
  <c r="K115" i="1"/>
  <c r="K112" i="1"/>
  <c r="K111" i="1"/>
  <c r="K110" i="1"/>
  <c r="K129" i="1"/>
  <c r="K128" i="1"/>
  <c r="K127" i="1"/>
  <c r="K124" i="1"/>
  <c r="K123" i="1"/>
  <c r="K122" i="1"/>
  <c r="F129" i="1"/>
  <c r="F128" i="1"/>
  <c r="F127" i="1"/>
  <c r="F124" i="1"/>
  <c r="F123" i="1"/>
  <c r="F122" i="1"/>
  <c r="F117" i="1"/>
  <c r="F116" i="1"/>
  <c r="F115" i="1"/>
  <c r="F112" i="1"/>
  <c r="F111" i="1"/>
  <c r="F110" i="1"/>
  <c r="F105" i="1"/>
  <c r="F104" i="1"/>
  <c r="F103" i="1"/>
  <c r="F102" i="1"/>
  <c r="F100" i="1"/>
  <c r="F99" i="1"/>
  <c r="F98" i="1"/>
  <c r="F97" i="1"/>
  <c r="D107" i="1"/>
  <c r="D106" i="1"/>
  <c r="D104" i="1"/>
  <c r="D103" i="1"/>
  <c r="D101" i="1"/>
  <c r="D100" i="1"/>
  <c r="D98" i="1"/>
  <c r="D97" i="1"/>
  <c r="I104" i="1"/>
  <c r="I103" i="1"/>
  <c r="I101" i="1"/>
  <c r="I100" i="1"/>
  <c r="I98" i="1"/>
  <c r="I97" i="1"/>
  <c r="I117" i="1"/>
  <c r="I116" i="1"/>
  <c r="I114" i="1"/>
  <c r="I113" i="1"/>
  <c r="I111" i="1"/>
  <c r="I110" i="1"/>
  <c r="I129" i="1"/>
  <c r="I128" i="1"/>
  <c r="I126" i="1"/>
  <c r="I125" i="1"/>
  <c r="I123" i="1"/>
  <c r="I122" i="1"/>
  <c r="D129" i="1"/>
  <c r="D128" i="1"/>
  <c r="D126" i="1"/>
  <c r="D125" i="1"/>
  <c r="D123" i="1"/>
  <c r="D122" i="1"/>
  <c r="D117" i="1"/>
  <c r="D116" i="1"/>
  <c r="D114" i="1"/>
  <c r="D113" i="1"/>
  <c r="D111" i="1"/>
  <c r="D110" i="1"/>
  <c r="J80" i="1"/>
  <c r="J79" i="1"/>
  <c r="J77" i="1"/>
  <c r="J65" i="1"/>
  <c r="J63" i="1"/>
  <c r="J62" i="1"/>
  <c r="J49" i="1"/>
  <c r="J48" i="1"/>
  <c r="J66" i="1"/>
  <c r="L80" i="1"/>
  <c r="L5" i="1"/>
  <c r="L6" i="1"/>
  <c r="M6" i="1" s="1"/>
  <c r="L7" i="1"/>
  <c r="M7" i="1" s="1"/>
  <c r="L8" i="1"/>
  <c r="L9" i="1"/>
  <c r="L10" i="1"/>
  <c r="L11" i="1"/>
  <c r="M11" i="1" s="1"/>
  <c r="L12" i="1"/>
  <c r="M12" i="1" s="1"/>
  <c r="L13" i="1"/>
  <c r="L14" i="1"/>
  <c r="L15" i="1"/>
  <c r="L16" i="1"/>
  <c r="M16" i="1" s="1"/>
  <c r="L17" i="1"/>
  <c r="M17" i="1" s="1"/>
  <c r="L18" i="1"/>
  <c r="L19" i="1"/>
  <c r="L20" i="1"/>
  <c r="L21" i="1"/>
  <c r="L22" i="1"/>
  <c r="M22" i="1" s="1"/>
  <c r="L23" i="1"/>
  <c r="L24" i="1"/>
  <c r="L25" i="1"/>
  <c r="L26" i="1"/>
  <c r="L27" i="1"/>
  <c r="L28" i="1"/>
  <c r="L29" i="1"/>
  <c r="L30" i="1"/>
  <c r="L31" i="1"/>
  <c r="L32" i="1"/>
  <c r="M32" i="1" s="1"/>
  <c r="L33" i="1"/>
  <c r="L34" i="1"/>
  <c r="L35" i="1"/>
  <c r="L36" i="1"/>
  <c r="L37" i="1"/>
  <c r="M37" i="1" s="1"/>
  <c r="L38" i="1"/>
  <c r="L39" i="1"/>
  <c r="L40" i="1"/>
  <c r="L41" i="1"/>
  <c r="L42" i="1"/>
  <c r="M42" i="1" s="1"/>
  <c r="L43" i="1"/>
  <c r="L44" i="1"/>
  <c r="L45" i="1"/>
  <c r="L46" i="1"/>
  <c r="L47" i="1"/>
  <c r="M47" i="1" s="1"/>
  <c r="L48" i="1"/>
  <c r="L49" i="1"/>
  <c r="M49" i="1" s="1"/>
  <c r="L50" i="1"/>
  <c r="L51" i="1"/>
  <c r="L52" i="1"/>
  <c r="M52" i="1" s="1"/>
  <c r="L53" i="1"/>
  <c r="L54" i="1"/>
  <c r="M54" i="1" s="1"/>
  <c r="L55" i="1"/>
  <c r="L56" i="1"/>
  <c r="M56" i="1" s="1"/>
  <c r="L57" i="1"/>
  <c r="M57" i="1" s="1"/>
  <c r="L58" i="1"/>
  <c r="L59" i="1"/>
  <c r="L60" i="1"/>
  <c r="L61" i="1"/>
  <c r="M61" i="1" s="1"/>
  <c r="L62" i="1"/>
  <c r="M62" i="1" s="1"/>
  <c r="L63" i="1"/>
  <c r="L64" i="1"/>
  <c r="L65" i="1"/>
  <c r="M65" i="1" s="1"/>
  <c r="L66" i="1"/>
  <c r="L67" i="1"/>
  <c r="L68" i="1"/>
  <c r="L69" i="1"/>
  <c r="L70" i="1"/>
  <c r="L71" i="1"/>
  <c r="L72" i="1"/>
  <c r="M72" i="1" s="1"/>
  <c r="L73" i="1"/>
  <c r="L74" i="1"/>
  <c r="L75" i="1"/>
  <c r="L76" i="1"/>
  <c r="L77" i="1"/>
  <c r="M77" i="1" s="1"/>
  <c r="L78" i="1"/>
  <c r="M78" i="1" s="1"/>
  <c r="L79" i="1"/>
  <c r="L2" i="1"/>
  <c r="M2" i="1" s="1"/>
  <c r="L3" i="1"/>
  <c r="L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G2" i="1"/>
  <c r="G17" i="1"/>
  <c r="G20" i="1"/>
  <c r="G6" i="1"/>
  <c r="G7" i="1"/>
  <c r="G22" i="1"/>
  <c r="G25" i="1"/>
  <c r="G10" i="1"/>
  <c r="G11" i="1"/>
  <c r="G12" i="1"/>
  <c r="G27" i="1"/>
  <c r="G30" i="1"/>
  <c r="G15" i="1"/>
  <c r="G16" i="1"/>
  <c r="G3" i="1"/>
  <c r="G18" i="1"/>
  <c r="G32" i="1"/>
  <c r="G34" i="1"/>
  <c r="G21" i="1"/>
  <c r="G8" i="1"/>
  <c r="G23" i="1"/>
  <c r="G37" i="1"/>
  <c r="G39" i="1"/>
  <c r="G26" i="1"/>
  <c r="G13" i="1"/>
  <c r="G28" i="1"/>
  <c r="G42" i="1"/>
  <c r="G44" i="1"/>
  <c r="G31" i="1"/>
  <c r="G4" i="1"/>
  <c r="G19" i="1"/>
  <c r="G33" i="1"/>
  <c r="G35" i="1"/>
  <c r="G36" i="1"/>
  <c r="G9" i="1"/>
  <c r="G24" i="1"/>
  <c r="G38" i="1"/>
  <c r="G40" i="1"/>
  <c r="G41" i="1"/>
  <c r="G14" i="1"/>
  <c r="G29" i="1"/>
  <c r="G43" i="1"/>
  <c r="G45" i="1"/>
  <c r="G46" i="1"/>
  <c r="G47" i="1"/>
  <c r="G50" i="1"/>
  <c r="G64" i="1"/>
  <c r="G78" i="1"/>
  <c r="G51" i="1"/>
  <c r="G52" i="1"/>
  <c r="G67" i="1"/>
  <c r="G70" i="1"/>
  <c r="G55" i="1"/>
  <c r="G56" i="1"/>
  <c r="G57" i="1"/>
  <c r="G72" i="1"/>
  <c r="G75" i="1"/>
  <c r="G60" i="1"/>
  <c r="G61" i="1"/>
  <c r="G48" i="1"/>
  <c r="G62" i="1"/>
  <c r="G65" i="1"/>
  <c r="G79" i="1"/>
  <c r="G66" i="1"/>
  <c r="G53" i="1"/>
  <c r="G68" i="1"/>
  <c r="G71" i="1"/>
  <c r="G83" i="1"/>
  <c r="G85" i="1"/>
  <c r="G58" i="1"/>
  <c r="G73" i="1"/>
  <c r="G87" i="1"/>
  <c r="G89" i="1"/>
  <c r="G76" i="1"/>
  <c r="G49" i="1"/>
  <c r="G63" i="1"/>
  <c r="G77" i="1"/>
  <c r="G80" i="1"/>
  <c r="G81" i="1"/>
  <c r="G54" i="1"/>
  <c r="G69" i="1"/>
  <c r="G82" i="1"/>
  <c r="G84" i="1"/>
  <c r="G86" i="1"/>
  <c r="G59" i="1"/>
  <c r="G74" i="1"/>
  <c r="G88" i="1"/>
  <c r="G90" i="1"/>
  <c r="G91" i="1"/>
  <c r="M46" i="1" l="1"/>
  <c r="M38" i="1"/>
  <c r="M30" i="1"/>
  <c r="M14" i="1"/>
  <c r="M15" i="1"/>
  <c r="M39" i="1"/>
  <c r="M31" i="1"/>
  <c r="M23" i="1"/>
  <c r="K65" i="1"/>
  <c r="K79" i="1"/>
  <c r="M40" i="1"/>
  <c r="K62" i="1"/>
  <c r="M34" i="1"/>
  <c r="M18" i="1"/>
  <c r="M10" i="1"/>
  <c r="M69" i="1"/>
  <c r="M45" i="1"/>
  <c r="M44" i="1"/>
  <c r="M36" i="1"/>
  <c r="M28" i="1"/>
  <c r="M26" i="1"/>
  <c r="M73" i="1"/>
  <c r="M41" i="1"/>
  <c r="M33" i="1"/>
  <c r="M25" i="1"/>
  <c r="M9" i="1"/>
  <c r="M70" i="1"/>
  <c r="M53" i="1"/>
  <c r="M29" i="1"/>
  <c r="M21" i="1"/>
  <c r="M13" i="1"/>
  <c r="M5" i="1"/>
  <c r="M24" i="1"/>
  <c r="M4" i="1"/>
  <c r="M20" i="1"/>
  <c r="M3" i="1"/>
  <c r="M50" i="1"/>
  <c r="M8" i="1"/>
  <c r="M76" i="1"/>
  <c r="M68" i="1"/>
  <c r="M74" i="1"/>
  <c r="M66" i="1"/>
  <c r="M64" i="1"/>
  <c r="M48" i="1"/>
  <c r="M79" i="1"/>
  <c r="M71" i="1"/>
  <c r="M63" i="1"/>
  <c r="M55" i="1"/>
  <c r="M81" i="1"/>
  <c r="M80" i="1"/>
  <c r="M58" i="1"/>
  <c r="M60" i="1"/>
  <c r="M51" i="1"/>
  <c r="M75" i="1"/>
  <c r="M67" i="1"/>
  <c r="M59" i="1"/>
  <c r="M43" i="1"/>
  <c r="M35" i="1"/>
  <c r="M27" i="1"/>
  <c r="M19" i="1"/>
</calcChain>
</file>

<file path=xl/sharedStrings.xml><?xml version="1.0" encoding="utf-8"?>
<sst xmlns="http://schemas.openxmlformats.org/spreadsheetml/2006/main" count="195" uniqueCount="18">
  <si>
    <t>Threads</t>
  </si>
  <si>
    <t>Version</t>
  </si>
  <si>
    <t>Conditions</t>
  </si>
  <si>
    <t>States</t>
  </si>
  <si>
    <t>Time</t>
  </si>
  <si>
    <t>Nat</t>
  </si>
  <si>
    <t>Simv1</t>
  </si>
  <si>
    <t>Simv2</t>
  </si>
  <si>
    <t>Type</t>
  </si>
  <si>
    <t>Det</t>
  </si>
  <si>
    <t>Nondet</t>
  </si>
  <si>
    <t>States Log</t>
  </si>
  <si>
    <t>2 conditions, simpler</t>
  </si>
  <si>
    <t>1 condition, simpler</t>
  </si>
  <si>
    <t>3 conditions, simpler</t>
  </si>
  <si>
    <t xml:space="preserve">1 condition, </t>
  </si>
  <si>
    <t xml:space="preserve">3 conditions, </t>
  </si>
  <si>
    <t>2 conditions,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</si>
</sst>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Sheet1!$C$2:$D$2</c:f>
              <c:strCache>
                <c:ptCount val="1"/>
                <c:pt idx="0">
                  <c:v>Nat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</c:numRef>
          </c:cat>
          <c:val>
            <c:numRef>
              <c:f>Sheet1!$F$2:$F$6</c:f>
            </c:numRef>
          </c:val>
          <c:smooth val="0"/>
          <c:extLst>
            <c:ext xmlns:c16="http://schemas.microsoft.com/office/drawing/2014/chart" uri="{C3380CC4-5D6E-409C-BE32-E72D297353CC}">
              <c16:uniqueId val="{00000007-999A-430D-B452-A2E8E424DE96}"/>
            </c:ext>
          </c:extLst>
        </c:ser>
        <c:ser>
          <c:idx val="1"/>
          <c:order val="1"/>
          <c:tx>
            <c:strRef>
              <c:f>Sheet1!$C$7:$D$7</c:f>
              <c:strCache>
                <c:ptCount val="1"/>
                <c:pt idx="0">
                  <c:v>Nat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</c:numRef>
          </c:cat>
          <c:val>
            <c:numRef>
              <c:f>Sheet1!$F$7:$F$11</c:f>
            </c:numRef>
          </c:val>
          <c:smooth val="0"/>
          <c:extLst>
            <c:ext xmlns:c16="http://schemas.microsoft.com/office/drawing/2014/chart" uri="{C3380CC4-5D6E-409C-BE32-E72D297353CC}">
              <c16:uniqueId val="{00000008-999A-430D-B452-A2E8E424DE96}"/>
            </c:ext>
          </c:extLst>
        </c:ser>
        <c:ser>
          <c:idx val="2"/>
          <c:order val="2"/>
          <c:tx>
            <c:strRef>
              <c:f>Sheet1!$C$12:$D$12</c:f>
              <c:strCache>
                <c:ptCount val="1"/>
                <c:pt idx="0">
                  <c:v>Nat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</c:numRef>
          </c:cat>
          <c:val>
            <c:numRef>
              <c:f>Sheet1!$F$12:$F$16</c:f>
            </c:numRef>
          </c:val>
          <c:smooth val="0"/>
          <c:extLst>
            <c:ext xmlns:c16="http://schemas.microsoft.com/office/drawing/2014/chart" uri="{C3380CC4-5D6E-409C-BE32-E72D297353CC}">
              <c16:uniqueId val="{00000009-999A-430D-B452-A2E8E424DE96}"/>
            </c:ext>
          </c:extLst>
        </c:ser>
        <c:ser>
          <c:idx val="3"/>
          <c:order val="3"/>
          <c:tx>
            <c:strRef>
              <c:f>Sheet1!$C$17:$D$17</c:f>
              <c:strCache>
                <c:ptCount val="1"/>
                <c:pt idx="0">
                  <c:v>Nat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</c:numRef>
          </c:cat>
          <c:val>
            <c:numRef>
              <c:f>Sheet1!$G$17:$G$21</c:f>
            </c:numRef>
          </c:val>
          <c:smooth val="0"/>
          <c:extLst>
            <c:ext xmlns:c16="http://schemas.microsoft.com/office/drawing/2014/chart" uri="{C3380CC4-5D6E-409C-BE32-E72D297353CC}">
              <c16:uniqueId val="{0000000A-999A-430D-B452-A2E8E424DE96}"/>
            </c:ext>
          </c:extLst>
        </c:ser>
        <c:ser>
          <c:idx val="4"/>
          <c:order val="4"/>
          <c:tx>
            <c:strRef>
              <c:f>Sheet1!$C$22:$D$22</c:f>
              <c:strCache>
                <c:ptCount val="1"/>
                <c:pt idx="0">
                  <c:v>Nat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</c:numRef>
          </c:cat>
          <c:val>
            <c:numRef>
              <c:f>Sheet1!$G$17:$G$21</c:f>
            </c:numRef>
          </c:val>
          <c:smooth val="0"/>
          <c:extLst>
            <c:ext xmlns:c16="http://schemas.microsoft.com/office/drawing/2014/chart" uri="{C3380CC4-5D6E-409C-BE32-E72D297353CC}">
              <c16:uniqueId val="{0000000B-999A-430D-B452-A2E8E424DE96}"/>
            </c:ext>
          </c:extLst>
        </c:ser>
        <c:ser>
          <c:idx val="5"/>
          <c:order val="5"/>
          <c:tx>
            <c:strRef>
              <c:f>Sheet1!$C$27:$D$27</c:f>
              <c:strCache>
                <c:ptCount val="1"/>
                <c:pt idx="0">
                  <c:v>Nat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</c:numRef>
          </c:cat>
          <c:val>
            <c:numRef>
              <c:f>Sheet1!$G$27:$G$31</c:f>
            </c:numRef>
          </c:val>
          <c:smooth val="0"/>
          <c:extLst>
            <c:ext xmlns:c16="http://schemas.microsoft.com/office/drawing/2014/chart" uri="{C3380CC4-5D6E-409C-BE32-E72D297353CC}">
              <c16:uniqueId val="{0000000C-999A-430D-B452-A2E8E424DE96}"/>
            </c:ext>
          </c:extLst>
        </c:ser>
        <c:ser>
          <c:idx val="6"/>
          <c:order val="6"/>
          <c:tx>
            <c:strRef>
              <c:f>Sheet1!$C$32:$D$32</c:f>
              <c:strCache>
                <c:ptCount val="1"/>
                <c:pt idx="0">
                  <c:v>Simv1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</c:numRef>
          </c:cat>
          <c:val>
            <c:numRef>
              <c:f>Sheet1!$G$32:$G$36</c:f>
            </c:numRef>
          </c:val>
          <c:smooth val="0"/>
          <c:extLst>
            <c:ext xmlns:c16="http://schemas.microsoft.com/office/drawing/2014/chart" uri="{C3380CC4-5D6E-409C-BE32-E72D297353CC}">
              <c16:uniqueId val="{0000000D-999A-430D-B452-A2E8E424DE96}"/>
            </c:ext>
          </c:extLst>
        </c:ser>
        <c:ser>
          <c:idx val="7"/>
          <c:order val="7"/>
          <c:tx>
            <c:strRef>
              <c:f>Sheet1!$C$37:$D$37</c:f>
              <c:strCache>
                <c:ptCount val="1"/>
                <c:pt idx="0">
                  <c:v>Simv1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</c:numRef>
          </c:cat>
          <c:val>
            <c:numRef>
              <c:f>Sheet1!$G$37:$G$41</c:f>
            </c:numRef>
          </c:val>
          <c:smooth val="0"/>
          <c:extLst>
            <c:ext xmlns:c16="http://schemas.microsoft.com/office/drawing/2014/chart" uri="{C3380CC4-5D6E-409C-BE32-E72D297353CC}">
              <c16:uniqueId val="{0000000E-999A-430D-B452-A2E8E424DE96}"/>
            </c:ext>
          </c:extLst>
        </c:ser>
        <c:ser>
          <c:idx val="8"/>
          <c:order val="8"/>
          <c:tx>
            <c:strRef>
              <c:f>Sheet1!$C$42:$D$42</c:f>
              <c:strCache>
                <c:ptCount val="1"/>
                <c:pt idx="0">
                  <c:v>Simv1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</c:numRef>
          </c:cat>
          <c:val>
            <c:numRef>
              <c:f>Sheet1!$G$42:$G$46</c:f>
            </c:numRef>
          </c:val>
          <c:smooth val="0"/>
          <c:extLst>
            <c:ext xmlns:c16="http://schemas.microsoft.com/office/drawing/2014/chart" uri="{C3380CC4-5D6E-409C-BE32-E72D297353CC}">
              <c16:uniqueId val="{0000000F-999A-430D-B452-A2E8E424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28831"/>
        <c:axId val="387226911"/>
      </c:lineChart>
      <c:catAx>
        <c:axId val="38722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26911"/>
        <c:crosses val="autoZero"/>
        <c:auto val="1"/>
        <c:lblAlgn val="ctr"/>
        <c:lblOffset val="100"/>
        <c:noMultiLvlLbl val="0"/>
      </c:catAx>
      <c:valAx>
        <c:axId val="387226911"/>
        <c:scaling>
          <c:logBase val="2"/>
          <c:orientation val="minMax"/>
          <c:min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States Explored by FDR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288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Sheet1!$L$2:$L$81</c:f>
              <c:strCache>
                <c:ptCount val="80"/>
                <c:pt idx="0">
                  <c:v>1</c:v>
                </c:pt>
                <c:pt idx="4">
                  <c:v>#DIV/0!</c:v>
                </c:pt>
                <c:pt idx="5">
                  <c:v>0.962739174</c:v>
                </c:pt>
                <c:pt idx="9">
                  <c:v>#DIV/0!</c:v>
                </c:pt>
                <c:pt idx="10">
                  <c:v>0.857142857</c:v>
                </c:pt>
                <c:pt idx="14">
                  <c:v>#DIV/0!</c:v>
                </c:pt>
                <c:pt idx="34">
                  <c:v>34.05988387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#DIV/0!</c:v>
                </c:pt>
                <c:pt idx="59">
                  <c:v>#DIV/0!</c:v>
                </c:pt>
                <c:pt idx="60">
                  <c:v>3.13975716</c:v>
                </c:pt>
                <c:pt idx="63">
                  <c:v>4.040428333</c:v>
                </c:pt>
                <c:pt idx="64">
                  <c:v>0</c:v>
                </c:pt>
                <c:pt idx="77">
                  <c:v>4.973548937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Sheet1!$K$82:$K$91</c:f>
            </c:multiLvlStrRef>
          </c:cat>
          <c:val>
            <c:numRef>
              <c:f>Sheet1!$L$82:$L$91</c:f>
            </c:numRef>
          </c:val>
          <c:smooth val="0"/>
          <c:extLst>
            <c:ext xmlns:c16="http://schemas.microsoft.com/office/drawing/2014/chart" uri="{C3380CC4-5D6E-409C-BE32-E72D297353CC}">
              <c16:uniqueId val="{00000000-EF18-4530-882D-1C1EE8F3242E}"/>
            </c:ext>
          </c:extLst>
        </c:ser>
        <c:ser>
          <c:idx val="1"/>
          <c:order val="1"/>
          <c:tx>
            <c:strRef>
              <c:f>Sheet1!$M$2:$M$81</c:f>
              <c:strCache>
                <c:ptCount val="80"/>
                <c:pt idx="0">
                  <c:v>1</c:v>
                </c:pt>
                <c:pt idx="4">
                  <c:v>#DIV/0!</c:v>
                </c:pt>
                <c:pt idx="5">
                  <c:v>0.962739174</c:v>
                </c:pt>
                <c:pt idx="9">
                  <c:v>#DIV/0!</c:v>
                </c:pt>
                <c:pt idx="10">
                  <c:v>0.857142857</c:v>
                </c:pt>
                <c:pt idx="14">
                  <c:v>#DIV/0!</c:v>
                </c:pt>
                <c:pt idx="34">
                  <c:v>34.05988387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#DIV/0!</c:v>
                </c:pt>
                <c:pt idx="59">
                  <c:v>#DIV/0!</c:v>
                </c:pt>
                <c:pt idx="60">
                  <c:v>3.13975716</c:v>
                </c:pt>
                <c:pt idx="63">
                  <c:v>4.040428333</c:v>
                </c:pt>
                <c:pt idx="64">
                  <c:v>0</c:v>
                </c:pt>
                <c:pt idx="77">
                  <c:v>4.973548937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Sheet1!$K$82:$K$91</c:f>
            </c:multiLvlStrRef>
          </c:cat>
          <c:val>
            <c:numRef>
              <c:f>Sheet1!$M$82:$M$91</c:f>
            </c:numRef>
          </c:val>
          <c:smooth val="0"/>
          <c:extLst>
            <c:ext xmlns:c16="http://schemas.microsoft.com/office/drawing/2014/chart" uri="{C3380CC4-5D6E-409C-BE32-E72D297353CC}">
              <c16:uniqueId val="{00000001-EF18-4530-882D-1C1EE8F32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12351"/>
        <c:axId val="450587871"/>
      </c:lineChart>
      <c:catAx>
        <c:axId val="45061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87871"/>
        <c:crosses val="autoZero"/>
        <c:auto val="1"/>
        <c:lblAlgn val="ctr"/>
        <c:lblOffset val="100"/>
        <c:noMultiLvlLbl val="0"/>
      </c:catAx>
      <c:valAx>
        <c:axId val="4505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1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Sheet1!$F$96</c:f>
              <c:strCache>
                <c:ptCount val="1"/>
                <c:pt idx="0">
                  <c:v>1 condition, simpler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Sheet1!$E$97:$E$100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Sheet1!$F$97:$F$100</c:f>
              <c:numCache>
                <c:formatCode>General</c:formatCode>
                <c:ptCount val="4"/>
                <c:pt idx="0">
                  <c:v>2.1029411764705883</c:v>
                </c:pt>
                <c:pt idx="1">
                  <c:v>6.6027246152997634</c:v>
                </c:pt>
                <c:pt idx="2">
                  <c:v>26.67783561049664</c:v>
                </c:pt>
                <c:pt idx="3">
                  <c:v>132.68352093758654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D-4DEE-A8B0-96379D795149}"/>
            </c:ext>
          </c:extLst>
        </c:ser>
        <c:ser>
          <c:idx val="2"/>
          <c:order val="1"/>
          <c:tx>
            <c:strRef>
              <c:f>Sheet1!$F$109</c:f>
              <c:strCache>
                <c:ptCount val="1"/>
                <c:pt idx="0">
                  <c:v>2 conditions, simpler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Sheet1!$F$110:$F$112</c:f>
              <c:numCache>
                <c:formatCode>General</c:formatCode>
                <c:ptCount val="3"/>
                <c:pt idx="0">
                  <c:v>2.070528967254408</c:v>
                </c:pt>
                <c:pt idx="1">
                  <c:v>6.4393280335983203</c:v>
                </c:pt>
                <c:pt idx="2">
                  <c:v>26.221540613430726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D-4DEE-A8B0-96379D795149}"/>
            </c:ext>
          </c:extLst>
        </c:ser>
        <c:ser>
          <c:idx val="4"/>
          <c:order val="2"/>
          <c:tx>
            <c:strRef>
              <c:f>Sheet1!$F$121</c:f>
              <c:strCache>
                <c:ptCount val="1"/>
                <c:pt idx="0">
                  <c:v>3 conditions, simpler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Sheet1!$F$122:$F$124</c:f>
              <c:numCache>
                <c:formatCode>General</c:formatCode>
                <c:ptCount val="3"/>
                <c:pt idx="0">
                  <c:v>2.0545543107647344</c:v>
                </c:pt>
                <c:pt idx="1">
                  <c:v>6.3513485002988848</c:v>
                </c:pt>
                <c:pt idx="2">
                  <c:v>25.89740702283412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5D-4DEE-A8B0-96379D795149}"/>
            </c:ext>
          </c:extLst>
        </c:ser>
        <c:ser>
          <c:idx val="1"/>
          <c:order val="3"/>
          <c:tx>
            <c:strRef>
              <c:f>Sheet1!$F$101</c:f>
              <c:strCache>
                <c:ptCount val="1"/>
                <c:pt idx="0">
                  <c:v>1 condition,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5D-4DEE-A8B0-96379D795149}"/>
              </c:ext>
            </c:extLst>
          </c:dPt>
          <c:val>
            <c:numRef>
              <c:f>Sheet1!$F$102:$F$105</c:f>
              <c:numCache>
                <c:formatCode>General</c:formatCode>
                <c:ptCount val="4"/>
                <c:pt idx="0">
                  <c:v>2.5309734513274336</c:v>
                </c:pt>
                <c:pt idx="1">
                  <c:v>9.0370649958481177</c:v>
                </c:pt>
                <c:pt idx="2">
                  <c:v>39.749247702716353</c:v>
                </c:pt>
                <c:pt idx="3">
                  <c:v>208.1758264388223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DEE-A8B0-96379D795149}"/>
            </c:ext>
          </c:extLst>
        </c:ser>
        <c:ser>
          <c:idx val="3"/>
          <c:order val="4"/>
          <c:tx>
            <c:strRef>
              <c:f>Sheet1!$F$114</c:f>
              <c:strCache>
                <c:ptCount val="1"/>
                <c:pt idx="0">
                  <c:v>2 conditions,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Sheet1!$F$115:$F$117</c:f>
              <c:numCache>
                <c:formatCode>General</c:formatCode>
                <c:ptCount val="3"/>
                <c:pt idx="0">
                  <c:v>2.4011684518013632</c:v>
                </c:pt>
                <c:pt idx="1">
                  <c:v>8.2786482186761798</c:v>
                </c:pt>
                <c:pt idx="2">
                  <c:v>36.295126612461097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D-4DEE-A8B0-96379D795149}"/>
            </c:ext>
          </c:extLst>
        </c:ser>
        <c:ser>
          <c:idx val="5"/>
          <c:order val="5"/>
          <c:tx>
            <c:strRef>
              <c:f>Sheet1!$F$126</c:f>
              <c:strCache>
                <c:ptCount val="1"/>
                <c:pt idx="0">
                  <c:v>3 conditions,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Sheet1!$F$127:$F$129</c:f>
              <c:numCache>
                <c:formatCode>General</c:formatCode>
                <c:ptCount val="3"/>
                <c:pt idx="0">
                  <c:v>2.3214089157952666</c:v>
                </c:pt>
                <c:pt idx="1">
                  <c:v>7.8415420347739264</c:v>
                </c:pt>
                <c:pt idx="2">
                  <c:v>34.208038582556483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5D-4DEE-A8B0-96379D79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28303"/>
        <c:axId val="398829743"/>
      </c:lineChart>
      <c:catAx>
        <c:axId val="3988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9743"/>
        <c:crosses val="autoZero"/>
        <c:auto val="1"/>
        <c:lblAlgn val="ctr"/>
        <c:lblOffset val="100"/>
        <c:noMultiLvlLbl val="0"/>
      </c:catAx>
      <c:valAx>
        <c:axId val="39882974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115293</xdr:colOff>
      <xdr:row>6</xdr:row>
      <xdr:rowOff>15904</xdr:rowOff>
    </xdr:from>
    <xdr:to>
      <xdr:col>22</xdr:col>
      <xdr:colOff>234563</xdr:colOff>
      <xdr:row>34</xdr:row>
      <xdr:rowOff>87464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FA5E8-BD43-B9BA-2BED-6E754CB39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528762</xdr:colOff>
      <xdr:row>46</xdr:row>
      <xdr:rowOff>23854</xdr:rowOff>
    </xdr:from>
    <xdr:to>
      <xdr:col>20</xdr:col>
      <xdr:colOff>11927</xdr:colOff>
      <xdr:row>92</xdr:row>
      <xdr:rowOff>95415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B6BFF-2EDD-3AB7-C2D2-21AEDC96C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107342</xdr:colOff>
      <xdr:row>94</xdr:row>
      <xdr:rowOff>63610</xdr:rowOff>
    </xdr:from>
    <xdr:to>
      <xdr:col>22</xdr:col>
      <xdr:colOff>226612</xdr:colOff>
      <xdr:row>108</xdr:row>
      <xdr:rowOff>135172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83AB8F-B22C-7EEC-7A0E-8BB75888C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2A1E5-5594-4CF5-B458-EB8608596161}" name="Table1" displayName="Table1" ref="B1:H91" totalsRowShown="0">
  <autoFilter ref="B1:H91" xr:uid="{4292A1E5-5594-4CF5-B458-EB8608596161}">
    <filterColumn colId="2">
      <filters>
        <filter val="1"/>
      </filters>
    </filterColumn>
    <filterColumn colId="3">
      <filters>
        <filter val="Nondet"/>
      </filters>
    </filterColumn>
    <filterColumn colId="6">
      <customFilters>
        <customFilter operator="notEqual" val=" "/>
      </customFilters>
    </filterColumn>
  </autoFilter>
  <sortState xmlns:xlrd2="http://schemas.microsoft.com/office/spreadsheetml/2017/richdata2" ref="B2:H36">
    <sortCondition ref="B1:B91"/>
  </sortState>
  <tableColumns count="7">
    <tableColumn id="1" xr3:uid="{D7691593-216D-4789-9ACD-BD09F88ADC3E}" name="Threads"/>
    <tableColumn id="2" xr3:uid="{A3B55895-013B-4C82-B509-427CF86B5B6D}" name="Version"/>
    <tableColumn id="3" xr3:uid="{CABA365D-315C-4E03-972C-53EDF441DD7F}" name="Conditions"/>
    <tableColumn id="4" xr3:uid="{2B2D3A29-2C71-4532-BD98-8EC0C7E6CAF7}" name="Type"/>
    <tableColumn id="5" xr3:uid="{ACF30161-C31F-4E07-ABAD-9AA181560F56}" name="States"/>
    <tableColumn id="7" xr3:uid="{5EA174B8-DD3C-42DA-911F-F140892FE1F7}" name="States Log" dataDxfId="0">
      <calculatedColumnFormula>IF(ISBLANK(Table1[[#This Row],[States]]),"",LOG(Table1[[#This Row],[States]],2))</calculatedColumnFormula>
    </tableColumn>
    <tableColumn id="6" xr3:uid="{6AA45BCD-1EF6-4598-8203-B84A7679A441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F4861"/>
      </a:accent1>
      <a:accent2>
        <a:srgbClr val="45B0E1"/>
      </a:accent2>
      <a:accent3>
        <a:srgbClr val="3A7D22"/>
      </a:accent3>
      <a:accent4>
        <a:srgbClr val="8ED873"/>
      </a:accent4>
      <a:accent5>
        <a:srgbClr val="78206E"/>
      </a:accent5>
      <a:accent6>
        <a:srgbClr val="D76DCC"/>
      </a:accent6>
      <a:hlink>
        <a:srgbClr val="8ED873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6474-DA39-45F0-8470-ACF488B26B50}">
  <dimension ref="A1:M129"/>
  <sheetViews>
    <sheetView tabSelected="1" topLeftCell="A107" zoomScaleNormal="100" workbookViewId="0">
      <selection activeCell="C129" sqref="C129"/>
    </sheetView>
  </sheetViews>
  <sheetFormatPr defaultRowHeight="15.05" x14ac:dyDescent="0.3"/>
  <cols>
    <col min="2" max="2" width="9.33203125" customWidth="1"/>
    <col min="3" max="3" width="9" customWidth="1"/>
    <col min="4" max="4" width="11.77734375" customWidth="1"/>
    <col min="6" max="6" width="12.44140625" bestFit="1" customWidth="1"/>
    <col min="7" max="7" width="12.44140625" customWidth="1"/>
    <col min="10" max="10" width="12" bestFit="1" customWidth="1"/>
    <col min="11" max="11" width="10" bestFit="1" customWidth="1"/>
  </cols>
  <sheetData>
    <row r="1" spans="2:13" x14ac:dyDescent="0.3"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11</v>
      </c>
      <c r="H1" t="s">
        <v>4</v>
      </c>
    </row>
    <row r="2" spans="2:13" hidden="1" x14ac:dyDescent="0.3">
      <c r="B2">
        <v>2</v>
      </c>
      <c r="C2" t="s">
        <v>5</v>
      </c>
      <c r="D2">
        <v>1</v>
      </c>
      <c r="E2" t="s">
        <v>9</v>
      </c>
      <c r="F2">
        <v>1912</v>
      </c>
      <c r="G2">
        <f>IF(ISBLANK(Table1[[#This Row],[States]]),"",LOG(Table1[[#This Row],[States]],2))</f>
        <v>10.900866807980748</v>
      </c>
      <c r="H2">
        <v>8.3000000000000004E-2</v>
      </c>
      <c r="K2">
        <f>IF(AND(Table1[[#This Row],[Threads]]=$B$2,Table1[[#This Row],[Version]]=$C$2,Table1[[#This Row],[Type]]=$E$2), ($F$2/$D$2)/(Table1[[#This Row],[States]]/Table1[[#This Row],[Conditions]]),"")</f>
        <v>1</v>
      </c>
      <c r="L2" t="str">
        <f t="shared" ref="L2:L3" si="0">IF(AND(C2=C1,D2=D1),F2/F1,"")</f>
        <v/>
      </c>
      <c r="M2" t="str">
        <f t="shared" ref="M2" si="1">IF(L2&lt;&gt;0,IF(L1&lt;&gt;0,L2/L1,""),"")</f>
        <v/>
      </c>
    </row>
    <row r="3" spans="2:13" hidden="1" x14ac:dyDescent="0.3">
      <c r="B3">
        <v>2</v>
      </c>
      <c r="C3" t="s">
        <v>6</v>
      </c>
      <c r="D3">
        <v>1</v>
      </c>
      <c r="E3" t="s">
        <v>9</v>
      </c>
      <c r="F3">
        <v>900</v>
      </c>
      <c r="G3">
        <f>IF(ISBLANK(Table1[[#This Row],[States]]),"",LOG(Table1[[#This Row],[States]],2))</f>
        <v>9.8137811912170374</v>
      </c>
      <c r="H3">
        <v>0.08</v>
      </c>
      <c r="K3" t="str">
        <f>IF(AND(Table1[[#This Row],[Threads]]=$B$2,Table1[[#This Row],[Version]]=$C$2,Table1[[#This Row],[Type]]=$E$2), ($F$2/$D$2)/(Table1[[#This Row],[States]]/Table1[[#This Row],[Conditions]]),"")</f>
        <v/>
      </c>
      <c r="L3" t="str">
        <f t="shared" si="0"/>
        <v/>
      </c>
      <c r="M3" t="str">
        <f>IF(L3&lt;&gt;"",IF(L2&lt;&gt;"",L3/L2,""),"")</f>
        <v/>
      </c>
    </row>
    <row r="4" spans="2:13" hidden="1" x14ac:dyDescent="0.3">
      <c r="B4">
        <v>2</v>
      </c>
      <c r="C4" t="s">
        <v>7</v>
      </c>
      <c r="D4">
        <v>1</v>
      </c>
      <c r="E4" t="s">
        <v>9</v>
      </c>
      <c r="F4">
        <v>740</v>
      </c>
      <c r="G4">
        <f>IF(ISBLANK(Table1[[#This Row],[States]]),"",LOG(Table1[[#This Row],[States]],2))</f>
        <v>9.5313814605163127</v>
      </c>
      <c r="H4">
        <v>7.1999999999999995E-2</v>
      </c>
      <c r="K4" t="str">
        <f>IF(AND(Table1[[#This Row],[Threads]]=$B$2,Table1[[#This Row],[Version]]=$C$2,Table1[[#This Row],[Type]]=$E$2), ($F$2/$D$2)/(Table1[[#This Row],[States]]/Table1[[#This Row],[Conditions]]),"")</f>
        <v/>
      </c>
      <c r="L4" t="str">
        <f>IF(AND(C4=C3,D4=D3),F4/F3,"")</f>
        <v/>
      </c>
      <c r="M4" t="str">
        <f t="shared" ref="M4:M67" si="2">IF(L4&lt;&gt;"",IF(L3&lt;&gt;"",L4/L3,""),"")</f>
        <v/>
      </c>
    </row>
    <row r="5" spans="2:13" hidden="1" x14ac:dyDescent="0.3">
      <c r="B5">
        <v>5</v>
      </c>
      <c r="C5" t="s">
        <v>5</v>
      </c>
      <c r="D5">
        <v>1</v>
      </c>
      <c r="E5" t="s">
        <v>9</v>
      </c>
      <c r="K5" t="str">
        <f>IF(AND(Table1[[#This Row],[Threads]]=$B$2,Table1[[#This Row],[Version]]=$C$2,Table1[[#This Row],[Type]]=$E$2), ($F$2/$D$2)/(Table1[[#This Row],[States]]/Table1[[#This Row],[Conditions]]),"")</f>
        <v/>
      </c>
      <c r="L5" t="str">
        <f t="shared" ref="L5:L68" si="3">IF(AND(C5=C4,D5=D4),F5/F4,"")</f>
        <v/>
      </c>
      <c r="M5" t="str">
        <f t="shared" si="2"/>
        <v/>
      </c>
    </row>
    <row r="6" spans="2:13" hidden="1" x14ac:dyDescent="0.3">
      <c r="B6">
        <v>6</v>
      </c>
      <c r="C6" t="s">
        <v>5</v>
      </c>
      <c r="D6">
        <v>1</v>
      </c>
      <c r="E6" t="s">
        <v>9</v>
      </c>
      <c r="G6" t="str">
        <f>IF(ISBLANK(Table1[[#This Row],[States]]),"",LOG(Table1[[#This Row],[States]],2))</f>
        <v/>
      </c>
      <c r="K6" t="str">
        <f>IF(AND(Table1[[#This Row],[Threads]]=$B$2,Table1[[#This Row],[Version]]=$C$2,Table1[[#This Row],[Type]]=$E$2), ($F$2/$D$2)/(Table1[[#This Row],[States]]/Table1[[#This Row],[Conditions]]),"")</f>
        <v/>
      </c>
      <c r="L6" t="e">
        <f t="shared" si="3"/>
        <v>#DIV/0!</v>
      </c>
      <c r="M6" t="e">
        <f t="shared" si="2"/>
        <v>#DIV/0!</v>
      </c>
    </row>
    <row r="7" spans="2:13" hidden="1" x14ac:dyDescent="0.3">
      <c r="B7">
        <v>2</v>
      </c>
      <c r="C7" t="s">
        <v>5</v>
      </c>
      <c r="D7">
        <v>2</v>
      </c>
      <c r="E7" t="s">
        <v>9</v>
      </c>
      <c r="F7">
        <v>3972</v>
      </c>
      <c r="G7">
        <f>IF(ISBLANK(Table1[[#This Row],[States]]),"",LOG(Table1[[#This Row],[States]],2))</f>
        <v>11.955649907528374</v>
      </c>
      <c r="H7">
        <v>8.5000000000000006E-2</v>
      </c>
      <c r="K7">
        <f>IF(AND(Table1[[#This Row],[Threads]]=$B$2,Table1[[#This Row],[Version]]=$C$2,Table1[[#This Row],[Type]]=$E$2), ($F$2/$D$2)/(Table1[[#This Row],[States]]/Table1[[#This Row],[Conditions]]),"")</f>
        <v>0.96273917421953681</v>
      </c>
      <c r="L7" t="str">
        <f t="shared" si="3"/>
        <v/>
      </c>
      <c r="M7" t="str">
        <f t="shared" si="2"/>
        <v/>
      </c>
    </row>
    <row r="8" spans="2:13" hidden="1" x14ac:dyDescent="0.3">
      <c r="B8">
        <v>2</v>
      </c>
      <c r="C8" t="s">
        <v>6</v>
      </c>
      <c r="D8">
        <v>2</v>
      </c>
      <c r="E8" t="s">
        <v>9</v>
      </c>
      <c r="F8">
        <v>1902</v>
      </c>
      <c r="G8">
        <f>IF(ISBLANK(Table1[[#This Row],[States]]),"",LOG(Table1[[#This Row],[States]],2))</f>
        <v>10.893301530860564</v>
      </c>
      <c r="H8">
        <v>8.1000000000000003E-2</v>
      </c>
      <c r="K8" t="str">
        <f>IF(AND(Table1[[#This Row],[Threads]]=$B$2,Table1[[#This Row],[Version]]=$C$2,Table1[[#This Row],[Type]]=$E$2), ($F$2/$D$2)/(Table1[[#This Row],[States]]/Table1[[#This Row],[Conditions]]),"")</f>
        <v/>
      </c>
      <c r="L8" t="str">
        <f t="shared" si="3"/>
        <v/>
      </c>
      <c r="M8" t="str">
        <f t="shared" si="2"/>
        <v/>
      </c>
    </row>
    <row r="9" spans="2:13" hidden="1" x14ac:dyDescent="0.3">
      <c r="B9">
        <v>2</v>
      </c>
      <c r="C9" t="s">
        <v>7</v>
      </c>
      <c r="D9">
        <v>2</v>
      </c>
      <c r="E9" t="s">
        <v>9</v>
      </c>
      <c r="F9">
        <v>1622</v>
      </c>
      <c r="G9">
        <f>IF(ISBLANK(Table1[[#This Row],[States]]),"",LOG(Table1[[#This Row],[States]],2))</f>
        <v>10.663558104217273</v>
      </c>
      <c r="H9">
        <v>7.0000000000000007E-2</v>
      </c>
      <c r="K9" t="str">
        <f>IF(AND(Table1[[#This Row],[Threads]]=$B$2,Table1[[#This Row],[Version]]=$C$2,Table1[[#This Row],[Type]]=$E$2), ($F$2/$D$2)/(Table1[[#This Row],[States]]/Table1[[#This Row],[Conditions]]),"")</f>
        <v/>
      </c>
      <c r="L9" t="str">
        <f t="shared" si="3"/>
        <v/>
      </c>
      <c r="M9" t="str">
        <f t="shared" si="2"/>
        <v/>
      </c>
    </row>
    <row r="10" spans="2:13" hidden="1" x14ac:dyDescent="0.3">
      <c r="B10">
        <v>5</v>
      </c>
      <c r="C10" t="s">
        <v>5</v>
      </c>
      <c r="D10">
        <v>2</v>
      </c>
      <c r="E10" t="s">
        <v>9</v>
      </c>
      <c r="G10" t="str">
        <f>IF(ISBLANK(Table1[[#This Row],[States]]),"",LOG(Table1[[#This Row],[States]],2))</f>
        <v/>
      </c>
      <c r="K10" t="str">
        <f>IF(AND(Table1[[#This Row],[Threads]]=$B$2,Table1[[#This Row],[Version]]=$C$2,Table1[[#This Row],[Type]]=$E$2), ($F$2/$D$2)/(Table1[[#This Row],[States]]/Table1[[#This Row],[Conditions]]),"")</f>
        <v/>
      </c>
      <c r="L10" t="str">
        <f t="shared" si="3"/>
        <v/>
      </c>
      <c r="M10" t="str">
        <f t="shared" si="2"/>
        <v/>
      </c>
    </row>
    <row r="11" spans="2:13" hidden="1" x14ac:dyDescent="0.3">
      <c r="B11">
        <v>6</v>
      </c>
      <c r="C11" t="s">
        <v>5</v>
      </c>
      <c r="D11">
        <v>2</v>
      </c>
      <c r="E11" t="s">
        <v>9</v>
      </c>
      <c r="G11" t="str">
        <f>IF(ISBLANK(Table1[[#This Row],[States]]),"",LOG(Table1[[#This Row],[States]],2))</f>
        <v/>
      </c>
      <c r="K11" t="str">
        <f>IF(AND(Table1[[#This Row],[Threads]]=$B$2,Table1[[#This Row],[Version]]=$C$2,Table1[[#This Row],[Type]]=$E$2), ($F$2/$D$2)/(Table1[[#This Row],[States]]/Table1[[#This Row],[Conditions]]),"")</f>
        <v/>
      </c>
      <c r="L11" t="e">
        <f t="shared" si="3"/>
        <v>#DIV/0!</v>
      </c>
      <c r="M11" t="e">
        <f t="shared" si="2"/>
        <v>#DIV/0!</v>
      </c>
    </row>
    <row r="12" spans="2:13" hidden="1" x14ac:dyDescent="0.3">
      <c r="B12">
        <v>2</v>
      </c>
      <c r="C12" t="s">
        <v>5</v>
      </c>
      <c r="D12">
        <v>3</v>
      </c>
      <c r="E12" t="s">
        <v>9</v>
      </c>
      <c r="F12">
        <v>6692</v>
      </c>
      <c r="G12">
        <f>IF(ISBLANK(Table1[[#This Row],[States]]),"",LOG(Table1[[#This Row],[States]],2))</f>
        <v>12.708221730038353</v>
      </c>
      <c r="H12">
        <v>0.09</v>
      </c>
      <c r="K12">
        <f>IF(AND(Table1[[#This Row],[Threads]]=$B$2,Table1[[#This Row],[Version]]=$C$2,Table1[[#This Row],[Type]]=$E$2), ($F$2/$D$2)/(Table1[[#This Row],[States]]/Table1[[#This Row],[Conditions]]),"")</f>
        <v>0.85714285714285721</v>
      </c>
      <c r="L12" t="str">
        <f t="shared" si="3"/>
        <v/>
      </c>
      <c r="M12" t="str">
        <f t="shared" si="2"/>
        <v/>
      </c>
    </row>
    <row r="13" spans="2:13" hidden="1" x14ac:dyDescent="0.3">
      <c r="B13">
        <v>2</v>
      </c>
      <c r="C13" t="s">
        <v>6</v>
      </c>
      <c r="D13">
        <v>3</v>
      </c>
      <c r="E13" t="s">
        <v>9</v>
      </c>
      <c r="F13">
        <v>3214</v>
      </c>
      <c r="G13">
        <f>IF(ISBLANK(Table1[[#This Row],[States]]),"",LOG(Table1[[#This Row],[States]],2))</f>
        <v>11.650154213675094</v>
      </c>
      <c r="H13">
        <v>8.1000000000000003E-2</v>
      </c>
      <c r="K13" t="str">
        <f>IF(AND(Table1[[#This Row],[Threads]]=$B$2,Table1[[#This Row],[Version]]=$C$2,Table1[[#This Row],[Type]]=$E$2), ($F$2/$D$2)/(Table1[[#This Row],[States]]/Table1[[#This Row],[Conditions]]),"")</f>
        <v/>
      </c>
      <c r="L13" t="str">
        <f t="shared" si="3"/>
        <v/>
      </c>
      <c r="M13" t="str">
        <f t="shared" si="2"/>
        <v/>
      </c>
    </row>
    <row r="14" spans="2:13" hidden="1" x14ac:dyDescent="0.3">
      <c r="B14">
        <v>2</v>
      </c>
      <c r="C14" t="s">
        <v>7</v>
      </c>
      <c r="D14">
        <v>3</v>
      </c>
      <c r="E14" t="s">
        <v>9</v>
      </c>
      <c r="F14">
        <v>2814</v>
      </c>
      <c r="G14">
        <f>IF(ISBLANK(Table1[[#This Row],[States]]),"",LOG(Table1[[#This Row],[States]],2))</f>
        <v>11.458406613236534</v>
      </c>
      <c r="H14">
        <v>7.3999999999999996E-2</v>
      </c>
      <c r="K14" t="str">
        <f>IF(AND(Table1[[#This Row],[Threads]]=$B$2,Table1[[#This Row],[Version]]=$C$2,Table1[[#This Row],[Type]]=$E$2), ($F$2/$D$2)/(Table1[[#This Row],[States]]/Table1[[#This Row],[Conditions]]),"")</f>
        <v/>
      </c>
      <c r="L14" t="str">
        <f t="shared" si="3"/>
        <v/>
      </c>
      <c r="M14" t="str">
        <f t="shared" si="2"/>
        <v/>
      </c>
    </row>
    <row r="15" spans="2:13" hidden="1" x14ac:dyDescent="0.3">
      <c r="B15">
        <v>5</v>
      </c>
      <c r="C15" t="s">
        <v>5</v>
      </c>
      <c r="D15">
        <v>3</v>
      </c>
      <c r="E15" t="s">
        <v>9</v>
      </c>
      <c r="G15" t="str">
        <f>IF(ISBLANK(Table1[[#This Row],[States]]),"",LOG(Table1[[#This Row],[States]],2))</f>
        <v/>
      </c>
      <c r="K15" t="str">
        <f>IF(AND(Table1[[#This Row],[Threads]]=$B$2,Table1[[#This Row],[Version]]=$C$2,Table1[[#This Row],[Type]]=$E$2), ($F$2/$D$2)/(Table1[[#This Row],[States]]/Table1[[#This Row],[Conditions]]),"")</f>
        <v/>
      </c>
      <c r="L15" t="str">
        <f t="shared" si="3"/>
        <v/>
      </c>
      <c r="M15" t="str">
        <f t="shared" si="2"/>
        <v/>
      </c>
    </row>
    <row r="16" spans="2:13" hidden="1" x14ac:dyDescent="0.3">
      <c r="B16">
        <v>6</v>
      </c>
      <c r="C16" t="s">
        <v>5</v>
      </c>
      <c r="D16">
        <v>3</v>
      </c>
      <c r="E16" t="s">
        <v>9</v>
      </c>
      <c r="G16" t="str">
        <f>IF(ISBLANK(Table1[[#This Row],[States]]),"",LOG(Table1[[#This Row],[States]],2))</f>
        <v/>
      </c>
      <c r="K16" t="str">
        <f>IF(AND(Table1[[#This Row],[Threads]]=$B$2,Table1[[#This Row],[Version]]=$C$2,Table1[[#This Row],[Type]]=$E$2), ($F$2/$D$2)/(Table1[[#This Row],[States]]/Table1[[#This Row],[Conditions]]),"")</f>
        <v/>
      </c>
      <c r="L16" t="e">
        <f t="shared" si="3"/>
        <v>#DIV/0!</v>
      </c>
      <c r="M16" t="e">
        <f t="shared" si="2"/>
        <v>#DIV/0!</v>
      </c>
    </row>
    <row r="17" spans="2:13" hidden="1" x14ac:dyDescent="0.3">
      <c r="B17">
        <v>3</v>
      </c>
      <c r="C17" t="s">
        <v>5</v>
      </c>
      <c r="D17">
        <v>1</v>
      </c>
      <c r="E17" t="s">
        <v>9</v>
      </c>
      <c r="F17">
        <v>181180</v>
      </c>
      <c r="G17">
        <f>IF(ISBLANK(Table1[[#This Row],[States]]),"",LOG(Table1[[#This Row],[States]],2))</f>
        <v>17.467064183169118</v>
      </c>
      <c r="H17">
        <v>0.215</v>
      </c>
      <c r="K17" t="str">
        <f>IF(AND(Table1[[#This Row],[Threads]]=$B$2,Table1[[#This Row],[Version]]=$C$2,Table1[[#This Row],[Type]]=$E$2), ($F$2/$D$2)/(Table1[[#This Row],[States]]/Table1[[#This Row],[Conditions]]),"")</f>
        <v/>
      </c>
      <c r="L17" t="str">
        <f t="shared" si="3"/>
        <v/>
      </c>
      <c r="M17" t="str">
        <f t="shared" si="2"/>
        <v/>
      </c>
    </row>
    <row r="18" spans="2:13" hidden="1" x14ac:dyDescent="0.3">
      <c r="B18">
        <v>3</v>
      </c>
      <c r="C18" t="s">
        <v>6</v>
      </c>
      <c r="D18">
        <v>1</v>
      </c>
      <c r="E18" t="s">
        <v>9</v>
      </c>
      <c r="F18">
        <v>27226</v>
      </c>
      <c r="G18">
        <f>IF(ISBLANK(Table1[[#This Row],[States]]),"",LOG(Table1[[#This Row],[States]],2))</f>
        <v>14.732697419071826</v>
      </c>
      <c r="H18">
        <v>0.13900000000000001</v>
      </c>
      <c r="K18" t="str">
        <f>IF(AND(Table1[[#This Row],[Threads]]=$B$2,Table1[[#This Row],[Version]]=$C$2,Table1[[#This Row],[Type]]=$E$2), ($F$2/$D$2)/(Table1[[#This Row],[States]]/Table1[[#This Row],[Conditions]]),"")</f>
        <v/>
      </c>
      <c r="L18" t="str">
        <f t="shared" si="3"/>
        <v/>
      </c>
      <c r="M18" t="str">
        <f t="shared" si="2"/>
        <v/>
      </c>
    </row>
    <row r="19" spans="2:13" hidden="1" x14ac:dyDescent="0.3">
      <c r="B19">
        <v>3</v>
      </c>
      <c r="C19" t="s">
        <v>7</v>
      </c>
      <c r="D19">
        <v>1</v>
      </c>
      <c r="E19" t="s">
        <v>9</v>
      </c>
      <c r="F19">
        <v>19474</v>
      </c>
      <c r="G19">
        <f>IF(ISBLANK(Table1[[#This Row],[States]]),"",LOG(Table1[[#This Row],[States]],2))</f>
        <v>14.249261626599845</v>
      </c>
      <c r="H19">
        <v>0.11899999999999999</v>
      </c>
      <c r="K19" t="str">
        <f>IF(AND(Table1[[#This Row],[Threads]]=$B$2,Table1[[#This Row],[Version]]=$C$2,Table1[[#This Row],[Type]]=$E$2), ($F$2/$D$2)/(Table1[[#This Row],[States]]/Table1[[#This Row],[Conditions]]),"")</f>
        <v/>
      </c>
      <c r="L19" t="str">
        <f t="shared" si="3"/>
        <v/>
      </c>
      <c r="M19" t="str">
        <f t="shared" si="2"/>
        <v/>
      </c>
    </row>
    <row r="20" spans="2:13" hidden="1" x14ac:dyDescent="0.3">
      <c r="B20">
        <v>4</v>
      </c>
      <c r="C20" t="s">
        <v>5</v>
      </c>
      <c r="D20">
        <v>1</v>
      </c>
      <c r="E20" t="s">
        <v>9</v>
      </c>
      <c r="F20">
        <v>21669248</v>
      </c>
      <c r="G20">
        <f>IF(ISBLANK(Table1[[#This Row],[States]]),"",LOG(Table1[[#This Row],[States]],2))</f>
        <v>24.36914575186114</v>
      </c>
      <c r="H20">
        <v>33.695</v>
      </c>
      <c r="K20" t="str">
        <f>IF(AND(Table1[[#This Row],[Threads]]=$B$2,Table1[[#This Row],[Version]]=$C$2,Table1[[#This Row],[Type]]=$E$2), ($F$2/$D$2)/(Table1[[#This Row],[States]]/Table1[[#This Row],[Conditions]]),"")</f>
        <v/>
      </c>
      <c r="L20" t="str">
        <f t="shared" si="3"/>
        <v/>
      </c>
      <c r="M20" t="str">
        <f t="shared" si="2"/>
        <v/>
      </c>
    </row>
    <row r="21" spans="2:13" hidden="1" x14ac:dyDescent="0.3">
      <c r="B21">
        <v>6</v>
      </c>
      <c r="C21" t="s">
        <v>6</v>
      </c>
      <c r="D21">
        <v>1</v>
      </c>
      <c r="E21" t="s">
        <v>9</v>
      </c>
      <c r="G21" t="str">
        <f>IF(ISBLANK(Table1[[#This Row],[States]]),"",LOG(Table1[[#This Row],[States]],2))</f>
        <v/>
      </c>
      <c r="K21" t="str">
        <f>IF(AND(Table1[[#This Row],[Threads]]=$B$2,Table1[[#This Row],[Version]]=$C$2,Table1[[#This Row],[Type]]=$E$2), ($F$2/$D$2)/(Table1[[#This Row],[States]]/Table1[[#This Row],[Conditions]]),"")</f>
        <v/>
      </c>
      <c r="L21" t="str">
        <f t="shared" si="3"/>
        <v/>
      </c>
      <c r="M21" t="str">
        <f t="shared" si="2"/>
        <v/>
      </c>
    </row>
    <row r="22" spans="2:13" hidden="1" x14ac:dyDescent="0.3">
      <c r="B22">
        <v>3</v>
      </c>
      <c r="C22" t="s">
        <v>5</v>
      </c>
      <c r="D22">
        <v>2</v>
      </c>
      <c r="E22" t="s">
        <v>9</v>
      </c>
      <c r="F22">
        <v>494152</v>
      </c>
      <c r="G22">
        <f>IF(ISBLANK(Table1[[#This Row],[States]]),"",LOG(Table1[[#This Row],[States]],2))</f>
        <v>18.914595354133944</v>
      </c>
      <c r="H22">
        <v>0.36699999999999999</v>
      </c>
      <c r="K22" t="str">
        <f>IF(AND(Table1[[#This Row],[Threads]]=$B$2,Table1[[#This Row],[Version]]=$C$2,Table1[[#This Row],[Type]]=$E$2), ($F$2/$D$2)/(Table1[[#This Row],[States]]/Table1[[#This Row],[Conditions]]),"")</f>
        <v/>
      </c>
      <c r="L22" t="str">
        <f t="shared" si="3"/>
        <v/>
      </c>
      <c r="M22" t="str">
        <f t="shared" si="2"/>
        <v/>
      </c>
    </row>
    <row r="23" spans="2:13" hidden="1" x14ac:dyDescent="0.3">
      <c r="B23">
        <v>3</v>
      </c>
      <c r="C23" t="s">
        <v>6</v>
      </c>
      <c r="D23">
        <v>2</v>
      </c>
      <c r="E23" t="s">
        <v>9</v>
      </c>
      <c r="F23">
        <v>76132</v>
      </c>
      <c r="G23">
        <f>IF(ISBLANK(Table1[[#This Row],[States]]),"",LOG(Table1[[#This Row],[States]],2))</f>
        <v>16.216215358082366</v>
      </c>
      <c r="H23">
        <v>0.157</v>
      </c>
      <c r="K23" t="str">
        <f>IF(AND(Table1[[#This Row],[Threads]]=$B$2,Table1[[#This Row],[Version]]=$C$2,Table1[[#This Row],[Type]]=$E$2), ($F$2/$D$2)/(Table1[[#This Row],[States]]/Table1[[#This Row],[Conditions]]),"")</f>
        <v/>
      </c>
      <c r="L23" t="str">
        <f t="shared" si="3"/>
        <v/>
      </c>
      <c r="M23" t="str">
        <f t="shared" si="2"/>
        <v/>
      </c>
    </row>
    <row r="24" spans="2:13" hidden="1" x14ac:dyDescent="0.3">
      <c r="B24">
        <v>3</v>
      </c>
      <c r="C24" t="s">
        <v>7</v>
      </c>
      <c r="D24">
        <v>2</v>
      </c>
      <c r="E24" t="s">
        <v>9</v>
      </c>
      <c r="F24">
        <v>58144</v>
      </c>
      <c r="G24">
        <f>IF(ISBLANK(Table1[[#This Row],[States]]),"",LOG(Table1[[#This Row],[States]],2))</f>
        <v>15.827342704234116</v>
      </c>
      <c r="H24">
        <v>0.13200000000000001</v>
      </c>
      <c r="K24" t="str">
        <f>IF(AND(Table1[[#This Row],[Threads]]=$B$2,Table1[[#This Row],[Version]]=$C$2,Table1[[#This Row],[Type]]=$E$2), ($F$2/$D$2)/(Table1[[#This Row],[States]]/Table1[[#This Row],[Conditions]]),"")</f>
        <v/>
      </c>
      <c r="L24" t="str">
        <f t="shared" si="3"/>
        <v/>
      </c>
      <c r="M24" t="str">
        <f t="shared" si="2"/>
        <v/>
      </c>
    </row>
    <row r="25" spans="2:13" hidden="1" x14ac:dyDescent="0.3">
      <c r="B25">
        <v>4</v>
      </c>
      <c r="C25" t="s">
        <v>5</v>
      </c>
      <c r="D25">
        <v>2</v>
      </c>
      <c r="E25" t="s">
        <v>9</v>
      </c>
      <c r="F25">
        <v>79704864</v>
      </c>
      <c r="G25">
        <f>IF(ISBLANK(Table1[[#This Row],[States]]),"",LOG(Table1[[#This Row],[States]],2))</f>
        <v>26.248164431771823</v>
      </c>
      <c r="H25">
        <v>63.134999999999998</v>
      </c>
      <c r="K25" t="str">
        <f>IF(AND(Table1[[#This Row],[Threads]]=$B$2,Table1[[#This Row],[Version]]=$C$2,Table1[[#This Row],[Type]]=$E$2), ($F$2/$D$2)/(Table1[[#This Row],[States]]/Table1[[#This Row],[Conditions]]),"")</f>
        <v/>
      </c>
      <c r="L25" t="str">
        <f t="shared" si="3"/>
        <v/>
      </c>
      <c r="M25" t="str">
        <f t="shared" si="2"/>
        <v/>
      </c>
    </row>
    <row r="26" spans="2:13" hidden="1" x14ac:dyDescent="0.3">
      <c r="B26">
        <v>6</v>
      </c>
      <c r="C26" t="s">
        <v>6</v>
      </c>
      <c r="D26">
        <v>2</v>
      </c>
      <c r="E26" t="s">
        <v>9</v>
      </c>
      <c r="G26" t="str">
        <f>IF(ISBLANK(Table1[[#This Row],[States]]),"",LOG(Table1[[#This Row],[States]],2))</f>
        <v/>
      </c>
      <c r="K26" t="str">
        <f>IF(AND(Table1[[#This Row],[Threads]]=$B$2,Table1[[#This Row],[Version]]=$C$2,Table1[[#This Row],[Type]]=$E$2), ($F$2/$D$2)/(Table1[[#This Row],[States]]/Table1[[#This Row],[Conditions]]),"")</f>
        <v/>
      </c>
      <c r="L26" t="str">
        <f t="shared" si="3"/>
        <v/>
      </c>
      <c r="M26" t="str">
        <f t="shared" si="2"/>
        <v/>
      </c>
    </row>
    <row r="27" spans="2:13" hidden="1" x14ac:dyDescent="0.3">
      <c r="B27">
        <v>3</v>
      </c>
      <c r="C27" t="s">
        <v>5</v>
      </c>
      <c r="D27">
        <v>3</v>
      </c>
      <c r="E27" t="s">
        <v>9</v>
      </c>
      <c r="F27">
        <v>1011388</v>
      </c>
      <c r="G27">
        <f>IF(ISBLANK(Table1[[#This Row],[States]]),"",LOG(Table1[[#This Row],[States]],2))</f>
        <v>19.947905135596102</v>
      </c>
      <c r="H27">
        <v>0.60599999999999998</v>
      </c>
      <c r="K27" t="str">
        <f>IF(AND(Table1[[#This Row],[Threads]]=$B$2,Table1[[#This Row],[Version]]=$C$2,Table1[[#This Row],[Type]]=$E$2), ($F$2/$D$2)/(Table1[[#This Row],[States]]/Table1[[#This Row],[Conditions]]),"")</f>
        <v/>
      </c>
      <c r="L27" t="str">
        <f t="shared" si="3"/>
        <v/>
      </c>
      <c r="M27" t="str">
        <f t="shared" si="2"/>
        <v/>
      </c>
    </row>
    <row r="28" spans="2:13" hidden="1" x14ac:dyDescent="0.3">
      <c r="B28">
        <v>3</v>
      </c>
      <c r="C28" t="s">
        <v>6</v>
      </c>
      <c r="D28">
        <v>3</v>
      </c>
      <c r="E28" t="s">
        <v>9</v>
      </c>
      <c r="F28">
        <v>158074</v>
      </c>
      <c r="G28">
        <f>IF(ISBLANK(Table1[[#This Row],[States]]),"",LOG(Table1[[#This Row],[States]],2))</f>
        <v>17.27024056727085</v>
      </c>
      <c r="H28">
        <v>0.188</v>
      </c>
      <c r="K28" t="str">
        <f>IF(AND(Table1[[#This Row],[Threads]]=$B$2,Table1[[#This Row],[Version]]=$C$2,Table1[[#This Row],[Type]]=$E$2), ($F$2/$D$2)/(Table1[[#This Row],[States]]/Table1[[#This Row],[Conditions]]),"")</f>
        <v/>
      </c>
      <c r="L28" t="str">
        <f t="shared" si="3"/>
        <v/>
      </c>
      <c r="M28" t="str">
        <f t="shared" si="2"/>
        <v/>
      </c>
    </row>
    <row r="29" spans="2:13" hidden="1" x14ac:dyDescent="0.3">
      <c r="B29">
        <v>3</v>
      </c>
      <c r="C29" t="s">
        <v>7</v>
      </c>
      <c r="D29">
        <v>3</v>
      </c>
      <c r="E29" t="s">
        <v>9</v>
      </c>
      <c r="F29">
        <v>126022</v>
      </c>
      <c r="G29">
        <f>IF(ISBLANK(Table1[[#This Row],[States]]),"",LOG(Table1[[#This Row],[States]],2))</f>
        <v>16.943316085307494</v>
      </c>
      <c r="H29">
        <v>0.184</v>
      </c>
      <c r="K29" t="str">
        <f>IF(AND(Table1[[#This Row],[Threads]]=$B$2,Table1[[#This Row],[Version]]=$C$2,Table1[[#This Row],[Type]]=$E$2), ($F$2/$D$2)/(Table1[[#This Row],[States]]/Table1[[#This Row],[Conditions]]),"")</f>
        <v/>
      </c>
      <c r="L29" t="str">
        <f t="shared" si="3"/>
        <v/>
      </c>
      <c r="M29" t="str">
        <f t="shared" si="2"/>
        <v/>
      </c>
    </row>
    <row r="30" spans="2:13" hidden="1" x14ac:dyDescent="0.3">
      <c r="B30">
        <v>4</v>
      </c>
      <c r="C30" t="s">
        <v>5</v>
      </c>
      <c r="D30">
        <v>3</v>
      </c>
      <c r="E30" t="s">
        <v>9</v>
      </c>
      <c r="F30">
        <v>200296096</v>
      </c>
      <c r="G30">
        <f>IF(ISBLANK(Table1[[#This Row],[States]]),"",LOG(Table1[[#This Row],[States]],2))</f>
        <v>27.577559060747127</v>
      </c>
      <c r="H30">
        <v>164.167</v>
      </c>
      <c r="K30" t="str">
        <f>IF(AND(Table1[[#This Row],[Threads]]=$B$2,Table1[[#This Row],[Version]]=$C$2,Table1[[#This Row],[Type]]=$E$2), ($F$2/$D$2)/(Table1[[#This Row],[States]]/Table1[[#This Row],[Conditions]]),"")</f>
        <v/>
      </c>
      <c r="L30" t="str">
        <f t="shared" si="3"/>
        <v/>
      </c>
      <c r="M30" t="str">
        <f t="shared" si="2"/>
        <v/>
      </c>
    </row>
    <row r="31" spans="2:13" hidden="1" x14ac:dyDescent="0.3">
      <c r="B31">
        <v>6</v>
      </c>
      <c r="C31" t="s">
        <v>6</v>
      </c>
      <c r="D31">
        <v>3</v>
      </c>
      <c r="E31" t="s">
        <v>9</v>
      </c>
      <c r="G31" t="str">
        <f>IF(ISBLANK(Table1[[#This Row],[States]]),"",LOG(Table1[[#This Row],[States]],2))</f>
        <v/>
      </c>
      <c r="K31" t="str">
        <f>IF(AND(Table1[[#This Row],[Threads]]=$B$2,Table1[[#This Row],[Version]]=$C$2,Table1[[#This Row],[Type]]=$E$2), ($F$2/$D$2)/(Table1[[#This Row],[States]]/Table1[[#This Row],[Conditions]]),"")</f>
        <v/>
      </c>
      <c r="L31" t="str">
        <f t="shared" si="3"/>
        <v/>
      </c>
      <c r="M31" t="str">
        <f t="shared" si="2"/>
        <v/>
      </c>
    </row>
    <row r="32" spans="2:13" hidden="1" x14ac:dyDescent="0.3">
      <c r="B32">
        <v>4</v>
      </c>
      <c r="C32" t="s">
        <v>6</v>
      </c>
      <c r="D32">
        <v>1</v>
      </c>
      <c r="E32" t="s">
        <v>9</v>
      </c>
      <c r="F32">
        <v>809280</v>
      </c>
      <c r="G32">
        <f>IF(ISBLANK(Table1[[#This Row],[States]]),"",LOG(Table1[[#This Row],[States]],2))</f>
        <v>19.626279416550602</v>
      </c>
      <c r="H32">
        <v>0.625</v>
      </c>
      <c r="K32" t="str">
        <f>IF(AND(Table1[[#This Row],[Threads]]=$B$2,Table1[[#This Row],[Version]]=$C$2,Table1[[#This Row],[Type]]=$E$2), ($F$2/$D$2)/(Table1[[#This Row],[States]]/Table1[[#This Row],[Conditions]]),"")</f>
        <v/>
      </c>
      <c r="L32" t="str">
        <f t="shared" si="3"/>
        <v/>
      </c>
      <c r="M32" t="str">
        <f t="shared" si="2"/>
        <v/>
      </c>
    </row>
    <row r="33" spans="2:13" hidden="1" x14ac:dyDescent="0.3">
      <c r="B33">
        <v>4</v>
      </c>
      <c r="C33" t="s">
        <v>7</v>
      </c>
      <c r="D33">
        <v>1</v>
      </c>
      <c r="E33" t="s">
        <v>9</v>
      </c>
      <c r="F33">
        <v>527920</v>
      </c>
      <c r="G33">
        <f>IF(ISBLANK(Table1[[#This Row],[States]]),"",LOG(Table1[[#This Row],[States]],2))</f>
        <v>19.009959797301299</v>
      </c>
      <c r="H33">
        <v>0.41099999999999998</v>
      </c>
      <c r="K33" t="str">
        <f>IF(AND(Table1[[#This Row],[Threads]]=$B$2,Table1[[#This Row],[Version]]=$C$2,Table1[[#This Row],[Type]]=$E$2), ($F$2/$D$2)/(Table1[[#This Row],[States]]/Table1[[#This Row],[Conditions]]),"")</f>
        <v/>
      </c>
      <c r="L33" t="str">
        <f t="shared" si="3"/>
        <v/>
      </c>
      <c r="M33" t="str">
        <f t="shared" si="2"/>
        <v/>
      </c>
    </row>
    <row r="34" spans="2:13" hidden="1" x14ac:dyDescent="0.3">
      <c r="B34">
        <v>5</v>
      </c>
      <c r="C34" t="s">
        <v>6</v>
      </c>
      <c r="D34">
        <v>1</v>
      </c>
      <c r="E34" t="s">
        <v>9</v>
      </c>
      <c r="F34">
        <v>25594964</v>
      </c>
      <c r="G34">
        <f>IF(ISBLANK(Table1[[#This Row],[States]]),"",LOG(Table1[[#This Row],[States]],2))</f>
        <v>24.609356641353177</v>
      </c>
      <c r="H34">
        <v>40.152000000000001</v>
      </c>
      <c r="K34" t="str">
        <f>IF(AND(Table1[[#This Row],[Threads]]=$B$2,Table1[[#This Row],[Version]]=$C$2,Table1[[#This Row],[Type]]=$E$2), ($F$2/$D$2)/(Table1[[#This Row],[States]]/Table1[[#This Row],[Conditions]]),"")</f>
        <v/>
      </c>
      <c r="L34" t="str">
        <f t="shared" si="3"/>
        <v/>
      </c>
      <c r="M34" t="str">
        <f t="shared" si="2"/>
        <v/>
      </c>
    </row>
    <row r="35" spans="2:13" hidden="1" x14ac:dyDescent="0.3">
      <c r="B35">
        <v>5</v>
      </c>
      <c r="C35" t="s">
        <v>7</v>
      </c>
      <c r="D35">
        <v>1</v>
      </c>
      <c r="E35" t="s">
        <v>9</v>
      </c>
      <c r="F35">
        <v>15825764</v>
      </c>
      <c r="G35">
        <f>IF(ISBLANK(Table1[[#This Row],[States]]),"",LOG(Table1[[#This Row],[States]],2))</f>
        <v>23.915771812674357</v>
      </c>
      <c r="H35">
        <v>11.179</v>
      </c>
      <c r="K35" t="str">
        <f>IF(AND(Table1[[#This Row],[Threads]]=$B$2,Table1[[#This Row],[Version]]=$C$2,Table1[[#This Row],[Type]]=$E$2), ($F$2/$D$2)/(Table1[[#This Row],[States]]/Table1[[#This Row],[Conditions]]),"")</f>
        <v/>
      </c>
      <c r="L35" t="str">
        <f t="shared" si="3"/>
        <v/>
      </c>
      <c r="M35" t="str">
        <f t="shared" si="2"/>
        <v/>
      </c>
    </row>
    <row r="36" spans="2:13" hidden="1" x14ac:dyDescent="0.3">
      <c r="B36">
        <v>6</v>
      </c>
      <c r="C36" t="s">
        <v>7</v>
      </c>
      <c r="D36">
        <v>1</v>
      </c>
      <c r="E36" t="s">
        <v>9</v>
      </c>
      <c r="F36">
        <v>539023684</v>
      </c>
      <c r="G36">
        <f>IF(ISBLANK(Table1[[#This Row],[States]]),"",LOG(Table1[[#This Row],[States]],2))</f>
        <v>29.005773423614105</v>
      </c>
      <c r="H36">
        <v>638.15200000000004</v>
      </c>
      <c r="K36" t="str">
        <f>IF(AND(Table1[[#This Row],[Threads]]=$B$2,Table1[[#This Row],[Version]]=$C$2,Table1[[#This Row],[Type]]=$E$2), ($F$2/$D$2)/(Table1[[#This Row],[States]]/Table1[[#This Row],[Conditions]]),"")</f>
        <v/>
      </c>
      <c r="L36">
        <f t="shared" si="3"/>
        <v>34.05988387037744</v>
      </c>
      <c r="M36" t="str">
        <f t="shared" si="2"/>
        <v/>
      </c>
    </row>
    <row r="37" spans="2:13" hidden="1" x14ac:dyDescent="0.3">
      <c r="B37">
        <v>4</v>
      </c>
      <c r="C37" t="s">
        <v>6</v>
      </c>
      <c r="D37">
        <v>2</v>
      </c>
      <c r="E37" t="s">
        <v>9</v>
      </c>
      <c r="F37">
        <v>3024660</v>
      </c>
      <c r="G37">
        <f>IF(ISBLANK(Table1[[#This Row],[States]]),"",LOG(Table1[[#This Row],[States]],2))</f>
        <v>21.528341548444573</v>
      </c>
      <c r="H37">
        <v>1.8939999999999999</v>
      </c>
      <c r="K37" t="str">
        <f>IF(AND(Table1[[#This Row],[Threads]]=$B$2,Table1[[#This Row],[Version]]=$C$2,Table1[[#This Row],[Type]]=$E$2), ($F$2/$D$2)/(Table1[[#This Row],[States]]/Table1[[#This Row],[Conditions]]),"")</f>
        <v/>
      </c>
      <c r="L37" t="str">
        <f t="shared" si="3"/>
        <v/>
      </c>
      <c r="M37" t="str">
        <f t="shared" si="2"/>
        <v/>
      </c>
    </row>
    <row r="38" spans="2:13" hidden="1" x14ac:dyDescent="0.3">
      <c r="B38">
        <v>4</v>
      </c>
      <c r="C38" t="s">
        <v>7</v>
      </c>
      <c r="D38">
        <v>2</v>
      </c>
      <c r="E38" t="s">
        <v>9</v>
      </c>
      <c r="F38">
        <v>2139764</v>
      </c>
      <c r="G38">
        <f>IF(ISBLANK(Table1[[#This Row],[States]]),"",LOG(Table1[[#This Row],[States]],2))</f>
        <v>21.029020256228662</v>
      </c>
      <c r="H38">
        <v>1.2889999999999999</v>
      </c>
      <c r="K38" t="str">
        <f>IF(AND(Table1[[#This Row],[Threads]]=$B$2,Table1[[#This Row],[Version]]=$C$2,Table1[[#This Row],[Type]]=$E$2), ($F$2/$D$2)/(Table1[[#This Row],[States]]/Table1[[#This Row],[Conditions]]),"")</f>
        <v/>
      </c>
      <c r="L38" t="str">
        <f t="shared" si="3"/>
        <v/>
      </c>
      <c r="M38" t="str">
        <f t="shared" si="2"/>
        <v/>
      </c>
    </row>
    <row r="39" spans="2:13" hidden="1" x14ac:dyDescent="0.3">
      <c r="B39">
        <v>5</v>
      </c>
      <c r="C39" t="s">
        <v>6</v>
      </c>
      <c r="D39">
        <v>2</v>
      </c>
      <c r="E39" t="s">
        <v>9</v>
      </c>
      <c r="F39">
        <v>126070904</v>
      </c>
      <c r="G39">
        <f>IF(ISBLANK(Table1[[#This Row],[States]]),"",LOG(Table1[[#This Row],[States]],2))</f>
        <v>26.909660112493427</v>
      </c>
      <c r="H39">
        <v>108.66500000000001</v>
      </c>
      <c r="K39" t="str">
        <f>IF(AND(Table1[[#This Row],[Threads]]=$B$2,Table1[[#This Row],[Version]]=$C$2,Table1[[#This Row],[Type]]=$E$2), ($F$2/$D$2)/(Table1[[#This Row],[States]]/Table1[[#This Row],[Conditions]]),"")</f>
        <v/>
      </c>
      <c r="L39" t="str">
        <f t="shared" si="3"/>
        <v/>
      </c>
      <c r="M39" t="str">
        <f t="shared" si="2"/>
        <v/>
      </c>
    </row>
    <row r="40" spans="2:13" hidden="1" x14ac:dyDescent="0.3">
      <c r="B40">
        <v>5</v>
      </c>
      <c r="C40" t="s">
        <v>7</v>
      </c>
      <c r="D40">
        <v>2</v>
      </c>
      <c r="E40" t="s">
        <v>9</v>
      </c>
      <c r="F40">
        <v>84619184</v>
      </c>
      <c r="G40">
        <f>IF(ISBLANK(Table1[[#This Row],[States]]),"",LOG(Table1[[#This Row],[States]],2))</f>
        <v>26.334481437771203</v>
      </c>
      <c r="H40">
        <v>68.132000000000005</v>
      </c>
      <c r="K40" t="str">
        <f>IF(AND(Table1[[#This Row],[Threads]]=$B$2,Table1[[#This Row],[Version]]=$C$2,Table1[[#This Row],[Type]]=$E$2), ($F$2/$D$2)/(Table1[[#This Row],[States]]/Table1[[#This Row],[Conditions]]),"")</f>
        <v/>
      </c>
      <c r="L40" t="str">
        <f t="shared" si="3"/>
        <v/>
      </c>
      <c r="M40" t="str">
        <f t="shared" si="2"/>
        <v/>
      </c>
    </row>
    <row r="41" spans="2:13" hidden="1" x14ac:dyDescent="0.3">
      <c r="B41">
        <v>6</v>
      </c>
      <c r="C41" t="s">
        <v>7</v>
      </c>
      <c r="D41">
        <v>2</v>
      </c>
      <c r="E41" t="s">
        <v>9</v>
      </c>
      <c r="G41" t="str">
        <f>IF(ISBLANK(Table1[[#This Row],[States]]),"",LOG(Table1[[#This Row],[States]],2))</f>
        <v/>
      </c>
      <c r="K41" t="str">
        <f>IF(AND(Table1[[#This Row],[Threads]]=$B$2,Table1[[#This Row],[Version]]=$C$2,Table1[[#This Row],[Type]]=$E$2), ($F$2/$D$2)/(Table1[[#This Row],[States]]/Table1[[#This Row],[Conditions]]),"")</f>
        <v/>
      </c>
      <c r="L41">
        <f t="shared" si="3"/>
        <v>0</v>
      </c>
      <c r="M41" t="str">
        <f t="shared" si="2"/>
        <v/>
      </c>
    </row>
    <row r="42" spans="2:13" hidden="1" x14ac:dyDescent="0.3">
      <c r="B42">
        <v>4</v>
      </c>
      <c r="C42" t="s">
        <v>6</v>
      </c>
      <c r="D42">
        <v>3</v>
      </c>
      <c r="E42" t="s">
        <v>9</v>
      </c>
      <c r="F42">
        <v>7694556</v>
      </c>
      <c r="G42">
        <f>IF(ISBLANK(Table1[[#This Row],[States]]),"",LOG(Table1[[#This Row],[States]],2))</f>
        <v>22.875406650253378</v>
      </c>
      <c r="H42">
        <v>5.351</v>
      </c>
      <c r="K42" t="str">
        <f>IF(AND(Table1[[#This Row],[Threads]]=$B$2,Table1[[#This Row],[Version]]=$C$2,Table1[[#This Row],[Type]]=$E$2), ($F$2/$D$2)/(Table1[[#This Row],[States]]/Table1[[#This Row],[Conditions]]),"")</f>
        <v/>
      </c>
      <c r="L42" t="str">
        <f t="shared" si="3"/>
        <v/>
      </c>
      <c r="M42" t="str">
        <f t="shared" si="2"/>
        <v/>
      </c>
    </row>
    <row r="43" spans="2:13" hidden="1" x14ac:dyDescent="0.3">
      <c r="B43">
        <v>4</v>
      </c>
      <c r="C43" t="s">
        <v>7</v>
      </c>
      <c r="D43">
        <v>3</v>
      </c>
      <c r="E43" t="s">
        <v>9</v>
      </c>
      <c r="F43">
        <v>5727132</v>
      </c>
      <c r="G43">
        <f>IF(ISBLANK(Table1[[#This Row],[States]]),"",LOG(Table1[[#This Row],[States]],2))</f>
        <v>22.44938142467312</v>
      </c>
      <c r="H43">
        <v>3.7989999999999999</v>
      </c>
      <c r="K43" t="str">
        <f>IF(AND(Table1[[#This Row],[Threads]]=$B$2,Table1[[#This Row],[Version]]=$C$2,Table1[[#This Row],[Type]]=$E$2), ($F$2/$D$2)/(Table1[[#This Row],[States]]/Table1[[#This Row],[Conditions]]),"")</f>
        <v/>
      </c>
      <c r="L43" t="str">
        <f t="shared" si="3"/>
        <v/>
      </c>
      <c r="M43" t="str">
        <f t="shared" si="2"/>
        <v/>
      </c>
    </row>
    <row r="44" spans="2:13" hidden="1" x14ac:dyDescent="0.3">
      <c r="B44">
        <v>5</v>
      </c>
      <c r="C44" t="s">
        <v>6</v>
      </c>
      <c r="D44">
        <v>3</v>
      </c>
      <c r="E44" t="s">
        <v>9</v>
      </c>
      <c r="F44">
        <v>387848804</v>
      </c>
      <c r="G44">
        <f>IF(ISBLANK(Table1[[#This Row],[States]]),"",LOG(Table1[[#This Row],[States]],2))</f>
        <v>28.530919111947163</v>
      </c>
      <c r="H44">
        <v>1946.79</v>
      </c>
      <c r="K44" t="str">
        <f>IF(AND(Table1[[#This Row],[Threads]]=$B$2,Table1[[#This Row],[Version]]=$C$2,Table1[[#This Row],[Type]]=$E$2), ($F$2/$D$2)/(Table1[[#This Row],[States]]/Table1[[#This Row],[Conditions]]),"")</f>
        <v/>
      </c>
      <c r="L44" t="str">
        <f t="shared" si="3"/>
        <v/>
      </c>
      <c r="M44" t="str">
        <f t="shared" si="2"/>
        <v/>
      </c>
    </row>
    <row r="45" spans="2:13" hidden="1" x14ac:dyDescent="0.3">
      <c r="B45">
        <v>5</v>
      </c>
      <c r="C45" t="s">
        <v>7</v>
      </c>
      <c r="D45">
        <v>3</v>
      </c>
      <c r="E45" t="s">
        <v>9</v>
      </c>
      <c r="F45">
        <v>274311324</v>
      </c>
      <c r="G45">
        <f>IF(ISBLANK(Table1[[#This Row],[States]]),"",LOG(Table1[[#This Row],[States]],2))</f>
        <v>28.03123893921957</v>
      </c>
      <c r="H45">
        <v>267.24400000000003</v>
      </c>
      <c r="K45" t="str">
        <f>IF(AND(Table1[[#This Row],[Threads]]=$B$2,Table1[[#This Row],[Version]]=$C$2,Table1[[#This Row],[Type]]=$E$2), ($F$2/$D$2)/(Table1[[#This Row],[States]]/Table1[[#This Row],[Conditions]]),"")</f>
        <v/>
      </c>
      <c r="L45" t="str">
        <f t="shared" si="3"/>
        <v/>
      </c>
      <c r="M45" t="str">
        <f t="shared" si="2"/>
        <v/>
      </c>
    </row>
    <row r="46" spans="2:13" hidden="1" x14ac:dyDescent="0.3">
      <c r="B46">
        <v>6</v>
      </c>
      <c r="C46" t="s">
        <v>7</v>
      </c>
      <c r="D46">
        <v>3</v>
      </c>
      <c r="E46" t="s">
        <v>9</v>
      </c>
      <c r="G46" t="str">
        <f>IF(ISBLANK(Table1[[#This Row],[States]]),"",LOG(Table1[[#This Row],[States]],2))</f>
        <v/>
      </c>
      <c r="K46" t="str">
        <f>IF(AND(Table1[[#This Row],[Threads]]=$B$2,Table1[[#This Row],[Version]]=$C$2,Table1[[#This Row],[Type]]=$E$2), ($F$2/$D$2)/(Table1[[#This Row],[States]]/Table1[[#This Row],[Conditions]]),"")</f>
        <v/>
      </c>
      <c r="L46">
        <f t="shared" si="3"/>
        <v>0</v>
      </c>
      <c r="M46" t="str">
        <f t="shared" si="2"/>
        <v/>
      </c>
    </row>
    <row r="47" spans="2:13" x14ac:dyDescent="0.3">
      <c r="B47">
        <v>2</v>
      </c>
      <c r="C47" t="s">
        <v>5</v>
      </c>
      <c r="D47">
        <v>1</v>
      </c>
      <c r="E47" t="s">
        <v>10</v>
      </c>
      <c r="F47">
        <v>2288</v>
      </c>
      <c r="G47">
        <f>IF(ISBLANK(Table1[[#This Row],[States]]),"",LOG(Table1[[#This Row],[States]],2))</f>
        <v>11.159871336778389</v>
      </c>
      <c r="H47">
        <v>8.3000000000000004E-2</v>
      </c>
      <c r="K47" t="str">
        <f>IF(AND(Table1[[#This Row],[Threads]]=$B$2,Table1[[#This Row],[Version]]=$C$2,Table1[[#This Row],[Type]]=$E$2), ($F$2/$D$2)/(Table1[[#This Row],[States]]/Table1[[#This Row],[Conditions]]),"")</f>
        <v/>
      </c>
      <c r="L47" t="str">
        <f t="shared" si="3"/>
        <v/>
      </c>
      <c r="M47" t="str">
        <f t="shared" si="2"/>
        <v/>
      </c>
    </row>
    <row r="48" spans="2:13" x14ac:dyDescent="0.3">
      <c r="B48">
        <v>2</v>
      </c>
      <c r="C48" t="s">
        <v>6</v>
      </c>
      <c r="D48">
        <v>1</v>
      </c>
      <c r="E48" t="s">
        <v>10</v>
      </c>
      <c r="F48">
        <v>1088</v>
      </c>
      <c r="G48">
        <f>IF(ISBLANK(Table1[[#This Row],[States]]),"",LOG(Table1[[#This Row],[States]],2))</f>
        <v>10.087462841250339</v>
      </c>
      <c r="H48">
        <v>0.08</v>
      </c>
      <c r="J48">
        <f>1/(F48/F47)</f>
        <v>2.1029411764705883</v>
      </c>
      <c r="K48" t="str">
        <f>IF(AND(Table1[[#This Row],[Threads]]=$B$2,Table1[[#This Row],[Version]]=$C$2,Table1[[#This Row],[Type]]=$E$2), ($F$2/$D$2)/(Table1[[#This Row],[States]]/Table1[[#This Row],[Conditions]]),"")</f>
        <v/>
      </c>
      <c r="L48" t="str">
        <f t="shared" si="3"/>
        <v/>
      </c>
      <c r="M48" t="str">
        <f t="shared" si="2"/>
        <v/>
      </c>
    </row>
    <row r="49" spans="2:13" x14ac:dyDescent="0.3">
      <c r="B49">
        <v>2</v>
      </c>
      <c r="C49" t="s">
        <v>7</v>
      </c>
      <c r="D49">
        <v>1</v>
      </c>
      <c r="E49" t="s">
        <v>10</v>
      </c>
      <c r="F49">
        <v>904</v>
      </c>
      <c r="G49">
        <f>IF(ISBLANK(Table1[[#This Row],[States]]),"",LOG(Table1[[#This Row],[States]],2))</f>
        <v>9.8201789624151878</v>
      </c>
      <c r="H49">
        <v>7.4999999999999997E-2</v>
      </c>
      <c r="J49">
        <f>1/(F49/F47)</f>
        <v>2.5309734513274336</v>
      </c>
      <c r="K49" t="str">
        <f>IF(AND(Table1[[#This Row],[Threads]]=$B$2,Table1[[#This Row],[Version]]=$C$2,Table1[[#This Row],[Type]]=$E$2), ($F$2/$D$2)/(Table1[[#This Row],[States]]/Table1[[#This Row],[Conditions]]),"")</f>
        <v/>
      </c>
      <c r="L49" t="str">
        <f t="shared" si="3"/>
        <v/>
      </c>
      <c r="M49" t="str">
        <f t="shared" si="2"/>
        <v/>
      </c>
    </row>
    <row r="50" spans="2:13" x14ac:dyDescent="0.3">
      <c r="B50">
        <v>3</v>
      </c>
      <c r="C50" t="s">
        <v>5</v>
      </c>
      <c r="D50">
        <v>1</v>
      </c>
      <c r="E50" t="s">
        <v>10</v>
      </c>
      <c r="F50">
        <v>239428</v>
      </c>
      <c r="G50">
        <f>IF(ISBLANK(Table1[[#This Row],[States]]),"",LOG(Table1[[#This Row],[States]],2))</f>
        <v>17.869232353113471</v>
      </c>
      <c r="H50">
        <v>0.16300000000000001</v>
      </c>
      <c r="K50" t="str">
        <f>IF(AND(Table1[[#This Row],[Threads]]=$B$2,Table1[[#This Row],[Version]]=$C$2,Table1[[#This Row],[Type]]=$E$2), ($F$2/$D$2)/(Table1[[#This Row],[States]]/Table1[[#This Row],[Conditions]]),"")</f>
        <v/>
      </c>
      <c r="L50" t="str">
        <f t="shared" si="3"/>
        <v/>
      </c>
      <c r="M50" t="str">
        <f t="shared" si="2"/>
        <v/>
      </c>
    </row>
    <row r="51" spans="2:13" hidden="1" x14ac:dyDescent="0.3">
      <c r="B51">
        <v>6</v>
      </c>
      <c r="C51" t="s">
        <v>5</v>
      </c>
      <c r="D51">
        <v>1</v>
      </c>
      <c r="E51" t="s">
        <v>10</v>
      </c>
      <c r="G51" t="str">
        <f>IF(ISBLANK(Table1[[#This Row],[States]]),"",LOG(Table1[[#This Row],[States]],2))</f>
        <v/>
      </c>
      <c r="K51" t="str">
        <f>IF(AND(Table1[[#This Row],[Threads]]=$B$2,Table1[[#This Row],[Version]]=$C$2,Table1[[#This Row],[Type]]=$E$2), ($F$2/$D$2)/(Table1[[#This Row],[States]]/Table1[[#This Row],[Conditions]]),"")</f>
        <v/>
      </c>
      <c r="L51">
        <f t="shared" si="3"/>
        <v>0</v>
      </c>
      <c r="M51" t="str">
        <f t="shared" si="2"/>
        <v/>
      </c>
    </row>
    <row r="52" spans="2:13" hidden="1" x14ac:dyDescent="0.3">
      <c r="B52">
        <v>2</v>
      </c>
      <c r="C52" t="s">
        <v>5</v>
      </c>
      <c r="D52">
        <v>2</v>
      </c>
      <c r="E52" t="s">
        <v>10</v>
      </c>
      <c r="F52">
        <v>4932</v>
      </c>
      <c r="G52">
        <f>IF(ISBLANK(Table1[[#This Row],[States]]),"",LOG(Table1[[#This Row],[States]],2))</f>
        <v>12.267957084402839</v>
      </c>
      <c r="H52">
        <v>8.6999999999999994E-2</v>
      </c>
      <c r="K52" t="str">
        <f>IF(AND(Table1[[#This Row],[Threads]]=$B$2,Table1[[#This Row],[Version]]=$C$2,Table1[[#This Row],[Type]]=$E$2), ($F$2/$D$2)/(Table1[[#This Row],[States]]/Table1[[#This Row],[Conditions]]),"")</f>
        <v/>
      </c>
      <c r="L52" t="str">
        <f t="shared" si="3"/>
        <v/>
      </c>
      <c r="M52" t="str">
        <f t="shared" si="2"/>
        <v/>
      </c>
    </row>
    <row r="53" spans="2:13" hidden="1" x14ac:dyDescent="0.3">
      <c r="B53">
        <v>2</v>
      </c>
      <c r="C53" t="s">
        <v>6</v>
      </c>
      <c r="D53">
        <v>2</v>
      </c>
      <c r="E53" t="s">
        <v>10</v>
      </c>
      <c r="F53">
        <v>2382</v>
      </c>
      <c r="G53">
        <f>IF(ISBLANK(Table1[[#This Row],[States]]),"",LOG(Table1[[#This Row],[States]],2))</f>
        <v>11.217957697864113</v>
      </c>
      <c r="H53">
        <v>8.1000000000000003E-2</v>
      </c>
      <c r="K53" t="str">
        <f>IF(AND(Table1[[#This Row],[Threads]]=$B$2,Table1[[#This Row],[Version]]=$C$2,Table1[[#This Row],[Type]]=$E$2), ($F$2/$D$2)/(Table1[[#This Row],[States]]/Table1[[#This Row],[Conditions]]),"")</f>
        <v/>
      </c>
      <c r="L53" t="str">
        <f t="shared" si="3"/>
        <v/>
      </c>
      <c r="M53" t="str">
        <f t="shared" si="2"/>
        <v/>
      </c>
    </row>
    <row r="54" spans="2:13" hidden="1" x14ac:dyDescent="0.3">
      <c r="B54">
        <v>2</v>
      </c>
      <c r="C54" t="s">
        <v>7</v>
      </c>
      <c r="D54">
        <v>2</v>
      </c>
      <c r="E54" t="s">
        <v>10</v>
      </c>
      <c r="F54">
        <v>2054</v>
      </c>
      <c r="G54">
        <f>IF(ISBLANK(Table1[[#This Row],[States]]),"",LOG(Table1[[#This Row],[States]],2))</f>
        <v>11.004220466318195</v>
      </c>
      <c r="H54">
        <v>7.0000000000000007E-2</v>
      </c>
      <c r="K54" t="str">
        <f>IF(AND(Table1[[#This Row],[Threads]]=$B$2,Table1[[#This Row],[Version]]=$C$2,Table1[[#This Row],[Type]]=$E$2), ($F$2/$D$2)/(Table1[[#This Row],[States]]/Table1[[#This Row],[Conditions]]),"")</f>
        <v/>
      </c>
      <c r="L54" t="str">
        <f t="shared" si="3"/>
        <v/>
      </c>
      <c r="M54" t="str">
        <f t="shared" si="2"/>
        <v/>
      </c>
    </row>
    <row r="55" spans="2:13" hidden="1" x14ac:dyDescent="0.3">
      <c r="B55">
        <v>5</v>
      </c>
      <c r="C55" t="s">
        <v>5</v>
      </c>
      <c r="D55">
        <v>2</v>
      </c>
      <c r="E55" t="s">
        <v>10</v>
      </c>
      <c r="G55" t="str">
        <f>IF(ISBLANK(Table1[[#This Row],[States]]),"",LOG(Table1[[#This Row],[States]],2))</f>
        <v/>
      </c>
      <c r="K55" t="str">
        <f>IF(AND(Table1[[#This Row],[Threads]]=$B$2,Table1[[#This Row],[Version]]=$C$2,Table1[[#This Row],[Type]]=$E$2), ($F$2/$D$2)/(Table1[[#This Row],[States]]/Table1[[#This Row],[Conditions]]),"")</f>
        <v/>
      </c>
      <c r="L55" t="str">
        <f t="shared" si="3"/>
        <v/>
      </c>
      <c r="M55" t="str">
        <f t="shared" si="2"/>
        <v/>
      </c>
    </row>
    <row r="56" spans="2:13" hidden="1" x14ac:dyDescent="0.3">
      <c r="B56">
        <v>6</v>
      </c>
      <c r="C56" t="s">
        <v>5</v>
      </c>
      <c r="D56">
        <v>2</v>
      </c>
      <c r="E56" t="s">
        <v>10</v>
      </c>
      <c r="G56" t="str">
        <f>IF(ISBLANK(Table1[[#This Row],[States]]),"",LOG(Table1[[#This Row],[States]],2))</f>
        <v/>
      </c>
      <c r="K56" t="str">
        <f>IF(AND(Table1[[#This Row],[Threads]]=$B$2,Table1[[#This Row],[Version]]=$C$2,Table1[[#This Row],[Type]]=$E$2), ($F$2/$D$2)/(Table1[[#This Row],[States]]/Table1[[#This Row],[Conditions]]),"")</f>
        <v/>
      </c>
      <c r="L56" t="e">
        <f t="shared" si="3"/>
        <v>#DIV/0!</v>
      </c>
      <c r="M56" t="e">
        <f t="shared" si="2"/>
        <v>#DIV/0!</v>
      </c>
    </row>
    <row r="57" spans="2:13" hidden="1" x14ac:dyDescent="0.3">
      <c r="B57">
        <v>2</v>
      </c>
      <c r="C57" t="s">
        <v>5</v>
      </c>
      <c r="D57">
        <v>3</v>
      </c>
      <c r="E57" t="s">
        <v>10</v>
      </c>
      <c r="F57">
        <v>8436</v>
      </c>
      <c r="G57">
        <f>IF(ISBLANK(Table1[[#This Row],[States]]),"",LOG(Table1[[#This Row],[States]],2))</f>
        <v>13.042343379793692</v>
      </c>
      <c r="H57">
        <v>0.09</v>
      </c>
      <c r="K57" t="str">
        <f>IF(AND(Table1[[#This Row],[Threads]]=$B$2,Table1[[#This Row],[Version]]=$C$2,Table1[[#This Row],[Type]]=$E$2), ($F$2/$D$2)/(Table1[[#This Row],[States]]/Table1[[#This Row],[Conditions]]),"")</f>
        <v/>
      </c>
      <c r="L57" t="str">
        <f t="shared" si="3"/>
        <v/>
      </c>
      <c r="M57" t="str">
        <f t="shared" si="2"/>
        <v/>
      </c>
    </row>
    <row r="58" spans="2:13" hidden="1" x14ac:dyDescent="0.3">
      <c r="B58">
        <v>2</v>
      </c>
      <c r="C58" t="s">
        <v>6</v>
      </c>
      <c r="D58">
        <v>3</v>
      </c>
      <c r="E58" t="s">
        <v>10</v>
      </c>
      <c r="F58">
        <v>4106</v>
      </c>
      <c r="G58">
        <f>IF(ISBLANK(Table1[[#This Row],[States]]),"",LOG(Table1[[#This Row],[States]],2))</f>
        <v>12.003517912108602</v>
      </c>
      <c r="H58">
        <v>8.4000000000000005E-2</v>
      </c>
      <c r="K58" t="str">
        <f>IF(AND(Table1[[#This Row],[Threads]]=$B$2,Table1[[#This Row],[Version]]=$C$2,Table1[[#This Row],[Type]]=$E$2), ($F$2/$D$2)/(Table1[[#This Row],[States]]/Table1[[#This Row],[Conditions]]),"")</f>
        <v/>
      </c>
      <c r="L58" t="str">
        <f t="shared" si="3"/>
        <v/>
      </c>
      <c r="M58" t="str">
        <f t="shared" si="2"/>
        <v/>
      </c>
    </row>
    <row r="59" spans="2:13" hidden="1" x14ac:dyDescent="0.3">
      <c r="B59">
        <v>2</v>
      </c>
      <c r="C59" t="s">
        <v>7</v>
      </c>
      <c r="D59">
        <v>3</v>
      </c>
      <c r="E59" t="s">
        <v>10</v>
      </c>
      <c r="F59">
        <v>3634</v>
      </c>
      <c r="G59">
        <f>IF(ISBLANK(Table1[[#This Row],[States]]),"",LOG(Table1[[#This Row],[States]],2))</f>
        <v>11.827342704234114</v>
      </c>
      <c r="H59">
        <v>7.4999999999999997E-2</v>
      </c>
      <c r="K59" t="str">
        <f>IF(AND(Table1[[#This Row],[Threads]]=$B$2,Table1[[#This Row],[Version]]=$C$2,Table1[[#This Row],[Type]]=$E$2), ($F$2/$D$2)/(Table1[[#This Row],[States]]/Table1[[#This Row],[Conditions]]),"")</f>
        <v/>
      </c>
      <c r="L59" t="str">
        <f t="shared" si="3"/>
        <v/>
      </c>
      <c r="M59" t="str">
        <f t="shared" si="2"/>
        <v/>
      </c>
    </row>
    <row r="60" spans="2:13" hidden="1" x14ac:dyDescent="0.3">
      <c r="B60">
        <v>5</v>
      </c>
      <c r="C60" t="s">
        <v>5</v>
      </c>
      <c r="D60">
        <v>3</v>
      </c>
      <c r="E60" t="s">
        <v>10</v>
      </c>
      <c r="G60" t="str">
        <f>IF(ISBLANK(Table1[[#This Row],[States]]),"",LOG(Table1[[#This Row],[States]],2))</f>
        <v/>
      </c>
      <c r="K60" t="str">
        <f>IF(AND(Table1[[#This Row],[Threads]]=$B$2,Table1[[#This Row],[Version]]=$C$2,Table1[[#This Row],[Type]]=$E$2), ($F$2/$D$2)/(Table1[[#This Row],[States]]/Table1[[#This Row],[Conditions]]),"")</f>
        <v/>
      </c>
      <c r="L60" t="str">
        <f t="shared" si="3"/>
        <v/>
      </c>
      <c r="M60" t="str">
        <f t="shared" si="2"/>
        <v/>
      </c>
    </row>
    <row r="61" spans="2:13" hidden="1" x14ac:dyDescent="0.3">
      <c r="B61">
        <v>6</v>
      </c>
      <c r="C61" t="s">
        <v>5</v>
      </c>
      <c r="D61">
        <v>3</v>
      </c>
      <c r="E61" t="s">
        <v>10</v>
      </c>
      <c r="G61" t="str">
        <f>IF(ISBLANK(Table1[[#This Row],[States]]),"",LOG(Table1[[#This Row],[States]],2))</f>
        <v/>
      </c>
      <c r="K61" t="str">
        <f>IF(AND(Table1[[#This Row],[Threads]]=$B$2,Table1[[#This Row],[Version]]=$C$2,Table1[[#This Row],[Type]]=$E$2), ($F$2/$D$2)/(Table1[[#This Row],[States]]/Table1[[#This Row],[Conditions]]),"")</f>
        <v/>
      </c>
      <c r="L61" t="e">
        <f t="shared" si="3"/>
        <v>#DIV/0!</v>
      </c>
      <c r="M61" t="e">
        <f t="shared" si="2"/>
        <v>#DIV/0!</v>
      </c>
    </row>
    <row r="62" spans="2:13" x14ac:dyDescent="0.3">
      <c r="B62">
        <v>3</v>
      </c>
      <c r="C62" t="s">
        <v>6</v>
      </c>
      <c r="D62">
        <v>1</v>
      </c>
      <c r="E62" t="s">
        <v>10</v>
      </c>
      <c r="F62">
        <v>36262</v>
      </c>
      <c r="G62">
        <f>IF(ISBLANK(Table1[[#This Row],[States]]),"",LOG(Table1[[#This Row],[States]],2))</f>
        <v>15.146170877453079</v>
      </c>
      <c r="H62">
        <v>0.128</v>
      </c>
      <c r="J62">
        <f>1/(F62/F50)</f>
        <v>6.6027246152997634</v>
      </c>
      <c r="K62">
        <f>J62/J48</f>
        <v>3.1397571597229641</v>
      </c>
      <c r="L62" t="str">
        <f t="shared" si="3"/>
        <v/>
      </c>
      <c r="M62" t="str">
        <f t="shared" si="2"/>
        <v/>
      </c>
    </row>
    <row r="63" spans="2:13" x14ac:dyDescent="0.3">
      <c r="B63">
        <v>3</v>
      </c>
      <c r="C63" t="s">
        <v>7</v>
      </c>
      <c r="D63">
        <v>1</v>
      </c>
      <c r="E63" t="s">
        <v>10</v>
      </c>
      <c r="F63">
        <v>26494</v>
      </c>
      <c r="G63">
        <f>IF(ISBLANK(Table1[[#This Row],[States]]),"",LOG(Table1[[#This Row],[States]],2))</f>
        <v>14.693378054306908</v>
      </c>
      <c r="H63">
        <v>0.114</v>
      </c>
      <c r="J63">
        <f>1/(F63/F50)</f>
        <v>9.0370649958481177</v>
      </c>
      <c r="K63" t="str">
        <f>IF(AND(Table1[[#This Row],[Threads]]=$B$2,Table1[[#This Row],[Version]]=$C$2,Table1[[#This Row],[Type]]=$E$2), ($F$2/$D$2)/(Table1[[#This Row],[States]]/Table1[[#This Row],[Conditions]]),"")</f>
        <v/>
      </c>
      <c r="L63" t="str">
        <f t="shared" si="3"/>
        <v/>
      </c>
      <c r="M63" t="str">
        <f t="shared" si="2"/>
        <v/>
      </c>
    </row>
    <row r="64" spans="2:13" x14ac:dyDescent="0.3">
      <c r="B64">
        <v>4</v>
      </c>
      <c r="C64" t="s">
        <v>5</v>
      </c>
      <c r="D64">
        <v>1</v>
      </c>
      <c r="E64" t="s">
        <v>10</v>
      </c>
      <c r="F64">
        <v>31490944</v>
      </c>
      <c r="G64">
        <f>IF(ISBLANK(Table1[[#This Row],[States]]),"",LOG(Table1[[#This Row],[States]],2))</f>
        <v>24.908433669817779</v>
      </c>
      <c r="H64">
        <v>4.3639999999999999</v>
      </c>
      <c r="K64" t="str">
        <f>IF(AND(Table1[[#This Row],[Threads]]=$B$2,Table1[[#This Row],[Version]]=$C$2,Table1[[#This Row],[Type]]=$E$2), ($F$2/$D$2)/(Table1[[#This Row],[States]]/Table1[[#This Row],[Conditions]]),"")</f>
        <v/>
      </c>
      <c r="L64" t="str">
        <f t="shared" si="3"/>
        <v/>
      </c>
      <c r="M64" t="str">
        <f t="shared" si="2"/>
        <v/>
      </c>
    </row>
    <row r="65" spans="2:13" x14ac:dyDescent="0.3">
      <c r="B65">
        <v>4</v>
      </c>
      <c r="C65" t="s">
        <v>6</v>
      </c>
      <c r="D65">
        <v>1</v>
      </c>
      <c r="E65" t="s">
        <v>10</v>
      </c>
      <c r="F65">
        <v>1180416</v>
      </c>
      <c r="G65">
        <f>IF(ISBLANK(Table1[[#This Row],[States]]),"",LOG(Table1[[#This Row],[States]],2))</f>
        <v>20.170863950411928</v>
      </c>
      <c r="H65">
        <v>0.33400000000000002</v>
      </c>
      <c r="J65">
        <f>1/(F65/F64)</f>
        <v>26.67783561049664</v>
      </c>
      <c r="K65">
        <f>J65/J62</f>
        <v>4.0404283329762141</v>
      </c>
      <c r="L65" t="str">
        <f t="shared" si="3"/>
        <v/>
      </c>
      <c r="M65" t="str">
        <f t="shared" si="2"/>
        <v/>
      </c>
    </row>
    <row r="66" spans="2:13" hidden="1" x14ac:dyDescent="0.3">
      <c r="B66">
        <v>6</v>
      </c>
      <c r="C66" t="s">
        <v>6</v>
      </c>
      <c r="D66">
        <v>1</v>
      </c>
      <c r="E66" t="s">
        <v>10</v>
      </c>
      <c r="G66" t="str">
        <f>IF(ISBLANK(Table1[[#This Row],[States]]),"",LOG(Table1[[#This Row],[States]],2))</f>
        <v/>
      </c>
      <c r="J66">
        <f>F66/F53</f>
        <v>0</v>
      </c>
      <c r="K66" t="str">
        <f>IF(AND(Table1[[#This Row],[Threads]]=$B$2,Table1[[#This Row],[Version]]=$C$2,Table1[[#This Row],[Type]]=$E$2), ($F$2/$D$2)/(Table1[[#This Row],[States]]/Table1[[#This Row],[Conditions]]),"")</f>
        <v/>
      </c>
      <c r="L66">
        <f t="shared" si="3"/>
        <v>0</v>
      </c>
      <c r="M66" t="str">
        <f t="shared" si="2"/>
        <v/>
      </c>
    </row>
    <row r="67" spans="2:13" hidden="1" x14ac:dyDescent="0.3">
      <c r="B67">
        <v>3</v>
      </c>
      <c r="C67" t="s">
        <v>5</v>
      </c>
      <c r="D67">
        <v>2</v>
      </c>
      <c r="E67" t="s">
        <v>10</v>
      </c>
      <c r="F67">
        <v>686896</v>
      </c>
      <c r="G67">
        <f>IF(ISBLANK(Table1[[#This Row],[States]]),"",LOG(Table1[[#This Row],[States]],2))</f>
        <v>19.389732157698297</v>
      </c>
      <c r="H67">
        <v>0.221</v>
      </c>
      <c r="K67" t="str">
        <f>IF(AND(Table1[[#This Row],[Threads]]=$B$2,Table1[[#This Row],[Version]]=$C$2,Table1[[#This Row],[Type]]=$E$2), ($F$2/$D$2)/(Table1[[#This Row],[States]]/Table1[[#This Row],[Conditions]]),"")</f>
        <v/>
      </c>
      <c r="L67" t="str">
        <f t="shared" si="3"/>
        <v/>
      </c>
      <c r="M67" t="str">
        <f t="shared" si="2"/>
        <v/>
      </c>
    </row>
    <row r="68" spans="2:13" hidden="1" x14ac:dyDescent="0.3">
      <c r="B68">
        <v>3</v>
      </c>
      <c r="C68" t="s">
        <v>6</v>
      </c>
      <c r="D68">
        <v>2</v>
      </c>
      <c r="E68" t="s">
        <v>10</v>
      </c>
      <c r="F68">
        <v>106672</v>
      </c>
      <c r="G68">
        <f>IF(ISBLANK(Table1[[#This Row],[States]]),"",LOG(Table1[[#This Row],[States]],2))</f>
        <v>16.70282201177703</v>
      </c>
      <c r="H68">
        <v>0.13800000000000001</v>
      </c>
      <c r="K68" t="str">
        <f>IF(AND(Table1[[#This Row],[Threads]]=$B$2,Table1[[#This Row],[Version]]=$C$2,Table1[[#This Row],[Type]]=$E$2), ($F$2/$D$2)/(Table1[[#This Row],[States]]/Table1[[#This Row],[Conditions]]),"")</f>
        <v/>
      </c>
      <c r="L68" t="str">
        <f t="shared" si="3"/>
        <v/>
      </c>
      <c r="M68" t="str">
        <f t="shared" ref="M68:M80" si="4">IF(L68&lt;&gt;"",IF(L67&lt;&gt;"",L68/L67,""),"")</f>
        <v/>
      </c>
    </row>
    <row r="69" spans="2:13" hidden="1" x14ac:dyDescent="0.3">
      <c r="B69">
        <v>3</v>
      </c>
      <c r="C69" t="s">
        <v>7</v>
      </c>
      <c r="D69">
        <v>2</v>
      </c>
      <c r="E69" t="s">
        <v>10</v>
      </c>
      <c r="F69">
        <v>82972</v>
      </c>
      <c r="G69">
        <f>IF(ISBLANK(Table1[[#This Row],[States]]),"",LOG(Table1[[#This Row],[States]],2))</f>
        <v>16.340336941594916</v>
      </c>
      <c r="H69">
        <v>0.123</v>
      </c>
      <c r="K69" t="str">
        <f>IF(AND(Table1[[#This Row],[Threads]]=$B$2,Table1[[#This Row],[Version]]=$C$2,Table1[[#This Row],[Type]]=$E$2), ($F$2/$D$2)/(Table1[[#This Row],[States]]/Table1[[#This Row],[Conditions]]),"")</f>
        <v/>
      </c>
      <c r="L69" t="str">
        <f>IF(AND(C69=C68,D69=D68),F69/F68,"")</f>
        <v/>
      </c>
      <c r="M69" t="str">
        <f t="shared" si="4"/>
        <v/>
      </c>
    </row>
    <row r="70" spans="2:13" hidden="1" x14ac:dyDescent="0.3">
      <c r="B70">
        <v>4</v>
      </c>
      <c r="C70" t="s">
        <v>5</v>
      </c>
      <c r="D70">
        <v>2</v>
      </c>
      <c r="E70" t="s">
        <v>10</v>
      </c>
      <c r="F70">
        <v>122078368</v>
      </c>
      <c r="G70">
        <f>IF(ISBLANK(Table1[[#This Row],[States]]),"",LOG(Table1[[#This Row],[States]],2))</f>
        <v>26.863232339899344</v>
      </c>
      <c r="H70">
        <v>22.335999999999999</v>
      </c>
      <c r="K70" t="str">
        <f>IF(AND(Table1[[#This Row],[Threads]]=$B$2,Table1[[#This Row],[Version]]=$C$2,Table1[[#This Row],[Type]]=$E$2), ($F$2/$D$2)/(Table1[[#This Row],[States]]/Table1[[#This Row],[Conditions]]),"")</f>
        <v/>
      </c>
      <c r="L70" t="str">
        <f>IF(AND(C70=C69,D70=D69),F70/F69,"")</f>
        <v/>
      </c>
      <c r="M70" t="str">
        <f t="shared" si="4"/>
        <v/>
      </c>
    </row>
    <row r="71" spans="2:13" hidden="1" x14ac:dyDescent="0.3">
      <c r="B71">
        <v>4</v>
      </c>
      <c r="C71" t="s">
        <v>6</v>
      </c>
      <c r="D71">
        <v>2</v>
      </c>
      <c r="E71" t="s">
        <v>10</v>
      </c>
      <c r="F71">
        <v>4655652</v>
      </c>
      <c r="G71">
        <f>IF(ISBLANK(Table1[[#This Row],[States]]),"",LOG(Table1[[#This Row],[States]],2))</f>
        <v>22.150551793240982</v>
      </c>
      <c r="H71">
        <v>0.755</v>
      </c>
      <c r="K71" t="str">
        <f>IF(AND(Table1[[#This Row],[Threads]]=$B$2,Table1[[#This Row],[Version]]=$C$2,Table1[[#This Row],[Type]]=$E$2), ($F$2/$D$2)/(Table1[[#This Row],[States]]/Table1[[#This Row],[Conditions]]),"")</f>
        <v/>
      </c>
      <c r="L71" t="str">
        <f>IF(AND(C71=C70,D71=D70),F71/F70,"")</f>
        <v/>
      </c>
      <c r="M71" t="str">
        <f t="shared" si="4"/>
        <v/>
      </c>
    </row>
    <row r="72" spans="2:13" hidden="1" x14ac:dyDescent="0.3">
      <c r="B72">
        <v>3</v>
      </c>
      <c r="C72" t="s">
        <v>5</v>
      </c>
      <c r="D72">
        <v>3</v>
      </c>
      <c r="E72" t="s">
        <v>10</v>
      </c>
      <c r="F72">
        <v>1445008</v>
      </c>
      <c r="G72">
        <f>IF(ISBLANK(Table1[[#This Row],[States]]),"",LOG(Table1[[#This Row],[States]],2))</f>
        <v>20.462646049267001</v>
      </c>
      <c r="H72">
        <v>0.32400000000000001</v>
      </c>
      <c r="K72" t="str">
        <f>IF(AND(Table1[[#This Row],[Threads]]=$B$2,Table1[[#This Row],[Version]]=$C$2,Table1[[#This Row],[Type]]=$E$2), ($F$2/$D$2)/(Table1[[#This Row],[States]]/Table1[[#This Row],[Conditions]]),"")</f>
        <v/>
      </c>
      <c r="L72" t="str">
        <f>IF(AND(C72=C71,D72=D71),F72/F71,"")</f>
        <v/>
      </c>
      <c r="M72" t="str">
        <f t="shared" si="4"/>
        <v/>
      </c>
    </row>
    <row r="73" spans="2:13" hidden="1" x14ac:dyDescent="0.3">
      <c r="B73">
        <v>3</v>
      </c>
      <c r="C73" t="s">
        <v>6</v>
      </c>
      <c r="D73">
        <v>3</v>
      </c>
      <c r="E73" t="s">
        <v>10</v>
      </c>
      <c r="F73">
        <v>227512</v>
      </c>
      <c r="G73">
        <f>IF(ISBLANK(Table1[[#This Row],[States]]),"",LOG(Table1[[#This Row],[States]],2))</f>
        <v>17.795583115941188</v>
      </c>
      <c r="H73">
        <v>0.16</v>
      </c>
      <c r="K73" t="str">
        <f>IF(AND(Table1[[#This Row],[Threads]]=$B$2,Table1[[#This Row],[Version]]=$C$2,Table1[[#This Row],[Type]]=$E$2), ($F$2/$D$2)/(Table1[[#This Row],[States]]/Table1[[#This Row],[Conditions]]),"")</f>
        <v/>
      </c>
      <c r="L73" t="str">
        <f>IF(AND(C73=C72,D73=D72),F73/F72,"")</f>
        <v/>
      </c>
      <c r="M73" t="str">
        <f t="shared" si="4"/>
        <v/>
      </c>
    </row>
    <row r="74" spans="2:13" hidden="1" x14ac:dyDescent="0.3">
      <c r="B74">
        <v>3</v>
      </c>
      <c r="C74" t="s">
        <v>7</v>
      </c>
      <c r="D74">
        <v>3</v>
      </c>
      <c r="E74" t="s">
        <v>10</v>
      </c>
      <c r="F74">
        <v>184276</v>
      </c>
      <c r="G74">
        <f>IF(ISBLANK(Table1[[#This Row],[States]]),"",LOG(Table1[[#This Row],[States]],2))</f>
        <v>17.49150866186972</v>
      </c>
      <c r="H74">
        <v>0.14000000000000001</v>
      </c>
      <c r="K74" t="str">
        <f>IF(AND(Table1[[#This Row],[Threads]]=$B$2,Table1[[#This Row],[Version]]=$C$2,Table1[[#This Row],[Type]]=$E$2), ($F$2/$D$2)/(Table1[[#This Row],[States]]/Table1[[#This Row],[Conditions]]),"")</f>
        <v/>
      </c>
      <c r="L74" t="str">
        <f>IF(AND(C74=C73,D74=D73),F74/F73,"")</f>
        <v/>
      </c>
      <c r="M74" t="str">
        <f t="shared" si="4"/>
        <v/>
      </c>
    </row>
    <row r="75" spans="2:13" hidden="1" x14ac:dyDescent="0.3">
      <c r="B75">
        <v>4</v>
      </c>
      <c r="C75" t="s">
        <v>5</v>
      </c>
      <c r="D75">
        <v>3</v>
      </c>
      <c r="E75" t="s">
        <v>10</v>
      </c>
      <c r="F75">
        <v>315154144</v>
      </c>
      <c r="G75">
        <f>IF(ISBLANK(Table1[[#This Row],[States]]),"",LOG(Table1[[#This Row],[States]],2))</f>
        <v>28.231482392127514</v>
      </c>
      <c r="H75">
        <v>59.353999999999999</v>
      </c>
      <c r="K75" t="str">
        <f>IF(AND(Table1[[#This Row],[Threads]]=$B$2,Table1[[#This Row],[Version]]=$C$2,Table1[[#This Row],[Type]]=$E$2), ($F$2/$D$2)/(Table1[[#This Row],[States]]/Table1[[#This Row],[Conditions]]),"")</f>
        <v/>
      </c>
      <c r="L75" t="str">
        <f>IF(AND(C75=C74,D75=D74),F75/F74,"")</f>
        <v/>
      </c>
      <c r="M75" t="str">
        <f t="shared" si="4"/>
        <v/>
      </c>
    </row>
    <row r="76" spans="2:13" hidden="1" x14ac:dyDescent="0.3">
      <c r="B76">
        <v>6</v>
      </c>
      <c r="C76" t="s">
        <v>6</v>
      </c>
      <c r="D76">
        <v>3</v>
      </c>
      <c r="E76" t="s">
        <v>10</v>
      </c>
      <c r="G76" t="str">
        <f>IF(ISBLANK(Table1[[#This Row],[States]]),"",LOG(Table1[[#This Row],[States]],2))</f>
        <v/>
      </c>
      <c r="K76" t="str">
        <f>IF(AND(Table1[[#This Row],[Threads]]=$B$2,Table1[[#This Row],[Version]]=$C$2,Table1[[#This Row],[Type]]=$E$2), ($F$2/$D$2)/(Table1[[#This Row],[States]]/Table1[[#This Row],[Conditions]]),"")</f>
        <v/>
      </c>
      <c r="L76" t="str">
        <f>IF(AND(C76=C75,D76=D75),F76/F75,"")</f>
        <v/>
      </c>
      <c r="M76" t="str">
        <f t="shared" si="4"/>
        <v/>
      </c>
    </row>
    <row r="77" spans="2:13" x14ac:dyDescent="0.3">
      <c r="B77">
        <v>4</v>
      </c>
      <c r="C77" t="s">
        <v>7</v>
      </c>
      <c r="D77">
        <v>1</v>
      </c>
      <c r="E77" t="s">
        <v>10</v>
      </c>
      <c r="F77">
        <v>792240</v>
      </c>
      <c r="G77">
        <f>IF(ISBLANK(Table1[[#This Row],[States]]),"",LOG(Table1[[#This Row],[States]],2))</f>
        <v>19.595578018831056</v>
      </c>
      <c r="H77">
        <v>0.253</v>
      </c>
      <c r="J77">
        <f>1/(F77/F64)</f>
        <v>39.749247702716353</v>
      </c>
      <c r="K77" t="str">
        <f>IF(AND(Table1[[#This Row],[Threads]]=$B$2,Table1[[#This Row],[Version]]=$C$2,Table1[[#This Row],[Type]]=$E$2), ($F$2/$D$2)/(Table1[[#This Row],[States]]/Table1[[#This Row],[Conditions]]),"")</f>
        <v/>
      </c>
      <c r="L77" t="str">
        <f>IF(AND(C77=C76,D77=D76),F77/F76,"")</f>
        <v/>
      </c>
      <c r="M77" t="str">
        <f t="shared" si="4"/>
        <v/>
      </c>
    </row>
    <row r="78" spans="2:13" x14ac:dyDescent="0.3">
      <c r="B78">
        <v>5</v>
      </c>
      <c r="C78" t="s">
        <v>5</v>
      </c>
      <c r="D78">
        <v>1</v>
      </c>
      <c r="E78" t="s">
        <v>10</v>
      </c>
      <c r="F78">
        <v>5386031984</v>
      </c>
      <c r="G78">
        <f>IF(ISBLANK(Table1[[#This Row],[States]]),"",LOG(Table1[[#This Row],[States]],2))</f>
        <v>32.326575651041068</v>
      </c>
      <c r="H78">
        <v>1491.83</v>
      </c>
      <c r="K78" t="str">
        <f>IF(AND(Table1[[#This Row],[Threads]]=$B$2,Table1[[#This Row],[Version]]=$C$2,Table1[[#This Row],[Type]]=$E$2), ($F$2/$D$2)/(Table1[[#This Row],[States]]/Table1[[#This Row],[Conditions]]),"")</f>
        <v/>
      </c>
      <c r="L78" t="str">
        <f>IF(AND(C78=C77,D78=D77),F78/F77,"")</f>
        <v/>
      </c>
      <c r="M78" t="str">
        <f t="shared" si="4"/>
        <v/>
      </c>
    </row>
    <row r="79" spans="2:13" x14ac:dyDescent="0.3">
      <c r="B79">
        <v>5</v>
      </c>
      <c r="C79" t="s">
        <v>6</v>
      </c>
      <c r="D79">
        <v>1</v>
      </c>
      <c r="E79" t="s">
        <v>10</v>
      </c>
      <c r="F79">
        <v>40593074</v>
      </c>
      <c r="G79">
        <f>IF(ISBLANK(Table1[[#This Row],[States]]),"",LOG(Table1[[#This Row],[States]],2))</f>
        <v>25.274730259645821</v>
      </c>
      <c r="H79">
        <v>11.087</v>
      </c>
      <c r="J79">
        <f>1/(F79/F78)</f>
        <v>132.68352093758654</v>
      </c>
      <c r="K79">
        <f>J79/J65</f>
        <v>4.9735489368328283</v>
      </c>
      <c r="L79" t="str">
        <f>IF(AND(C79=C78,D79=D78),F79/F78,"")</f>
        <v/>
      </c>
      <c r="M79" t="str">
        <f t="shared" si="4"/>
        <v/>
      </c>
    </row>
    <row r="80" spans="2:13" x14ac:dyDescent="0.3">
      <c r="B80">
        <v>5</v>
      </c>
      <c r="C80" t="s">
        <v>7</v>
      </c>
      <c r="D80">
        <v>1</v>
      </c>
      <c r="E80" t="s">
        <v>10</v>
      </c>
      <c r="F80">
        <v>25872514</v>
      </c>
      <c r="G80">
        <f>IF(ISBLANK(Table1[[#This Row],[States]]),"",LOG(Table1[[#This Row],[States]],2))</f>
        <v>24.624916909927837</v>
      </c>
      <c r="H80">
        <v>2.948</v>
      </c>
      <c r="J80">
        <f>1/(F80/F78)</f>
        <v>208.1758264388223</v>
      </c>
      <c r="K80" t="str">
        <f>IF(AND(Table1[[#This Row],[Threads]]=$B$2,Table1[[#This Row],[Version]]=$C$2,Table1[[#This Row],[Type]]=$E$2), ($F$2/$D$2)/(Table1[[#This Row],[States]]/Table1[[#This Row],[Conditions]]),"")</f>
        <v/>
      </c>
      <c r="L80" t="str">
        <f>IF(AND(C80=C79,D80=D79),F80/F79,"")</f>
        <v/>
      </c>
      <c r="M80" t="str">
        <f t="shared" si="4"/>
        <v/>
      </c>
    </row>
    <row r="81" spans="2:13" x14ac:dyDescent="0.3">
      <c r="B81">
        <v>6</v>
      </c>
      <c r="C81" t="s">
        <v>7</v>
      </c>
      <c r="D81">
        <v>1</v>
      </c>
      <c r="E81" t="s">
        <v>10</v>
      </c>
      <c r="F81">
        <v>944990968</v>
      </c>
      <c r="G81">
        <f>IF(ISBLANK(Table1[[#This Row],[States]]),"",LOG(Table1[[#This Row],[States]],2))</f>
        <v>29.815725299560782</v>
      </c>
      <c r="H81">
        <v>170.488</v>
      </c>
      <c r="K81" t="str">
        <f>IF(AND(Table1[[#This Row],[Threads]]=$B$2,Table1[[#This Row],[Version]]=$C$2,Table1[[#This Row],[Type]]=$E$2), ($F$2/$D$2)/(Table1[[#This Row],[States]]/Table1[[#This Row],[Conditions]]),"")</f>
        <v/>
      </c>
      <c r="M81" t="str">
        <f>IF(L81&lt;&gt;"",IF(L80&lt;&gt;"",L81/L80,""),"")</f>
        <v/>
      </c>
    </row>
    <row r="82" spans="2:13" hidden="1" x14ac:dyDescent="0.3">
      <c r="B82">
        <v>4</v>
      </c>
      <c r="C82" t="s">
        <v>7</v>
      </c>
      <c r="D82">
        <v>2</v>
      </c>
      <c r="E82" t="s">
        <v>10</v>
      </c>
      <c r="F82">
        <v>3363492</v>
      </c>
      <c r="G82">
        <f>IF(ISBLANK(Table1[[#This Row],[States]]),"",LOG(Table1[[#This Row],[States]],2))</f>
        <v>21.681528396075556</v>
      </c>
      <c r="H82">
        <v>0.54100000000000004</v>
      </c>
      <c r="K82" t="str">
        <f>IF(AND(Table1[[#This Row],[Threads]]=$B$2,Table1[[#This Row],[Version]]=$C$2,Table1[[#This Row],[Type]]=$E$2), ($F$2/$D$2)/(Table1[[#This Row],[States]]/Table1[[#This Row],[Conditions]]),"")</f>
        <v/>
      </c>
    </row>
    <row r="83" spans="2:13" hidden="1" x14ac:dyDescent="0.3">
      <c r="B83">
        <v>5</v>
      </c>
      <c r="C83" t="s">
        <v>6</v>
      </c>
      <c r="D83">
        <v>2</v>
      </c>
      <c r="E83" t="s">
        <v>10</v>
      </c>
      <c r="F83">
        <v>209619884</v>
      </c>
      <c r="G83">
        <f>IF(ISBLANK(Table1[[#This Row],[States]]),"",LOG(Table1[[#This Row],[States]],2))</f>
        <v>27.643200332785256</v>
      </c>
      <c r="H83">
        <v>39.865000000000002</v>
      </c>
      <c r="K83" t="str">
        <f>IF(AND(Table1[[#This Row],[Threads]]=$B$2,Table1[[#This Row],[Version]]=$C$2,Table1[[#This Row],[Type]]=$E$2), ($F$2/$D$2)/(Table1[[#This Row],[States]]/Table1[[#This Row],[Conditions]]),"")</f>
        <v/>
      </c>
    </row>
    <row r="84" spans="2:13" hidden="1" x14ac:dyDescent="0.3">
      <c r="B84">
        <v>5</v>
      </c>
      <c r="C84" t="s">
        <v>7</v>
      </c>
      <c r="D84">
        <v>2</v>
      </c>
      <c r="E84" t="s">
        <v>10</v>
      </c>
      <c r="F84">
        <v>143612324</v>
      </c>
      <c r="G84">
        <f>IF(ISBLANK(Table1[[#This Row],[States]]),"",LOG(Table1[[#This Row],[States]],2))</f>
        <v>27.09760431752715</v>
      </c>
      <c r="H84">
        <v>27.954000000000001</v>
      </c>
      <c r="K84" t="str">
        <f>IF(AND(Table1[[#This Row],[Threads]]=$B$2,Table1[[#This Row],[Version]]=$C$2,Table1[[#This Row],[Type]]=$E$2), ($F$2/$D$2)/(Table1[[#This Row],[States]]/Table1[[#This Row],[Conditions]]),"")</f>
        <v/>
      </c>
    </row>
    <row r="85" spans="2:13" hidden="1" x14ac:dyDescent="0.3">
      <c r="B85">
        <v>6</v>
      </c>
      <c r="C85" t="s">
        <v>6</v>
      </c>
      <c r="D85">
        <v>2</v>
      </c>
      <c r="E85" t="s">
        <v>10</v>
      </c>
      <c r="F85">
        <v>9991095109</v>
      </c>
      <c r="G85">
        <f>IF(ISBLANK(Table1[[#This Row],[States]]),"",LOG(Table1[[#This Row],[States]],2))</f>
        <v>33.217995672317734</v>
      </c>
      <c r="H85">
        <v>3589.3</v>
      </c>
      <c r="K85" t="str">
        <f>IF(AND(Table1[[#This Row],[Threads]]=$B$2,Table1[[#This Row],[Version]]=$C$2,Table1[[#This Row],[Type]]=$E$2), ($F$2/$D$2)/(Table1[[#This Row],[States]]/Table1[[#This Row],[Conditions]]),"")</f>
        <v/>
      </c>
    </row>
    <row r="86" spans="2:13" hidden="1" x14ac:dyDescent="0.3">
      <c r="B86">
        <v>6</v>
      </c>
      <c r="C86" t="s">
        <v>7</v>
      </c>
      <c r="D86">
        <v>2</v>
      </c>
      <c r="E86" t="s">
        <v>10</v>
      </c>
      <c r="F86">
        <v>6587102314</v>
      </c>
      <c r="G86">
        <f>IF(ISBLANK(Table1[[#This Row],[States]]),"",LOG(Table1[[#This Row],[States]],2))</f>
        <v>32.61699681290856</v>
      </c>
      <c r="H86">
        <v>1452.18</v>
      </c>
      <c r="K86" t="str">
        <f>IF(AND(Table1[[#This Row],[Threads]]=$B$2,Table1[[#This Row],[Version]]=$C$2,Table1[[#This Row],[Type]]=$E$2), ($F$2/$D$2)/(Table1[[#This Row],[States]]/Table1[[#This Row],[Conditions]]),"")</f>
        <v/>
      </c>
    </row>
    <row r="87" spans="2:13" hidden="1" x14ac:dyDescent="0.3">
      <c r="B87">
        <v>4</v>
      </c>
      <c r="C87" t="s">
        <v>6</v>
      </c>
      <c r="D87">
        <v>3</v>
      </c>
      <c r="E87" t="s">
        <v>10</v>
      </c>
      <c r="F87">
        <v>12169332</v>
      </c>
      <c r="G87">
        <f>IF(ISBLANK(Table1[[#This Row],[States]]),"",LOG(Table1[[#This Row],[States]],2))</f>
        <v>23.536746641898581</v>
      </c>
      <c r="H87">
        <v>1.4430000000000001</v>
      </c>
      <c r="K87" t="str">
        <f>IF(AND(Table1[[#This Row],[Threads]]=$B$2,Table1[[#This Row],[Version]]=$C$2,Table1[[#This Row],[Type]]=$E$2), ($F$2/$D$2)/(Table1[[#This Row],[States]]/Table1[[#This Row],[Conditions]]),"")</f>
        <v/>
      </c>
    </row>
    <row r="88" spans="2:13" hidden="1" x14ac:dyDescent="0.3">
      <c r="B88">
        <v>4</v>
      </c>
      <c r="C88" t="s">
        <v>7</v>
      </c>
      <c r="D88">
        <v>3</v>
      </c>
      <c r="E88" t="s">
        <v>10</v>
      </c>
      <c r="F88">
        <v>9212868</v>
      </c>
      <c r="G88">
        <f>IF(ISBLANK(Table1[[#This Row],[States]]),"",LOG(Table1[[#This Row],[States]],2))</f>
        <v>23.135218911881569</v>
      </c>
      <c r="H88">
        <v>1.1339999999999999</v>
      </c>
      <c r="K88" t="str">
        <f>IF(AND(Table1[[#This Row],[Threads]]=$B$2,Table1[[#This Row],[Version]]=$C$2,Table1[[#This Row],[Type]]=$E$2), ($F$2/$D$2)/(Table1[[#This Row],[States]]/Table1[[#This Row],[Conditions]]),"")</f>
        <v/>
      </c>
    </row>
    <row r="89" spans="2:13" hidden="1" x14ac:dyDescent="0.3">
      <c r="B89">
        <v>5</v>
      </c>
      <c r="C89" t="s">
        <v>6</v>
      </c>
      <c r="D89">
        <v>3</v>
      </c>
      <c r="E89" t="s">
        <v>10</v>
      </c>
      <c r="F89">
        <v>660398834</v>
      </c>
      <c r="G89">
        <f>IF(ISBLANK(Table1[[#This Row],[States]]),"",LOG(Table1[[#This Row],[States]],2))</f>
        <v>29.298762332130352</v>
      </c>
      <c r="H89">
        <v>241.411</v>
      </c>
      <c r="K89" t="str">
        <f>IF(AND(Table1[[#This Row],[Threads]]=$B$2,Table1[[#This Row],[Version]]=$C$2,Table1[[#This Row],[Type]]=$E$2), ($F$2/$D$2)/(Table1[[#This Row],[States]]/Table1[[#This Row],[Conditions]]),"")</f>
        <v/>
      </c>
    </row>
    <row r="90" spans="2:13" hidden="1" x14ac:dyDescent="0.3">
      <c r="B90">
        <v>5</v>
      </c>
      <c r="C90" t="s">
        <v>7</v>
      </c>
      <c r="D90">
        <v>3</v>
      </c>
      <c r="E90" t="s">
        <v>10</v>
      </c>
      <c r="F90">
        <v>474630634</v>
      </c>
      <c r="G90">
        <f>IF(ISBLANK(Table1[[#This Row],[States]]),"",LOG(Table1[[#This Row],[States]],2))</f>
        <v>28.822229978243485</v>
      </c>
      <c r="H90">
        <v>81.683999999999997</v>
      </c>
      <c r="K90" t="str">
        <f>IF(AND(Table1[[#This Row],[Threads]]=$B$2,Table1[[#This Row],[Version]]=$C$2,Table1[[#This Row],[Type]]=$E$2), ($F$2/$D$2)/(Table1[[#This Row],[States]]/Table1[[#This Row],[Conditions]]),"")</f>
        <v/>
      </c>
    </row>
    <row r="91" spans="2:13" hidden="1" x14ac:dyDescent="0.3">
      <c r="B91">
        <v>6</v>
      </c>
      <c r="C91" t="s">
        <v>7</v>
      </c>
      <c r="D91">
        <v>3</v>
      </c>
      <c r="E91" t="s">
        <v>10</v>
      </c>
      <c r="G91" t="str">
        <f>IF(ISBLANK(Table1[[#This Row],[States]]),"",LOG(Table1[[#This Row],[States]],2))</f>
        <v/>
      </c>
      <c r="K91" t="str">
        <f>IF(AND(Table1[[#This Row],[Threads]]=$B$2,Table1[[#This Row],[Version]]=$C$2,Table1[[#This Row],[Type]]=$E$2), $F$2-(Table1[[#This Row],[States]]*($D$2/Table1[[#This Row],[Conditions]])),"")</f>
        <v/>
      </c>
    </row>
    <row r="94" spans="2:13" x14ac:dyDescent="0.3">
      <c r="B94" t="s">
        <v>10</v>
      </c>
      <c r="H94" t="s">
        <v>9</v>
      </c>
    </row>
    <row r="96" spans="2:13" x14ac:dyDescent="0.3">
      <c r="C96">
        <v>2288</v>
      </c>
      <c r="F96" t="s">
        <v>13</v>
      </c>
      <c r="H96">
        <v>1912</v>
      </c>
    </row>
    <row r="97" spans="1:11" x14ac:dyDescent="0.3">
      <c r="A97">
        <v>1</v>
      </c>
      <c r="B97">
        <v>2</v>
      </c>
      <c r="C97">
        <v>1088</v>
      </c>
      <c r="D97">
        <f>1/(C97/C96)</f>
        <v>2.1029411764705883</v>
      </c>
      <c r="E97">
        <v>2</v>
      </c>
      <c r="F97">
        <f>D97</f>
        <v>2.1029411764705883</v>
      </c>
      <c r="G97">
        <v>2</v>
      </c>
      <c r="H97">
        <v>900</v>
      </c>
      <c r="I97">
        <f>1/(H97/H96)</f>
        <v>2.1244444444444444</v>
      </c>
      <c r="K97">
        <f>I97</f>
        <v>2.1244444444444444</v>
      </c>
    </row>
    <row r="98" spans="1:11" x14ac:dyDescent="0.3">
      <c r="A98">
        <v>1</v>
      </c>
      <c r="B98">
        <v>2</v>
      </c>
      <c r="C98">
        <v>904</v>
      </c>
      <c r="D98">
        <f>1/(C98/C96)</f>
        <v>2.5309734513274336</v>
      </c>
      <c r="E98">
        <v>3</v>
      </c>
      <c r="F98">
        <f>D100</f>
        <v>6.6027246152997634</v>
      </c>
      <c r="G98">
        <v>2</v>
      </c>
      <c r="H98">
        <v>740</v>
      </c>
      <c r="I98">
        <f>1/(H98/H96)</f>
        <v>2.583783783783784</v>
      </c>
      <c r="K98">
        <f>I100</f>
        <v>6.6546683317417168</v>
      </c>
    </row>
    <row r="99" spans="1:11" x14ac:dyDescent="0.3">
      <c r="C99">
        <v>239428</v>
      </c>
      <c r="E99">
        <v>4</v>
      </c>
      <c r="F99">
        <f>D103</f>
        <v>26.67783561049664</v>
      </c>
      <c r="H99">
        <v>181180</v>
      </c>
      <c r="K99">
        <f>I103</f>
        <v>26.77595887702649</v>
      </c>
    </row>
    <row r="100" spans="1:11" x14ac:dyDescent="0.3">
      <c r="A100">
        <v>1</v>
      </c>
      <c r="B100">
        <v>3</v>
      </c>
      <c r="C100">
        <v>36262</v>
      </c>
      <c r="D100">
        <f>1/(C100/C99)</f>
        <v>6.6027246152997634</v>
      </c>
      <c r="E100">
        <v>5</v>
      </c>
      <c r="F100">
        <f>D106</f>
        <v>132.68352093758654</v>
      </c>
      <c r="G100">
        <v>3</v>
      </c>
      <c r="H100">
        <v>27226</v>
      </c>
      <c r="I100">
        <f>1/(H100/H99)</f>
        <v>6.6546683317417168</v>
      </c>
    </row>
    <row r="101" spans="1:11" x14ac:dyDescent="0.3">
      <c r="A101">
        <v>1</v>
      </c>
      <c r="B101">
        <v>3</v>
      </c>
      <c r="C101">
        <v>26494</v>
      </c>
      <c r="D101">
        <f>1/(C101/C99)</f>
        <v>9.0370649958481177</v>
      </c>
      <c r="F101" t="s">
        <v>15</v>
      </c>
      <c r="G101">
        <v>3</v>
      </c>
      <c r="H101">
        <v>19474</v>
      </c>
      <c r="I101">
        <f>1/(H101/H99)</f>
        <v>9.3036869672383684</v>
      </c>
    </row>
    <row r="102" spans="1:11" x14ac:dyDescent="0.3">
      <c r="C102">
        <v>31490944</v>
      </c>
      <c r="E102">
        <v>2</v>
      </c>
      <c r="F102">
        <f>D98</f>
        <v>2.5309734513274336</v>
      </c>
      <c r="H102">
        <v>21669248</v>
      </c>
      <c r="K102">
        <f>I98</f>
        <v>2.583783783783784</v>
      </c>
    </row>
    <row r="103" spans="1:11" x14ac:dyDescent="0.3">
      <c r="A103">
        <v>1</v>
      </c>
      <c r="B103">
        <v>4</v>
      </c>
      <c r="C103">
        <v>1180416</v>
      </c>
      <c r="D103">
        <f>1/(C103/C102)</f>
        <v>26.67783561049664</v>
      </c>
      <c r="E103">
        <v>3</v>
      </c>
      <c r="F103">
        <f>D101</f>
        <v>9.0370649958481177</v>
      </c>
      <c r="G103">
        <v>4</v>
      </c>
      <c r="H103">
        <v>809280</v>
      </c>
      <c r="I103">
        <f>1/(H103/H102)</f>
        <v>26.77595887702649</v>
      </c>
      <c r="K103">
        <f>I101</f>
        <v>9.3036869672383684</v>
      </c>
    </row>
    <row r="104" spans="1:11" x14ac:dyDescent="0.3">
      <c r="A104">
        <v>1</v>
      </c>
      <c r="B104">
        <v>4</v>
      </c>
      <c r="C104">
        <v>792240</v>
      </c>
      <c r="D104">
        <f>1/(C104/C102)</f>
        <v>39.749247702716353</v>
      </c>
      <c r="E104">
        <v>4</v>
      </c>
      <c r="F104">
        <f>D104</f>
        <v>39.749247702716353</v>
      </c>
      <c r="G104">
        <v>4</v>
      </c>
      <c r="H104">
        <v>527920</v>
      </c>
      <c r="I104">
        <f>1/(H104/H102)</f>
        <v>41.04646158508865</v>
      </c>
      <c r="K104">
        <f>I104</f>
        <v>41.04646158508865</v>
      </c>
    </row>
    <row r="105" spans="1:11" x14ac:dyDescent="0.3">
      <c r="C105">
        <v>5386031984</v>
      </c>
      <c r="E105">
        <v>5</v>
      </c>
      <c r="F105">
        <f>D107</f>
        <v>208.1758264388223</v>
      </c>
    </row>
    <row r="106" spans="1:11" x14ac:dyDescent="0.3">
      <c r="A106">
        <v>1</v>
      </c>
      <c r="B106">
        <v>5</v>
      </c>
      <c r="C106" s="1">
        <v>40593074</v>
      </c>
      <c r="D106">
        <f>1/(C106/C105)</f>
        <v>132.68352093758654</v>
      </c>
    </row>
    <row r="107" spans="1:11" x14ac:dyDescent="0.3">
      <c r="A107">
        <v>1</v>
      </c>
      <c r="B107">
        <v>5</v>
      </c>
      <c r="C107" s="1">
        <v>25872514</v>
      </c>
      <c r="D107">
        <f>1/(C107/C105)</f>
        <v>208.1758264388223</v>
      </c>
    </row>
    <row r="109" spans="1:11" x14ac:dyDescent="0.3">
      <c r="C109">
        <v>4932</v>
      </c>
      <c r="F109" t="s">
        <v>12</v>
      </c>
      <c r="H109">
        <v>3972</v>
      </c>
    </row>
    <row r="110" spans="1:11" x14ac:dyDescent="0.3">
      <c r="A110">
        <v>2</v>
      </c>
      <c r="B110">
        <v>2</v>
      </c>
      <c r="C110">
        <v>2382</v>
      </c>
      <c r="D110">
        <f>1/(C110/C109)</f>
        <v>2.070528967254408</v>
      </c>
      <c r="F110">
        <f>D110</f>
        <v>2.070528967254408</v>
      </c>
      <c r="H110">
        <v>1902</v>
      </c>
      <c r="I110">
        <f>1/(H110/H109)</f>
        <v>2.0883280757097791</v>
      </c>
      <c r="K110">
        <f>I110</f>
        <v>2.0883280757097791</v>
      </c>
    </row>
    <row r="111" spans="1:11" x14ac:dyDescent="0.3">
      <c r="A111">
        <v>2</v>
      </c>
      <c r="B111">
        <v>2</v>
      </c>
      <c r="C111">
        <v>2054</v>
      </c>
      <c r="D111">
        <f>1/(C111/C109)</f>
        <v>2.4011684518013632</v>
      </c>
      <c r="F111">
        <f>D113</f>
        <v>6.4393280335983203</v>
      </c>
      <c r="H111">
        <v>1622</v>
      </c>
      <c r="I111">
        <f>1/(H111/H109)</f>
        <v>2.4488286066584464</v>
      </c>
      <c r="K111">
        <f>I113</f>
        <v>6.4907266326905892</v>
      </c>
    </row>
    <row r="112" spans="1:11" x14ac:dyDescent="0.3">
      <c r="C112">
        <v>686896</v>
      </c>
      <c r="F112">
        <f>D116</f>
        <v>26.221540613430726</v>
      </c>
      <c r="H112">
        <v>494152</v>
      </c>
      <c r="K112">
        <f>I116</f>
        <v>26.351677213306619</v>
      </c>
    </row>
    <row r="113" spans="1:11" x14ac:dyDescent="0.3">
      <c r="A113">
        <v>2</v>
      </c>
      <c r="B113">
        <v>3</v>
      </c>
      <c r="C113">
        <v>106672</v>
      </c>
      <c r="D113">
        <f>1/(C113/C112)</f>
        <v>6.4393280335983203</v>
      </c>
      <c r="H113">
        <v>76132</v>
      </c>
      <c r="I113">
        <f>1/(H113/H112)</f>
        <v>6.4907266326905892</v>
      </c>
    </row>
    <row r="114" spans="1:11" x14ac:dyDescent="0.3">
      <c r="A114">
        <v>2</v>
      </c>
      <c r="B114">
        <v>3</v>
      </c>
      <c r="C114">
        <v>82972</v>
      </c>
      <c r="D114">
        <f>1/(C114/C112)</f>
        <v>8.2786482186761798</v>
      </c>
      <c r="F114" t="s">
        <v>17</v>
      </c>
      <c r="H114">
        <v>58144</v>
      </c>
      <c r="I114">
        <f>1/(H114/H112)</f>
        <v>8.4987616951018161</v>
      </c>
    </row>
    <row r="115" spans="1:11" x14ac:dyDescent="0.3">
      <c r="C115">
        <v>122078368</v>
      </c>
      <c r="F115">
        <f>D111</f>
        <v>2.4011684518013632</v>
      </c>
      <c r="H115">
        <v>79704864</v>
      </c>
      <c r="K115">
        <f>I111</f>
        <v>2.4488286066584464</v>
      </c>
    </row>
    <row r="116" spans="1:11" x14ac:dyDescent="0.3">
      <c r="A116">
        <v>2</v>
      </c>
      <c r="B116">
        <v>4</v>
      </c>
      <c r="C116">
        <v>4655652</v>
      </c>
      <c r="D116">
        <f>1/(C116/C115)</f>
        <v>26.221540613430726</v>
      </c>
      <c r="F116">
        <f>D114</f>
        <v>8.2786482186761798</v>
      </c>
      <c r="H116">
        <v>3024660</v>
      </c>
      <c r="I116">
        <f>1/(H116/H115)</f>
        <v>26.351677213306619</v>
      </c>
      <c r="K116">
        <f>I114</f>
        <v>8.4987616951018161</v>
      </c>
    </row>
    <row r="117" spans="1:11" x14ac:dyDescent="0.3">
      <c r="A117">
        <v>2</v>
      </c>
      <c r="B117">
        <v>4</v>
      </c>
      <c r="C117">
        <v>3363492</v>
      </c>
      <c r="D117">
        <f>1/(C117/C115)</f>
        <v>36.295126612461097</v>
      </c>
      <c r="F117">
        <f>D117</f>
        <v>36.295126612461097</v>
      </c>
      <c r="H117">
        <v>2139764</v>
      </c>
      <c r="I117">
        <f>1/(H117/H115)</f>
        <v>37.249371426007727</v>
      </c>
      <c r="K117">
        <f>I117</f>
        <v>37.249371426007727</v>
      </c>
    </row>
    <row r="121" spans="1:11" x14ac:dyDescent="0.3">
      <c r="C121">
        <v>8436</v>
      </c>
      <c r="F121" t="s">
        <v>14</v>
      </c>
      <c r="H121">
        <v>6692</v>
      </c>
    </row>
    <row r="122" spans="1:11" x14ac:dyDescent="0.3">
      <c r="A122">
        <v>3</v>
      </c>
      <c r="B122">
        <v>2</v>
      </c>
      <c r="C122">
        <v>4106</v>
      </c>
      <c r="D122">
        <f>1/(C122/C121)</f>
        <v>2.0545543107647344</v>
      </c>
      <c r="F122">
        <f>D122</f>
        <v>2.0545543107647344</v>
      </c>
      <c r="H122">
        <v>3214</v>
      </c>
      <c r="I122">
        <f>1/(H122/H121)</f>
        <v>2.0821406347230864</v>
      </c>
      <c r="K122">
        <f>I122</f>
        <v>2.0821406347230864</v>
      </c>
    </row>
    <row r="123" spans="1:11" x14ac:dyDescent="0.3">
      <c r="A123">
        <v>3</v>
      </c>
      <c r="B123">
        <v>2</v>
      </c>
      <c r="C123">
        <v>3634</v>
      </c>
      <c r="D123">
        <f>1/(C123/C121)</f>
        <v>2.3214089157952666</v>
      </c>
      <c r="F123">
        <f>D125</f>
        <v>6.3513485002988848</v>
      </c>
      <c r="H123">
        <v>2814</v>
      </c>
      <c r="I123">
        <f>1/(H123/H121)</f>
        <v>2.3781094527363185</v>
      </c>
      <c r="K123">
        <f>I125</f>
        <v>6.3981932512620663</v>
      </c>
    </row>
    <row r="124" spans="1:11" x14ac:dyDescent="0.3">
      <c r="C124">
        <v>1445008</v>
      </c>
      <c r="F124">
        <f>D128</f>
        <v>25.89740702283412</v>
      </c>
      <c r="H124">
        <v>1011388</v>
      </c>
      <c r="K124">
        <f>I128</f>
        <v>26.030884173173863</v>
      </c>
    </row>
    <row r="125" spans="1:11" x14ac:dyDescent="0.3">
      <c r="A125">
        <v>3</v>
      </c>
      <c r="B125">
        <v>3</v>
      </c>
      <c r="C125">
        <v>227512</v>
      </c>
      <c r="D125">
        <f>1/(C125/C124)</f>
        <v>6.3513485002988848</v>
      </c>
      <c r="H125">
        <v>158074</v>
      </c>
      <c r="I125">
        <f>1/(H125/H124)</f>
        <v>6.3981932512620663</v>
      </c>
    </row>
    <row r="126" spans="1:11" x14ac:dyDescent="0.3">
      <c r="A126">
        <v>3</v>
      </c>
      <c r="B126">
        <v>3</v>
      </c>
      <c r="C126">
        <v>184276</v>
      </c>
      <c r="D126">
        <f>1/(C126/C124)</f>
        <v>7.8415420347739264</v>
      </c>
      <c r="F126" t="s">
        <v>16</v>
      </c>
      <c r="H126">
        <v>126022</v>
      </c>
      <c r="I126">
        <f>1/(H126/H124)</f>
        <v>8.0254876132738726</v>
      </c>
    </row>
    <row r="127" spans="1:11" x14ac:dyDescent="0.3">
      <c r="C127">
        <v>315154144</v>
      </c>
      <c r="F127">
        <f>D123</f>
        <v>2.3214089157952666</v>
      </c>
      <c r="H127">
        <v>200296096</v>
      </c>
      <c r="K127">
        <f>I123</f>
        <v>2.3781094527363185</v>
      </c>
    </row>
    <row r="128" spans="1:11" x14ac:dyDescent="0.3">
      <c r="A128">
        <v>3</v>
      </c>
      <c r="B128">
        <v>4</v>
      </c>
      <c r="C128">
        <v>12169332</v>
      </c>
      <c r="D128">
        <f>1/(C128/C127)</f>
        <v>25.89740702283412</v>
      </c>
      <c r="F128">
        <f>D126</f>
        <v>7.8415420347739264</v>
      </c>
      <c r="H128">
        <v>7694556</v>
      </c>
      <c r="I128">
        <f>1/(H128/H127)</f>
        <v>26.030884173173863</v>
      </c>
      <c r="K128">
        <f>I126</f>
        <v>8.0254876132738726</v>
      </c>
    </row>
    <row r="129" spans="1:11" x14ac:dyDescent="0.3">
      <c r="A129">
        <v>3</v>
      </c>
      <c r="B129">
        <v>4</v>
      </c>
      <c r="C129">
        <v>9212868</v>
      </c>
      <c r="D129">
        <f>1/(C129/C127)</f>
        <v>34.208038582556483</v>
      </c>
      <c r="F129">
        <f>D129</f>
        <v>34.208038582556483</v>
      </c>
      <c r="H129">
        <v>5727132</v>
      </c>
      <c r="I129">
        <f>1/(H129/H127)</f>
        <v>34.973193563549785</v>
      </c>
      <c r="K129">
        <f>I129</f>
        <v>34.973193563549785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Aston</dc:creator>
  <cp:lastModifiedBy>Thomas Aston</cp:lastModifiedBy>
  <dcterms:created xsi:type="dcterms:W3CDTF">2024-05-03T00:47:34Z</dcterms:created>
  <dcterms:modified xsi:type="dcterms:W3CDTF">2024-05-12T22:57:22Z</dcterms:modified>
</cp:coreProperties>
</file>