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86182\Desktop\算法实验1\"/>
    </mc:Choice>
  </mc:AlternateContent>
  <xr:revisionPtr revIDLastSave="0" documentId="13_ncr:1_{6B4D3084-E9A6-4474-8906-BAD9E987E6F0}" xr6:coauthVersionLast="47" xr6:coauthVersionMax="47" xr10:uidLastSave="{00000000-0000-0000-0000-000000000000}"/>
  <bookViews>
    <workbookView xWindow="-98" yWindow="-98" windowWidth="19396" windowHeight="11475" activeTab="2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4" l="1"/>
  <c r="N15" i="4"/>
  <c r="M15" i="4"/>
  <c r="L15" i="4"/>
  <c r="L12" i="4"/>
  <c r="M12" i="4"/>
  <c r="N12" i="4"/>
  <c r="O12" i="4"/>
  <c r="K12" i="4"/>
  <c r="K15" i="4" s="1"/>
  <c r="K16" i="4" s="1"/>
  <c r="G45" i="3"/>
  <c r="D45" i="3"/>
  <c r="E45" i="3"/>
  <c r="F45" i="3"/>
  <c r="C45" i="3"/>
  <c r="B4" i="4"/>
  <c r="AC24" i="2"/>
  <c r="AD24" i="2"/>
  <c r="AB24" i="2"/>
  <c r="AA24" i="2"/>
  <c r="U24" i="2"/>
  <c r="X24" i="2"/>
  <c r="W24" i="2"/>
  <c r="V24" i="2"/>
  <c r="R22" i="2"/>
  <c r="Q22" i="2"/>
  <c r="AI4" i="2" s="1"/>
  <c r="P22" i="2"/>
  <c r="O22" i="2"/>
  <c r="N22" i="2"/>
  <c r="N24" i="2" s="1"/>
  <c r="P24" i="2" s="1"/>
  <c r="D48" i="3"/>
  <c r="E48" i="3"/>
  <c r="F48" i="3"/>
  <c r="G48" i="3"/>
  <c r="C48" i="3"/>
  <c r="C47" i="3"/>
  <c r="D47" i="3"/>
  <c r="E47" i="3"/>
  <c r="F47" i="3"/>
  <c r="B48" i="3"/>
  <c r="B47" i="3"/>
  <c r="B45" i="3"/>
  <c r="D44" i="3"/>
  <c r="E44" i="3"/>
  <c r="F44" i="3"/>
  <c r="G44" i="3"/>
  <c r="C44" i="3"/>
  <c r="B44" i="3"/>
  <c r="H41" i="3"/>
  <c r="H40" i="3"/>
  <c r="G41" i="3"/>
  <c r="G40" i="3"/>
  <c r="L35" i="3"/>
  <c r="M35" i="3"/>
  <c r="N35" i="3"/>
  <c r="O35" i="3"/>
  <c r="S35" i="3"/>
  <c r="J41" i="3" s="1"/>
  <c r="G47" i="3" s="1"/>
  <c r="R35" i="3"/>
  <c r="J40" i="3" s="1"/>
  <c r="Q35" i="3"/>
  <c r="I41" i="3" s="1"/>
  <c r="P35" i="3"/>
  <c r="I40" i="3" s="1"/>
  <c r="F35" i="3"/>
  <c r="D40" i="3" s="1"/>
  <c r="G35" i="3"/>
  <c r="D41" i="3" s="1"/>
  <c r="H35" i="3"/>
  <c r="E40" i="3" s="1"/>
  <c r="I35" i="3"/>
  <c r="E41" i="3" s="1"/>
  <c r="K35" i="3"/>
  <c r="F41" i="3" s="1"/>
  <c r="J35" i="3"/>
  <c r="F40" i="3" s="1"/>
  <c r="E35" i="3"/>
  <c r="C41" i="3" s="1"/>
  <c r="D35" i="3"/>
  <c r="C40" i="3" s="1"/>
  <c r="C35" i="3"/>
  <c r="B41" i="3" s="1"/>
  <c r="B35" i="3"/>
  <c r="B40" i="3" s="1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E93" i="1"/>
  <c r="D93" i="1"/>
  <c r="C93" i="1"/>
  <c r="K93" i="1"/>
  <c r="J93" i="1"/>
  <c r="L93" i="1"/>
  <c r="AH5" i="2"/>
  <c r="AI5" i="2"/>
  <c r="AJ5" i="2"/>
  <c r="AG4" i="2"/>
  <c r="AH4" i="2"/>
  <c r="AJ4" i="2"/>
  <c r="AF6" i="2"/>
  <c r="AF5" i="2"/>
  <c r="AG3" i="2"/>
  <c r="AH3" i="2"/>
  <c r="AI3" i="2"/>
  <c r="AJ3" i="2"/>
  <c r="AF3" i="2"/>
  <c r="AG2" i="2"/>
  <c r="AH2" i="2"/>
  <c r="AI2" i="2"/>
  <c r="AJ2" i="2"/>
  <c r="AF2" i="2"/>
  <c r="T24" i="2"/>
  <c r="AD22" i="2"/>
  <c r="AJ6" i="2" s="1"/>
  <c r="Z22" i="2"/>
  <c r="Z24" i="2" s="1"/>
  <c r="AA22" i="2"/>
  <c r="AG6" i="2" s="1"/>
  <c r="AB22" i="2"/>
  <c r="AH6" i="2" s="1"/>
  <c r="AC22" i="2"/>
  <c r="AI6" i="2" s="1"/>
  <c r="T22" i="2"/>
  <c r="U22" i="2"/>
  <c r="AG5" i="2" s="1"/>
  <c r="V22" i="2"/>
  <c r="W22" i="2"/>
  <c r="X22" i="2"/>
  <c r="L24" i="2"/>
  <c r="K24" i="2"/>
  <c r="J24" i="2"/>
  <c r="I24" i="2"/>
  <c r="H24" i="2"/>
  <c r="I22" i="2"/>
  <c r="J22" i="2"/>
  <c r="K22" i="2"/>
  <c r="L22" i="2"/>
  <c r="H22" i="2"/>
  <c r="B22" i="2"/>
  <c r="C22" i="2"/>
  <c r="D22" i="2"/>
  <c r="E22" i="2"/>
  <c r="F22" i="2"/>
  <c r="U86" i="1"/>
  <c r="K90" i="1" s="1"/>
  <c r="V86" i="1"/>
  <c r="K91" i="1" s="1"/>
  <c r="D88" i="1"/>
  <c r="E88" i="1"/>
  <c r="F88" i="1"/>
  <c r="G88" i="1"/>
  <c r="H88" i="1"/>
  <c r="I88" i="1"/>
  <c r="J88" i="1"/>
  <c r="L88" i="1"/>
  <c r="C88" i="1"/>
  <c r="H91" i="1"/>
  <c r="B86" i="1"/>
  <c r="B91" i="1" s="1"/>
  <c r="C86" i="1"/>
  <c r="C90" i="1" s="1"/>
  <c r="D86" i="1"/>
  <c r="C91" i="1" s="1"/>
  <c r="E86" i="1"/>
  <c r="D90" i="1" s="1"/>
  <c r="F86" i="1"/>
  <c r="D91" i="1" s="1"/>
  <c r="G86" i="1"/>
  <c r="E90" i="1" s="1"/>
  <c r="H86" i="1"/>
  <c r="E91" i="1" s="1"/>
  <c r="I86" i="1"/>
  <c r="F90" i="1" s="1"/>
  <c r="J86" i="1"/>
  <c r="F91" i="1" s="1"/>
  <c r="K86" i="1"/>
  <c r="G90" i="1" s="1"/>
  <c r="L86" i="1"/>
  <c r="G91" i="1" s="1"/>
  <c r="M86" i="1"/>
  <c r="H90" i="1" s="1"/>
  <c r="N86" i="1"/>
  <c r="O86" i="1"/>
  <c r="I90" i="1" s="1"/>
  <c r="P86" i="1"/>
  <c r="I91" i="1" s="1"/>
  <c r="Q86" i="1"/>
  <c r="J90" i="1" s="1"/>
  <c r="R86" i="1"/>
  <c r="J91" i="1" s="1"/>
  <c r="S86" i="1"/>
  <c r="L90" i="1" s="1"/>
  <c r="T86" i="1"/>
  <c r="L91" i="1" s="1"/>
  <c r="A86" i="1"/>
  <c r="B90" i="1" s="1"/>
  <c r="B25" i="1"/>
  <c r="J2" i="1" s="1"/>
  <c r="C69" i="1"/>
  <c r="M3" i="1" s="1"/>
  <c r="D69" i="1"/>
  <c r="M4" i="1" s="1"/>
  <c r="E69" i="1"/>
  <c r="M5" i="1" s="1"/>
  <c r="F69" i="1"/>
  <c r="M6" i="1" s="1"/>
  <c r="B69" i="1"/>
  <c r="M2" i="1" s="1"/>
  <c r="C53" i="1"/>
  <c r="L3" i="1" s="1"/>
  <c r="D53" i="1"/>
  <c r="L4" i="1" s="1"/>
  <c r="E53" i="1"/>
  <c r="L5" i="1" s="1"/>
  <c r="F53" i="1"/>
  <c r="L6" i="1" s="1"/>
  <c r="B53" i="1"/>
  <c r="L2" i="1" s="1"/>
  <c r="C40" i="1"/>
  <c r="K3" i="1" s="1"/>
  <c r="D40" i="1"/>
  <c r="K4" i="1" s="1"/>
  <c r="E40" i="1"/>
  <c r="F40" i="1"/>
  <c r="K6" i="1" s="1"/>
  <c r="B40" i="1"/>
  <c r="K2" i="1" s="1"/>
  <c r="C25" i="1"/>
  <c r="J3" i="1" s="1"/>
  <c r="D25" i="1"/>
  <c r="J4" i="1" s="1"/>
  <c r="E25" i="1"/>
  <c r="J5" i="1" s="1"/>
  <c r="F25" i="1"/>
  <c r="J6" i="1" s="1"/>
  <c r="C12" i="1"/>
  <c r="I3" i="1" s="1"/>
  <c r="I10" i="1" s="1"/>
  <c r="D12" i="1"/>
  <c r="I4" i="1" s="1"/>
  <c r="I11" i="1" s="1"/>
  <c r="E12" i="1"/>
  <c r="I5" i="1" s="1"/>
  <c r="I12" i="1" s="1"/>
  <c r="M12" i="1" s="1"/>
  <c r="F12" i="1"/>
  <c r="I6" i="1" s="1"/>
  <c r="I13" i="1" s="1"/>
  <c r="K13" i="1" s="1"/>
  <c r="B12" i="1"/>
  <c r="I2" i="1" s="1"/>
  <c r="I9" i="1" s="1"/>
  <c r="L9" i="1" s="1"/>
  <c r="O16" i="4" l="1"/>
  <c r="L16" i="4"/>
  <c r="M16" i="4"/>
  <c r="N16" i="4"/>
  <c r="AF4" i="2"/>
  <c r="K12" i="1"/>
  <c r="M9" i="1"/>
  <c r="I93" i="1"/>
  <c r="H93" i="1"/>
  <c r="G93" i="1"/>
  <c r="F93" i="1"/>
  <c r="J9" i="1"/>
  <c r="K9" i="1"/>
  <c r="R24" i="2"/>
  <c r="Q24" i="2"/>
  <c r="O24" i="2"/>
  <c r="B24" i="2"/>
  <c r="L12" i="1"/>
  <c r="B93" i="1"/>
  <c r="J12" i="1"/>
  <c r="J13" i="1"/>
  <c r="M13" i="1"/>
  <c r="L13" i="1"/>
  <c r="K5" i="1"/>
  <c r="J11" i="1"/>
  <c r="K11" i="1"/>
  <c r="M10" i="1"/>
  <c r="J10" i="1"/>
  <c r="K10" i="1"/>
  <c r="L10" i="1"/>
  <c r="L11" i="1"/>
  <c r="M11" i="1"/>
  <c r="F24" i="2" l="1"/>
  <c r="E24" i="2"/>
  <c r="C24" i="2"/>
  <c r="D24" i="2"/>
</calcChain>
</file>

<file path=xl/sharedStrings.xml><?xml version="1.0" encoding="utf-8"?>
<sst xmlns="http://schemas.openxmlformats.org/spreadsheetml/2006/main" count="81" uniqueCount="36">
  <si>
    <t>冒泡排序</t>
    <phoneticPr fontId="1" type="noConversion"/>
  </si>
  <si>
    <t>插入排序</t>
    <phoneticPr fontId="1" type="noConversion"/>
  </si>
  <si>
    <t>选择排序</t>
    <phoneticPr fontId="1" type="noConversion"/>
  </si>
  <si>
    <t>合并排序</t>
    <phoneticPr fontId="1" type="noConversion"/>
  </si>
  <si>
    <t>快速排序</t>
    <phoneticPr fontId="1" type="noConversion"/>
  </si>
  <si>
    <t>n=10000</t>
    <phoneticPr fontId="1" type="noConversion"/>
  </si>
  <si>
    <t>n=20000</t>
    <phoneticPr fontId="1" type="noConversion"/>
  </si>
  <si>
    <t>n=30000</t>
    <phoneticPr fontId="1" type="noConversion"/>
  </si>
  <si>
    <t>n=40000</t>
    <phoneticPr fontId="1" type="noConversion"/>
  </si>
  <si>
    <t>n=50000</t>
    <phoneticPr fontId="1" type="noConversion"/>
  </si>
  <si>
    <t>平均</t>
    <phoneticPr fontId="1" type="noConversion"/>
  </si>
  <si>
    <t>冒泡(理论)</t>
    <phoneticPr fontId="1" type="noConversion"/>
  </si>
  <si>
    <t>冒泡(实测)</t>
    <phoneticPr fontId="1" type="noConversion"/>
  </si>
  <si>
    <t>插入(实测)</t>
    <phoneticPr fontId="1" type="noConversion"/>
  </si>
  <si>
    <t>选择(实测)</t>
    <phoneticPr fontId="1" type="noConversion"/>
  </si>
  <si>
    <t>合并(实测)</t>
    <phoneticPr fontId="1" type="noConversion"/>
  </si>
  <si>
    <t>快速(实测)</t>
    <phoneticPr fontId="1" type="noConversion"/>
  </si>
  <si>
    <t>插入(理论)</t>
    <phoneticPr fontId="1" type="noConversion"/>
  </si>
  <si>
    <t>合并(理论)</t>
    <phoneticPr fontId="1" type="noConversion"/>
  </si>
  <si>
    <t>快速(理论)</t>
    <phoneticPr fontId="1" type="noConversion"/>
  </si>
  <si>
    <t>选择(理论)</t>
    <phoneticPr fontId="1" type="noConversion"/>
  </si>
  <si>
    <t>归并</t>
    <phoneticPr fontId="1" type="noConversion"/>
  </si>
  <si>
    <t>快速</t>
    <phoneticPr fontId="1" type="noConversion"/>
  </si>
  <si>
    <t>n=10 0000</t>
    <phoneticPr fontId="1" type="noConversion"/>
  </si>
  <si>
    <t>n=150000</t>
    <phoneticPr fontId="1" type="noConversion"/>
  </si>
  <si>
    <t>冒泡</t>
    <phoneticPr fontId="1" type="noConversion"/>
  </si>
  <si>
    <t>插入</t>
    <phoneticPr fontId="1" type="noConversion"/>
  </si>
  <si>
    <t>选择</t>
    <phoneticPr fontId="1" type="noConversion"/>
  </si>
  <si>
    <t>理论</t>
    <phoneticPr fontId="1" type="noConversion"/>
  </si>
  <si>
    <t>实测</t>
    <phoneticPr fontId="1" type="noConversion"/>
  </si>
  <si>
    <t>归并(实测)</t>
    <phoneticPr fontId="1" type="noConversion"/>
  </si>
  <si>
    <t>归并(理论)</t>
    <phoneticPr fontId="1" type="noConversion"/>
  </si>
  <si>
    <t>选择（10次）</t>
    <phoneticPr fontId="1" type="noConversion"/>
  </si>
  <si>
    <t>顶小堆（10位）</t>
    <phoneticPr fontId="1" type="noConversion"/>
  </si>
  <si>
    <t>顶小堆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</si>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</sst>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平均运行时间与输入规模</a:t>
            </a:r>
            <a:r>
              <a:rPr lang="en-US" altLang="zh-CN"/>
              <a:t>n</a:t>
            </a:r>
            <a:r>
              <a:rPr lang="zh-CN" altLang="en-US"/>
              <a:t>的关系图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455314960629921"/>
          <c:y val="0.18039370078740158"/>
          <c:w val="0.81489129483814526"/>
          <c:h val="0.52042395742198888"/>
        </c:manualLayout>
      </c:layout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冒泡(实测)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Sheet1!$I$1:$M$1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Sheet1!$I$2:$M$2</c:f>
              <c:numCache>
                <c:formatCode>General</c:formatCode>
                <c:ptCount val="5"/>
                <c:pt idx="0">
                  <c:v>137.19999999999999</c:v>
                </c:pt>
                <c:pt idx="1">
                  <c:v>595.70000000000005</c:v>
                </c:pt>
                <c:pt idx="2">
                  <c:v>1353.25</c:v>
                </c:pt>
                <c:pt idx="3">
                  <c:v>2438.1</c:v>
                </c:pt>
                <c:pt idx="4">
                  <c:v>3849.25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9-4FCA-B79D-FEF7330A4869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插入(实测)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Sheet1!$I$1:$M$1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Sheet1!$I$3:$M$3</c:f>
              <c:numCache>
                <c:formatCode>General</c:formatCode>
                <c:ptCount val="5"/>
                <c:pt idx="0">
                  <c:v>23.3</c:v>
                </c:pt>
                <c:pt idx="1">
                  <c:v>67.099999999999994</c:v>
                </c:pt>
                <c:pt idx="2">
                  <c:v>135.91666666666666</c:v>
                </c:pt>
                <c:pt idx="3">
                  <c:v>235.5</c:v>
                </c:pt>
                <c:pt idx="4">
                  <c:v>357.25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9-4FCA-B79D-FEF7330A4869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选择(实测)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Sheet1!$I$1:$M$1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Sheet1!$I$4:$M$4</c:f>
              <c:numCache>
                <c:formatCode>General</c:formatCode>
                <c:ptCount val="5"/>
                <c:pt idx="0">
                  <c:v>55.6</c:v>
                </c:pt>
                <c:pt idx="1">
                  <c:v>187.3</c:v>
                </c:pt>
                <c:pt idx="2">
                  <c:v>427.25</c:v>
                </c:pt>
                <c:pt idx="3">
                  <c:v>769.3</c:v>
                </c:pt>
                <c:pt idx="4">
                  <c:v>1179.25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9-4FCA-B79D-FEF7330A4869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合并(实测)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Sheet1!$I$1:$M$1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Sheet1!$I$5:$M$5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6.916666666666667</c:v>
                </c:pt>
                <c:pt idx="3">
                  <c:v>11.4</c:v>
                </c:pt>
                <c:pt idx="4">
                  <c:v>13.833333333333334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9-4FCA-B79D-FEF7330A4869}"/>
            </c:ext>
          </c:extLst>
        </c:ser>
        <c:ser>
          <c:idx val="4"/>
          <c:order val="4"/>
          <c:tx>
            <c:strRef>
              <c:f>Sheet1!$H$6</c:f>
              <c:strCache>
                <c:ptCount val="1"/>
                <c:pt idx="0">
                  <c:v>快速(实测)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Sheet1!$I$1:$M$1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Sheet1!$I$6:$M$6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3.6</c:v>
                </c:pt>
                <c:pt idx="2">
                  <c:v>10.5</c:v>
                </c:pt>
                <c:pt idx="3">
                  <c:v>13.6</c:v>
                </c:pt>
                <c:pt idx="4">
                  <c:v>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9-4FCA-B79D-FEF7330A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080255"/>
        <c:axId val="1958079839"/>
      </c:lineChart>
      <c:catAx>
        <c:axId val="195808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079839"/>
        <c:crosses val="autoZero"/>
        <c:auto val="1"/>
        <c:lblAlgn val="ctr"/>
        <c:lblOffset val="100"/>
        <c:noMultiLvlLbl val="0"/>
      </c:catAx>
      <c:valAx>
        <c:axId val="195807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平均运行时间</a:t>
                </a: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08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归并排序实测与理论效率对比图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Sheet3!$A$44</c:f>
              <c:strCache>
                <c:ptCount val="1"/>
                <c:pt idx="0">
                  <c:v>归并(实测)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Sheet3!$B$43:$G$43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Sheet3!$B$44:$G$44</c:f>
              <c:numCache>
                <c:formatCode>General</c:formatCode>
                <c:ptCount val="6"/>
                <c:pt idx="0">
                  <c:v>469.69230769230768</c:v>
                </c:pt>
                <c:pt idx="1">
                  <c:v>597.76923076923072</c:v>
                </c:pt>
                <c:pt idx="2">
                  <c:v>734.07692307692309</c:v>
                </c:pt>
                <c:pt idx="3">
                  <c:v>886.92307692307691</c:v>
                </c:pt>
                <c:pt idx="4">
                  <c:v>1007.3846153846154</c:v>
                </c:pt>
                <c:pt idx="5">
                  <c:v>1263.3846153846155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3-420A-92D9-9B58AB22456E}"/>
            </c:ext>
          </c:extLst>
        </c:ser>
        <c:ser>
          <c:idx val="1"/>
          <c:order val="1"/>
          <c:tx>
            <c:strRef>
              <c:f>Sheet3!$A$45</c:f>
              <c:strCache>
                <c:ptCount val="1"/>
                <c:pt idx="0">
                  <c:v>归并(理论)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Sheet3!$B$43:$G$43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Sheet3!$B$45:$G$45</c:f>
              <c:numCache>
                <c:formatCode>General</c:formatCode>
                <c:ptCount val="6"/>
                <c:pt idx="0">
                  <c:v>469.69230769230768</c:v>
                </c:pt>
                <c:pt idx="1">
                  <c:v>595.73350678256338</c:v>
                </c:pt>
                <c:pt idx="2">
                  <c:v>723.33003036825437</c:v>
                </c:pt>
                <c:pt idx="3">
                  <c:v>852.21996214524916</c:v>
                </c:pt>
                <c:pt idx="4">
                  <c:v>982.21714751360048</c:v>
                </c:pt>
                <c:pt idx="5">
                  <c:v>1245.0076787263581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3-420A-92D9-9B58AB224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194928"/>
        <c:axId val="1524196592"/>
      </c:scatterChart>
      <c:valAx>
        <c:axId val="1524194928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  <a:r>
                  <a:rPr lang="en-US" altLang="zh-CN"/>
                  <a:t>/</a:t>
                </a:r>
                <a:r>
                  <a:rPr lang="zh-CN" altLang="en-US"/>
                  <a:t>万</a:t>
                </a:r>
              </a:p>
            </c:rich>
          </c:tx>
          <c:layout>
            <c:manualLayout>
              <c:xMode val="edge"/>
              <c:yMode val="edge"/>
              <c:x val="0.73699868766404208"/>
              <c:y val="0.79432815689705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4196592"/>
        <c:crosses val="autoZero"/>
        <c:crossBetween val="midCat"/>
      </c:valAx>
      <c:valAx>
        <c:axId val="15241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419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快速排序实测与理论效率对比图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Sheet3!$A$47</c:f>
              <c:strCache>
                <c:ptCount val="1"/>
                <c:pt idx="0">
                  <c:v>快速(实测)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Sheet3!$B$43:$G$43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Sheet3!$B$47:$G$47</c:f>
              <c:numCache>
                <c:formatCode>General</c:formatCode>
                <c:ptCount val="6"/>
                <c:pt idx="0">
                  <c:v>426.76923076923077</c:v>
                </c:pt>
                <c:pt idx="1">
                  <c:v>582.46153846153845</c:v>
                </c:pt>
                <c:pt idx="2">
                  <c:v>663.61538461538464</c:v>
                </c:pt>
                <c:pt idx="3">
                  <c:v>788.38461538461536</c:v>
                </c:pt>
                <c:pt idx="4">
                  <c:v>928.61538461538464</c:v>
                </c:pt>
                <c:pt idx="5">
                  <c:v>1162.3846153846155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3-45C0-8077-ABC182E8E92F}"/>
            </c:ext>
          </c:extLst>
        </c:ser>
        <c:ser>
          <c:idx val="1"/>
          <c:order val="1"/>
          <c:tx>
            <c:strRef>
              <c:f>Sheet3!$A$48</c:f>
              <c:strCache>
                <c:ptCount val="1"/>
                <c:pt idx="0">
                  <c:v>快速(理论)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Sheet3!$B$43:$G$43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Sheet3!$B$48:$G$48</c:f>
              <c:numCache>
                <c:formatCode>General</c:formatCode>
                <c:ptCount val="6"/>
                <c:pt idx="0">
                  <c:v>426.76923076923077</c:v>
                </c:pt>
                <c:pt idx="1">
                  <c:v>541.29208903204415</c:v>
                </c:pt>
                <c:pt idx="2">
                  <c:v>657.22813764871853</c:v>
                </c:pt>
                <c:pt idx="3">
                  <c:v>774.33939567341008</c:v>
                </c:pt>
                <c:pt idx="4">
                  <c:v>892.456720341542</c:v>
                </c:pt>
                <c:pt idx="5">
                  <c:v>1131.2320015679388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3-45C0-8077-ABC182E8E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65776"/>
        <c:axId val="1305259952"/>
      </c:scatterChart>
      <c:valAx>
        <c:axId val="1305265776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  <a:r>
                  <a:rPr lang="en-US" altLang="zh-CN"/>
                  <a:t>/</a:t>
                </a:r>
                <a:r>
                  <a:rPr lang="zh-CN" altLang="en-US"/>
                  <a:t>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259952"/>
        <c:crosses val="autoZero"/>
        <c:crossBetween val="midCat"/>
      </c:valAx>
      <c:valAx>
        <c:axId val="13052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26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冒泡排序实测与理论效率对比图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Sheet2!$B$1:$F$1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Sheet2!$B$22:$F$22</c:f>
              <c:numCache>
                <c:formatCode>General</c:formatCode>
                <c:ptCount val="5"/>
                <c:pt idx="0">
                  <c:v>146.94999999999999</c:v>
                </c:pt>
                <c:pt idx="1">
                  <c:v>582.75</c:v>
                </c:pt>
                <c:pt idx="2">
                  <c:v>1369.8</c:v>
                </c:pt>
                <c:pt idx="3">
                  <c:v>2460.85</c:v>
                </c:pt>
                <c:pt idx="4">
                  <c:v>3792.65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D-419D-A457-FE53BD958A67}"/>
            </c:ext>
          </c:extLst>
        </c:ser>
        <c:ser>
          <c:idx val="2"/>
          <c:order val="2"/>
          <c:tx>
            <c:v>理论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Sheet2!$B$1:$F$1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Sheet2!$B$24:$F$24</c:f>
              <c:numCache>
                <c:formatCode>General</c:formatCode>
                <c:ptCount val="5"/>
                <c:pt idx="0">
                  <c:v>146.94999999999999</c:v>
                </c:pt>
                <c:pt idx="1">
                  <c:v>587.79999999999995</c:v>
                </c:pt>
                <c:pt idx="2">
                  <c:v>1322.55</c:v>
                </c:pt>
                <c:pt idx="3">
                  <c:v>2351.1999999999998</c:v>
                </c:pt>
                <c:pt idx="4">
                  <c:v>3673.7499999999995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D-419D-A457-FE53BD958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40160"/>
        <c:axId val="1005447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Sheet2!$B$23:$F$23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A8D-419D-A457-FE53BD958A67}"/>
                  </c:ext>
                </c:extLst>
              </c15:ser>
            </c15:filteredLineSeries>
          </c:ext>
        </c:extLst>
      </c:lineChart>
      <c:catAx>
        <c:axId val="10054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</a:p>
            </c:rich>
          </c:tx>
          <c:layout>
            <c:manualLayout>
              <c:xMode val="edge"/>
              <c:yMode val="edge"/>
              <c:x val="0.41968935680665764"/>
              <c:y val="0.72898499725706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44736"/>
        <c:crosses val="autoZero"/>
        <c:auto val="1"/>
        <c:lblAlgn val="ctr"/>
        <c:lblOffset val="100"/>
        <c:noMultiLvlLbl val="0"/>
      </c:catAx>
      <c:valAx>
        <c:axId val="1005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插入排序实测与理论效率对比图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Sheet2!$H$1:$L$1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Sheet2!$H$22:$L$22</c:f>
              <c:numCache>
                <c:formatCode>General</c:formatCode>
                <c:ptCount val="5"/>
                <c:pt idx="0">
                  <c:v>18.850000000000001</c:v>
                </c:pt>
                <c:pt idx="1">
                  <c:v>72.5</c:v>
                </c:pt>
                <c:pt idx="2">
                  <c:v>179.7</c:v>
                </c:pt>
                <c:pt idx="3">
                  <c:v>295</c:v>
                </c:pt>
                <c:pt idx="4">
                  <c:v>475.15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D-4BDF-A086-7FAAFFB31A5C}"/>
            </c:ext>
          </c:extLst>
        </c:ser>
        <c:ser>
          <c:idx val="1"/>
          <c:order val="1"/>
          <c:tx>
            <c:v>理论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Sheet2!$H$1:$L$1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Sheet2!$H$24:$L$24</c:f>
              <c:numCache>
                <c:formatCode>General</c:formatCode>
                <c:ptCount val="5"/>
                <c:pt idx="0">
                  <c:v>18.850000000000001</c:v>
                </c:pt>
                <c:pt idx="1">
                  <c:v>75.400000000000006</c:v>
                </c:pt>
                <c:pt idx="2">
                  <c:v>169.65</c:v>
                </c:pt>
                <c:pt idx="3">
                  <c:v>301.60000000000002</c:v>
                </c:pt>
                <c:pt idx="4">
                  <c:v>471.25000000000006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D-4BDF-A086-7FAAFFB31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61376"/>
        <c:axId val="100558464"/>
      </c:lineChart>
      <c:catAx>
        <c:axId val="10056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58464"/>
        <c:crosses val="autoZero"/>
        <c:auto val="1"/>
        <c:lblAlgn val="ctr"/>
        <c:lblOffset val="100"/>
        <c:noMultiLvlLbl val="0"/>
      </c:catAx>
      <c:valAx>
        <c:axId val="1005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选择排序实测与理论效率对比图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Sheet2!$N$1:$R$1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Sheet2!$N$22:$R$22</c:f>
              <c:numCache>
                <c:formatCode>General</c:formatCode>
                <c:ptCount val="5"/>
                <c:pt idx="0">
                  <c:v>39.950000000000003</c:v>
                </c:pt>
                <c:pt idx="1">
                  <c:v>174.45</c:v>
                </c:pt>
                <c:pt idx="2">
                  <c:v>320.39999999999998</c:v>
                </c:pt>
                <c:pt idx="3">
                  <c:v>601.9</c:v>
                </c:pt>
                <c:pt idx="4">
                  <c:v>975.2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7-475A-99BF-5EB252FA213D}"/>
            </c:ext>
          </c:extLst>
        </c:ser>
        <c:ser>
          <c:idx val="1"/>
          <c:order val="1"/>
          <c:tx>
            <c:v>理论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Sheet2!$N$1:$R$1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Sheet2!$N$24:$R$24</c:f>
              <c:numCache>
                <c:formatCode>General</c:formatCode>
                <c:ptCount val="5"/>
                <c:pt idx="0">
                  <c:v>39.950000000000003</c:v>
                </c:pt>
                <c:pt idx="1">
                  <c:v>159.80000000000001</c:v>
                </c:pt>
                <c:pt idx="2">
                  <c:v>359.55</c:v>
                </c:pt>
                <c:pt idx="3">
                  <c:v>639.20000000000005</c:v>
                </c:pt>
                <c:pt idx="4">
                  <c:v>998.75000000000011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7-475A-99BF-5EB252FA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85984"/>
        <c:axId val="136090560"/>
      </c:lineChart>
      <c:catAx>
        <c:axId val="13608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90560"/>
        <c:crosses val="autoZero"/>
        <c:auto val="1"/>
        <c:lblAlgn val="ctr"/>
        <c:lblOffset val="100"/>
        <c:noMultiLvlLbl val="0"/>
      </c:catAx>
      <c:valAx>
        <c:axId val="1360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归并排序实测与理论效率对比图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Sheet2!$T$1:$X$1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Sheet2!$T$22:$X$22</c:f>
              <c:numCache>
                <c:formatCode>General</c:formatCode>
                <c:ptCount val="5"/>
                <c:pt idx="0">
                  <c:v>2</c:v>
                </c:pt>
                <c:pt idx="1">
                  <c:v>4.3499999999999996</c:v>
                </c:pt>
                <c:pt idx="2">
                  <c:v>6.5</c:v>
                </c:pt>
                <c:pt idx="3">
                  <c:v>7.4</c:v>
                </c:pt>
                <c:pt idx="4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7-469B-A5E0-ADC19AEEF2E3}"/>
            </c:ext>
          </c:extLst>
        </c:ser>
        <c:ser>
          <c:idx val="1"/>
          <c:order val="1"/>
          <c:tx>
            <c:v>理论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Sheet2!$T$1:$X$1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Sheet2!$T$24:$X$24</c:f>
              <c:numCache>
                <c:formatCode>General</c:formatCode>
                <c:ptCount val="5"/>
                <c:pt idx="0">
                  <c:v>2</c:v>
                </c:pt>
                <c:pt idx="1">
                  <c:v>4.3010299956639804</c:v>
                </c:pt>
                <c:pt idx="2">
                  <c:v>6.715681882079493</c:v>
                </c:pt>
                <c:pt idx="3">
                  <c:v>9.2041199826559232</c:v>
                </c:pt>
                <c:pt idx="4">
                  <c:v>11.747425010840047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7-469B-A5E0-ADC19AEE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039568"/>
        <c:axId val="2051047056"/>
      </c:lineChart>
      <c:catAx>
        <c:axId val="205103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</a:p>
            </c:rich>
          </c:tx>
          <c:layout>
            <c:manualLayout>
              <c:xMode val="edge"/>
              <c:yMode val="edge"/>
              <c:x val="0.75064416994306027"/>
              <c:y val="0.78992203070359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047056"/>
        <c:crosses val="autoZero"/>
        <c:auto val="1"/>
        <c:lblAlgn val="ctr"/>
        <c:lblOffset val="100"/>
        <c:noMultiLvlLbl val="0"/>
      </c:catAx>
      <c:valAx>
        <c:axId val="20510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平均运行时间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0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快速排序实测与理论效率对比图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Sheet2!$Z$1:$AD$1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500000</c:v>
                </c:pt>
              </c:numCache>
            </c:numRef>
          </c:cat>
          <c:val>
            <c:numRef>
              <c:f>Sheet2!$Z$22:$AD$22</c:f>
              <c:numCache>
                <c:formatCode>General</c:formatCode>
                <c:ptCount val="5"/>
                <c:pt idx="0">
                  <c:v>1.3</c:v>
                </c:pt>
                <c:pt idx="1">
                  <c:v>2.25</c:v>
                </c:pt>
                <c:pt idx="2">
                  <c:v>3.85</c:v>
                </c:pt>
                <c:pt idx="3">
                  <c:v>5.5</c:v>
                </c:pt>
                <c:pt idx="4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C-486B-9502-B4BC68402078}"/>
            </c:ext>
          </c:extLst>
        </c:ser>
        <c:ser>
          <c:idx val="1"/>
          <c:order val="1"/>
          <c:tx>
            <c:v>理论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Sheet2!$Z$1:$AD$1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500000</c:v>
                </c:pt>
              </c:numCache>
            </c:numRef>
          </c:cat>
          <c:val>
            <c:numRef>
              <c:f>Sheet2!$Z$24:$AD$24</c:f>
              <c:numCache>
                <c:formatCode>General</c:formatCode>
                <c:ptCount val="5"/>
                <c:pt idx="0">
                  <c:v>1.3</c:v>
                </c:pt>
                <c:pt idx="1">
                  <c:v>2.7956694971815872</c:v>
                </c:pt>
                <c:pt idx="2">
                  <c:v>4.365193223351671</c:v>
                </c:pt>
                <c:pt idx="3">
                  <c:v>5.9826779887263504</c:v>
                </c:pt>
                <c:pt idx="4">
                  <c:v>7.6358262570460296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C-486B-9502-B4BC6840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84544"/>
        <c:axId val="1766878720"/>
      </c:lineChart>
      <c:catAx>
        <c:axId val="176688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6878720"/>
        <c:crosses val="autoZero"/>
        <c:auto val="1"/>
        <c:lblAlgn val="ctr"/>
        <c:lblOffset val="100"/>
        <c:noMultiLvlLbl val="0"/>
      </c:catAx>
      <c:valAx>
        <c:axId val="17668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68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各个排序算法在不同规模下的运行时间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Sheet2!$AE$2</c:f>
              <c:strCache>
                <c:ptCount val="1"/>
                <c:pt idx="0">
                  <c:v>冒泡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Sheet2!$AF$1:$AJ$1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500000</c:v>
                </c:pt>
              </c:numCache>
            </c:numRef>
          </c:cat>
          <c:val>
            <c:numRef>
              <c:f>Sheet2!$AF$2:$AJ$2</c:f>
              <c:numCache>
                <c:formatCode>General</c:formatCode>
                <c:ptCount val="5"/>
                <c:pt idx="0">
                  <c:v>146.94999999999999</c:v>
                </c:pt>
                <c:pt idx="1">
                  <c:v>582.75</c:v>
                </c:pt>
                <c:pt idx="2">
                  <c:v>1369.8</c:v>
                </c:pt>
                <c:pt idx="3">
                  <c:v>2460.85</c:v>
                </c:pt>
                <c:pt idx="4">
                  <c:v>3792.65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1-4CD3-ACFB-CBF2EA1D44DD}"/>
            </c:ext>
          </c:extLst>
        </c:ser>
        <c:ser>
          <c:idx val="1"/>
          <c:order val="1"/>
          <c:tx>
            <c:strRef>
              <c:f>Sheet2!$AE$3</c:f>
              <c:strCache>
                <c:ptCount val="1"/>
                <c:pt idx="0">
                  <c:v>插入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Sheet2!$AF$1:$AJ$1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500000</c:v>
                </c:pt>
              </c:numCache>
            </c:numRef>
          </c:cat>
          <c:val>
            <c:numRef>
              <c:f>Sheet2!$AF$3:$AJ$3</c:f>
              <c:numCache>
                <c:formatCode>General</c:formatCode>
                <c:ptCount val="5"/>
                <c:pt idx="0">
                  <c:v>18.850000000000001</c:v>
                </c:pt>
                <c:pt idx="1">
                  <c:v>72.5</c:v>
                </c:pt>
                <c:pt idx="2">
                  <c:v>179.7</c:v>
                </c:pt>
                <c:pt idx="3">
                  <c:v>295</c:v>
                </c:pt>
                <c:pt idx="4">
                  <c:v>475.15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1-4CD3-ACFB-CBF2EA1D44DD}"/>
            </c:ext>
          </c:extLst>
        </c:ser>
        <c:ser>
          <c:idx val="2"/>
          <c:order val="2"/>
          <c:tx>
            <c:strRef>
              <c:f>Sheet2!$AE$4</c:f>
              <c:strCache>
                <c:ptCount val="1"/>
                <c:pt idx="0">
                  <c:v>选择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Sheet2!$AF$1:$AJ$1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500000</c:v>
                </c:pt>
              </c:numCache>
            </c:numRef>
          </c:cat>
          <c:val>
            <c:numRef>
              <c:f>Sheet2!$AF$4:$AJ$4</c:f>
              <c:numCache>
                <c:formatCode>General</c:formatCode>
                <c:ptCount val="5"/>
                <c:pt idx="0">
                  <c:v>39.950000000000003</c:v>
                </c:pt>
                <c:pt idx="1">
                  <c:v>174.45</c:v>
                </c:pt>
                <c:pt idx="2">
                  <c:v>320.39999999999998</c:v>
                </c:pt>
                <c:pt idx="3">
                  <c:v>601.9</c:v>
                </c:pt>
                <c:pt idx="4">
                  <c:v>975.2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1-4CD3-ACFB-CBF2EA1D44DD}"/>
            </c:ext>
          </c:extLst>
        </c:ser>
        <c:ser>
          <c:idx val="3"/>
          <c:order val="3"/>
          <c:tx>
            <c:strRef>
              <c:f>Sheet2!$AE$5</c:f>
              <c:strCache>
                <c:ptCount val="1"/>
                <c:pt idx="0">
                  <c:v>归并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Sheet2!$AF$1:$AJ$1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500000</c:v>
                </c:pt>
              </c:numCache>
            </c:numRef>
          </c:cat>
          <c:val>
            <c:numRef>
              <c:f>Sheet2!$AF$5:$AJ$5</c:f>
              <c:numCache>
                <c:formatCode>General</c:formatCode>
                <c:ptCount val="5"/>
                <c:pt idx="0">
                  <c:v>2</c:v>
                </c:pt>
                <c:pt idx="1">
                  <c:v>4.3499999999999996</c:v>
                </c:pt>
                <c:pt idx="2">
                  <c:v>6.5</c:v>
                </c:pt>
                <c:pt idx="3">
                  <c:v>7.4</c:v>
                </c:pt>
                <c:pt idx="4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1-4CD3-ACFB-CBF2EA1D44DD}"/>
            </c:ext>
          </c:extLst>
        </c:ser>
        <c:ser>
          <c:idx val="4"/>
          <c:order val="4"/>
          <c:tx>
            <c:strRef>
              <c:f>Sheet2!$AE$6</c:f>
              <c:strCache>
                <c:ptCount val="1"/>
                <c:pt idx="0">
                  <c:v>快速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Sheet2!$AF$1:$AJ$1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500000</c:v>
                </c:pt>
              </c:numCache>
            </c:numRef>
          </c:cat>
          <c:val>
            <c:numRef>
              <c:f>Sheet2!$AF$6:$AJ$6</c:f>
              <c:numCache>
                <c:formatCode>General</c:formatCode>
                <c:ptCount val="5"/>
                <c:pt idx="0">
                  <c:v>1.3</c:v>
                </c:pt>
                <c:pt idx="1">
                  <c:v>2.25</c:v>
                </c:pt>
                <c:pt idx="2">
                  <c:v>3.85</c:v>
                </c:pt>
                <c:pt idx="3">
                  <c:v>5.5</c:v>
                </c:pt>
                <c:pt idx="4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81-4CD3-ACFB-CBF2EA1D4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73744"/>
        <c:axId val="89769168"/>
      </c:lineChart>
      <c:catAx>
        <c:axId val="8977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69168"/>
        <c:crosses val="autoZero"/>
        <c:auto val="1"/>
        <c:lblAlgn val="ctr"/>
        <c:lblOffset val="100"/>
        <c:noMultiLvlLbl val="0"/>
      </c:catAx>
      <c:valAx>
        <c:axId val="897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归并和快速排序运行时间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Sheet2!$AE$5</c:f>
              <c:strCache>
                <c:ptCount val="1"/>
                <c:pt idx="0">
                  <c:v>归并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Sheet2!$AF$1:$AJ$1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500000</c:v>
                </c:pt>
              </c:numCache>
            </c:numRef>
          </c:cat>
          <c:val>
            <c:numRef>
              <c:f>Sheet2!$AF$5:$AJ$5</c:f>
              <c:numCache>
                <c:formatCode>General</c:formatCode>
                <c:ptCount val="5"/>
                <c:pt idx="0">
                  <c:v>2</c:v>
                </c:pt>
                <c:pt idx="1">
                  <c:v>4.3499999999999996</c:v>
                </c:pt>
                <c:pt idx="2">
                  <c:v>6.5</c:v>
                </c:pt>
                <c:pt idx="3">
                  <c:v>7.4</c:v>
                </c:pt>
                <c:pt idx="4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8-4DB9-8046-DE25B364E2DD}"/>
            </c:ext>
          </c:extLst>
        </c:ser>
        <c:ser>
          <c:idx val="1"/>
          <c:order val="1"/>
          <c:tx>
            <c:strRef>
              <c:f>Sheet2!$AE$6</c:f>
              <c:strCache>
                <c:ptCount val="1"/>
                <c:pt idx="0">
                  <c:v>快速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Sheet2!$AF$1:$AJ$1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500000</c:v>
                </c:pt>
              </c:numCache>
            </c:numRef>
          </c:cat>
          <c:val>
            <c:numRef>
              <c:f>Sheet2!$AF$6:$AJ$6</c:f>
              <c:numCache>
                <c:formatCode>General</c:formatCode>
                <c:ptCount val="5"/>
                <c:pt idx="0">
                  <c:v>1.3</c:v>
                </c:pt>
                <c:pt idx="1">
                  <c:v>2.25</c:v>
                </c:pt>
                <c:pt idx="2">
                  <c:v>3.85</c:v>
                </c:pt>
                <c:pt idx="3">
                  <c:v>5.5</c:v>
                </c:pt>
                <c:pt idx="4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8-4DB9-8046-DE25B364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97632"/>
        <c:axId val="136090976"/>
      </c:lineChart>
      <c:catAx>
        <c:axId val="13609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90976"/>
        <c:crosses val="autoZero"/>
        <c:auto val="1"/>
        <c:lblAlgn val="ctr"/>
        <c:lblOffset val="100"/>
        <c:noMultiLvlLbl val="0"/>
      </c:catAx>
      <c:valAx>
        <c:axId val="1360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两种方法比较图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顶小堆（10位）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Sheet4!$B$1:$G$1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Sheet4!$B$2:$G$2</c:f>
              <c:numCache>
                <c:formatCode>General</c:formatCode>
                <c:ptCount val="6"/>
                <c:pt idx="0">
                  <c:v>20</c:v>
                </c:pt>
                <c:pt idx="1">
                  <c:v>32</c:v>
                </c:pt>
                <c:pt idx="2">
                  <c:v>59</c:v>
                </c:pt>
                <c:pt idx="3">
                  <c:v>88</c:v>
                </c:pt>
                <c:pt idx="4">
                  <c:v>111</c:v>
                </c:pt>
                <c:pt idx="5">
                  <c:v>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4-4D5F-BC2E-2965B756B98E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选择（10次）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Sheet4!$B$1:$G$1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Sheet4!$B$3:$G$3</c:f>
              <c:numCache>
                <c:formatCode>General</c:formatCode>
                <c:ptCount val="6"/>
                <c:pt idx="0">
                  <c:v>135</c:v>
                </c:pt>
                <c:pt idx="1">
                  <c:v>240</c:v>
                </c:pt>
                <c:pt idx="2">
                  <c:v>444</c:v>
                </c:pt>
                <c:pt idx="3">
                  <c:v>654</c:v>
                </c:pt>
                <c:pt idx="4">
                  <c:v>868</c:v>
                </c:pt>
                <c:pt idx="5">
                  <c:v>1092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54-4D5F-BC2E-2965B756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63488"/>
        <c:axId val="1230471392"/>
      </c:scatterChart>
      <c:valAx>
        <c:axId val="12304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  <a:r>
                  <a:rPr lang="en-US" altLang="zh-CN"/>
                  <a:t>/</a:t>
                </a:r>
                <a:r>
                  <a:rPr lang="zh-CN" altLang="en-US"/>
                  <a:t>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471392"/>
        <c:crosses val="autoZero"/>
        <c:crossBetween val="midCat"/>
      </c:valAx>
      <c:valAx>
        <c:axId val="12304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4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冒泡排序理论时间与实测时间的对比图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冒泡(实测)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Sheet1!$I$2:$M$2</c:f>
              <c:numCache>
                <c:formatCode>General</c:formatCode>
                <c:ptCount val="5"/>
                <c:pt idx="0">
                  <c:v>137.19999999999999</c:v>
                </c:pt>
                <c:pt idx="1">
                  <c:v>595.70000000000005</c:v>
                </c:pt>
                <c:pt idx="2">
                  <c:v>1353.25</c:v>
                </c:pt>
                <c:pt idx="3">
                  <c:v>2438.1</c:v>
                </c:pt>
                <c:pt idx="4">
                  <c:v>3849.25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7-4257-9483-9C23CC2483AC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冒泡(理论)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Sheet1!$I$9:$M$9</c:f>
              <c:numCache>
                <c:formatCode>General</c:formatCode>
                <c:ptCount val="5"/>
                <c:pt idx="0">
                  <c:v>137.19999999999999</c:v>
                </c:pt>
                <c:pt idx="1">
                  <c:v>548.79999999999995</c:v>
                </c:pt>
                <c:pt idx="2">
                  <c:v>1234.8</c:v>
                </c:pt>
                <c:pt idx="3">
                  <c:v>2195.1999999999998</c:v>
                </c:pt>
                <c:pt idx="4">
                  <c:v>3429.9999999999995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7-4257-9483-9C23CC248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145135"/>
        <c:axId val="2058145967"/>
      </c:lineChart>
      <c:catAx>
        <c:axId val="205814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145967"/>
        <c:crosses val="autoZero"/>
        <c:auto val="1"/>
        <c:lblAlgn val="ctr"/>
        <c:lblOffset val="100"/>
        <c:noMultiLvlLbl val="0"/>
      </c:catAx>
      <c:valAx>
        <c:axId val="20581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1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堆调整</a:t>
            </a:r>
            <a:r>
              <a:rPr lang="en-US" altLang="zh-CN"/>
              <a:t>top-K</a:t>
            </a:r>
            <a:r>
              <a:rPr lang="zh-CN" altLang="en-US"/>
              <a:t>效率图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顶小堆（10位）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Sheet4!$B$1:$G$1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Sheet4!$B$2:$G$2</c:f>
              <c:numCache>
                <c:formatCode>General</c:formatCode>
                <c:ptCount val="6"/>
                <c:pt idx="0">
                  <c:v>20</c:v>
                </c:pt>
                <c:pt idx="1">
                  <c:v>32</c:v>
                </c:pt>
                <c:pt idx="2">
                  <c:v>59</c:v>
                </c:pt>
                <c:pt idx="3">
                  <c:v>88</c:v>
                </c:pt>
                <c:pt idx="4">
                  <c:v>111</c:v>
                </c:pt>
                <c:pt idx="5">
                  <c:v>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B-412C-81DC-1B6F00E9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08816"/>
        <c:axId val="1314907984"/>
      </c:scatterChart>
      <c:valAx>
        <c:axId val="13149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  <a:r>
                  <a:rPr lang="en-US" altLang="zh-CN"/>
                  <a:t>/</a:t>
                </a:r>
                <a:r>
                  <a:rPr lang="zh-CN" altLang="en-US"/>
                  <a:t>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907984"/>
        <c:crosses val="autoZero"/>
        <c:crossBetween val="midCat"/>
      </c:valAx>
      <c:valAx>
        <c:axId val="1314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90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同一规模对不同</a:t>
            </a:r>
            <a:r>
              <a:rPr lang="en-US" altLang="zh-CN"/>
              <a:t>K</a:t>
            </a:r>
            <a:r>
              <a:rPr lang="zh-CN" altLang="en-US"/>
              <a:t>对运行时间的影响图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Sheet4!$J$15</c:f>
              <c:strCache>
                <c:ptCount val="1"/>
                <c:pt idx="0">
                  <c:v>实测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Sheet4!$K$1:$O$1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Sheet4!$K$15:$O$15</c:f>
              <c:numCache>
                <c:formatCode>General</c:formatCode>
                <c:ptCount val="5"/>
                <c:pt idx="0">
                  <c:v>175.5</c:v>
                </c:pt>
                <c:pt idx="1">
                  <c:v>230.3</c:v>
                </c:pt>
                <c:pt idx="2">
                  <c:v>254.9</c:v>
                </c:pt>
                <c:pt idx="3">
                  <c:v>279.8</c:v>
                </c:pt>
                <c:pt idx="4">
                  <c:v>295.7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1-45EE-8D2C-F90020BEF47D}"/>
            </c:ext>
          </c:extLst>
        </c:ser>
        <c:ser>
          <c:idx val="1"/>
          <c:order val="1"/>
          <c:tx>
            <c:strRef>
              <c:f>Sheet4!$J$16</c:f>
              <c:strCache>
                <c:ptCount val="1"/>
                <c:pt idx="0">
                  <c:v>理论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Sheet4!$K$1:$O$1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Sheet4!$K$16:$O$16</c:f>
              <c:numCache>
                <c:formatCode>General</c:formatCode>
                <c:ptCount val="5"/>
                <c:pt idx="0">
                  <c:v>175.5</c:v>
                </c:pt>
                <c:pt idx="1">
                  <c:v>228.33076423902872</c:v>
                </c:pt>
                <c:pt idx="2">
                  <c:v>259.23478020330077</c:v>
                </c:pt>
                <c:pt idx="3">
                  <c:v>281.16152847805739</c:v>
                </c:pt>
                <c:pt idx="4">
                  <c:v>298.16923576097128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1-45EE-8D2C-F90020BEF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073408"/>
        <c:axId val="987072160"/>
      </c:lineChart>
      <c:catAx>
        <c:axId val="98707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969125253325725"/>
              <c:y val="0.58431089904115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072160"/>
        <c:crosses val="autoZero"/>
        <c:auto val="1"/>
        <c:lblAlgn val="ctr"/>
        <c:lblOffset val="100"/>
        <c:noMultiLvlLbl val="0"/>
      </c:catAx>
      <c:valAx>
        <c:axId val="9870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073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插入排序理论时间与实测时间的对比图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插入(实测)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Sheet1!$I$3:$M$3</c:f>
              <c:numCache>
                <c:formatCode>General</c:formatCode>
                <c:ptCount val="5"/>
                <c:pt idx="0">
                  <c:v>23.3</c:v>
                </c:pt>
                <c:pt idx="1">
                  <c:v>67.099999999999994</c:v>
                </c:pt>
                <c:pt idx="2">
                  <c:v>135.91666666666666</c:v>
                </c:pt>
                <c:pt idx="3">
                  <c:v>235.5</c:v>
                </c:pt>
                <c:pt idx="4">
                  <c:v>357.25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4-4C56-8CA0-55F2B99B7332}"/>
            </c:ext>
          </c:extLst>
        </c:ser>
        <c:ser>
          <c:idx val="1"/>
          <c:order val="1"/>
          <c:tx>
            <c:strRef>
              <c:f>Sheet1!$H$10</c:f>
              <c:strCache>
                <c:ptCount val="1"/>
                <c:pt idx="0">
                  <c:v>插入(理论)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Sheet1!$I$10:$M$10</c:f>
              <c:numCache>
                <c:formatCode>General</c:formatCode>
                <c:ptCount val="5"/>
                <c:pt idx="0">
                  <c:v>23.3</c:v>
                </c:pt>
                <c:pt idx="1">
                  <c:v>93.2</c:v>
                </c:pt>
                <c:pt idx="2">
                  <c:v>209.70000000000002</c:v>
                </c:pt>
                <c:pt idx="3">
                  <c:v>372.8</c:v>
                </c:pt>
                <c:pt idx="4">
                  <c:v>582.5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4-4C56-8CA0-55F2B99B7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429167"/>
        <c:axId val="2067428751"/>
      </c:lineChart>
      <c:catAx>
        <c:axId val="206742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422090988626432"/>
              <c:y val="0.7619207494896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428751"/>
        <c:crosses val="autoZero"/>
        <c:auto val="1"/>
        <c:lblAlgn val="ctr"/>
        <c:lblOffset val="100"/>
        <c:noMultiLvlLbl val="0"/>
      </c:catAx>
      <c:valAx>
        <c:axId val="206742875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42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选择排序理论时间与实测时间的对比图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选择(实测)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Sheet1!$I$4:$M$4</c:f>
              <c:numCache>
                <c:formatCode>General</c:formatCode>
                <c:ptCount val="5"/>
                <c:pt idx="0">
                  <c:v>55.6</c:v>
                </c:pt>
                <c:pt idx="1">
                  <c:v>187.3</c:v>
                </c:pt>
                <c:pt idx="2">
                  <c:v>427.25</c:v>
                </c:pt>
                <c:pt idx="3">
                  <c:v>769.3</c:v>
                </c:pt>
                <c:pt idx="4">
                  <c:v>1179.25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7-4E9D-B916-4A220DEABDAE}"/>
            </c:ext>
          </c:extLst>
        </c:ser>
        <c:ser>
          <c:idx val="1"/>
          <c:order val="1"/>
          <c:tx>
            <c:strRef>
              <c:f>Sheet1!$H$11</c:f>
              <c:strCache>
                <c:ptCount val="1"/>
                <c:pt idx="0">
                  <c:v>选择(理论)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Sheet1!$I$11:$M$11</c:f>
              <c:numCache>
                <c:formatCode>General</c:formatCode>
                <c:ptCount val="5"/>
                <c:pt idx="0">
                  <c:v>55.6</c:v>
                </c:pt>
                <c:pt idx="1">
                  <c:v>222.4</c:v>
                </c:pt>
                <c:pt idx="2">
                  <c:v>500.40000000000003</c:v>
                </c:pt>
                <c:pt idx="3">
                  <c:v>889.6</c:v>
                </c:pt>
                <c:pt idx="4">
                  <c:v>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7-4E9D-B916-4A220DEAB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398751"/>
        <c:axId val="1841399583"/>
      </c:lineChart>
      <c:catAx>
        <c:axId val="184139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399583"/>
        <c:crosses val="autoZero"/>
        <c:auto val="1"/>
        <c:lblAlgn val="ctr"/>
        <c:lblOffset val="100"/>
        <c:noMultiLvlLbl val="0"/>
      </c:catAx>
      <c:valAx>
        <c:axId val="1841399583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39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合并排序理论时间与实测时间的对比图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合并(实测)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Sheet1!$I$5:$M$5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6.916666666666667</c:v>
                </c:pt>
                <c:pt idx="3">
                  <c:v>11.4</c:v>
                </c:pt>
                <c:pt idx="4">
                  <c:v>13.833333333333334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B-4FFD-B982-0E0233E87902}"/>
            </c:ext>
          </c:extLst>
        </c:ser>
        <c:ser>
          <c:idx val="1"/>
          <c:order val="1"/>
          <c:tx>
            <c:strRef>
              <c:f>Sheet1!$H$12</c:f>
              <c:strCache>
                <c:ptCount val="1"/>
                <c:pt idx="0">
                  <c:v>合并(理论)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Sheet1!$I$12:$M$12</c:f>
              <c:numCache>
                <c:formatCode>General</c:formatCode>
                <c:ptCount val="5"/>
                <c:pt idx="0">
                  <c:v>2.6</c:v>
                </c:pt>
                <c:pt idx="1">
                  <c:v>5.2</c:v>
                </c:pt>
                <c:pt idx="2">
                  <c:v>12.36270750562502</c:v>
                </c:pt>
                <c:pt idx="3">
                  <c:v>20.8</c:v>
                </c:pt>
                <c:pt idx="4">
                  <c:v>30.18506523353571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FB-4FFD-B982-0E0233E8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145135"/>
        <c:axId val="2058145967"/>
      </c:lineChart>
      <c:catAx>
        <c:axId val="205814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145967"/>
        <c:crosses val="autoZero"/>
        <c:auto val="1"/>
        <c:lblAlgn val="ctr"/>
        <c:lblOffset val="100"/>
        <c:noMultiLvlLbl val="0"/>
      </c:catAx>
      <c:valAx>
        <c:axId val="20581459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1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快速排序理论时间与实测时间的对比图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快速(实测)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Sheet1!$I$6:$M$6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3.6</c:v>
                </c:pt>
                <c:pt idx="2">
                  <c:v>10.5</c:v>
                </c:pt>
                <c:pt idx="3">
                  <c:v>13.6</c:v>
                </c:pt>
                <c:pt idx="4">
                  <c:v>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6-4122-ADFB-CD83DC6D0161}"/>
            </c:ext>
          </c:extLst>
        </c:ser>
        <c:ser>
          <c:idx val="1"/>
          <c:order val="1"/>
          <c:tx>
            <c:strRef>
              <c:f>Sheet1!$H$13</c:f>
              <c:strCache>
                <c:ptCount val="1"/>
                <c:pt idx="0">
                  <c:v>快速(理论)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Sheet1!$I$13:$M$13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4.5999999999999996</c:v>
                </c:pt>
                <c:pt idx="2">
                  <c:v>10.936241254975979</c:v>
                </c:pt>
                <c:pt idx="3">
                  <c:v>18.399999999999999</c:v>
                </c:pt>
                <c:pt idx="4">
                  <c:v>26.702173091204664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6-4122-ADFB-CD83DC6D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145135"/>
        <c:axId val="2058145967"/>
      </c:lineChart>
      <c:catAx>
        <c:axId val="205814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145967"/>
        <c:crosses val="autoZero"/>
        <c:auto val="1"/>
        <c:lblAlgn val="ctr"/>
        <c:lblOffset val="100"/>
        <c:noMultiLvlLbl val="0"/>
      </c:catAx>
      <c:valAx>
        <c:axId val="20581459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1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归并与快速排序的比较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合并(实测)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Sheet1!$I$5:$M$5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6.916666666666667</c:v>
                </c:pt>
                <c:pt idx="3">
                  <c:v>11.4</c:v>
                </c:pt>
                <c:pt idx="4">
                  <c:v>13.833333333333334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7-4545-9EDC-EAE328305EDC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快速(实测)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Sheet1!$I$6:$M$6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3.6</c:v>
                </c:pt>
                <c:pt idx="2">
                  <c:v>10.5</c:v>
                </c:pt>
                <c:pt idx="3">
                  <c:v>13.6</c:v>
                </c:pt>
                <c:pt idx="4">
                  <c:v>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7-4545-9EDC-EAE328305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715504"/>
        <c:axId val="1069717584"/>
      </c:lineChart>
      <c:catAx>
        <c:axId val="10697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9717584"/>
        <c:crosses val="autoZero"/>
        <c:auto val="1"/>
        <c:lblAlgn val="ctr"/>
        <c:lblOffset val="100"/>
        <c:noMultiLvlLbl val="0"/>
      </c:catAx>
      <c:valAx>
        <c:axId val="10697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97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归并排序和快速排序的对比图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Sheet1!$A$90</c:f>
              <c:strCache>
                <c:ptCount val="1"/>
                <c:pt idx="0">
                  <c:v>归并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Sheet1!$B$89:$L$89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800</c:v>
                </c:pt>
                <c:pt idx="10">
                  <c:v>1000</c:v>
                </c:pt>
              </c:numCache>
            </c:numRef>
          </c:xVal>
          <c:yVal>
            <c:numRef>
              <c:f>Sheet1!$B$90:$L$90</c:f>
              <c:numCache>
                <c:formatCode>General</c:formatCode>
                <c:ptCount val="11"/>
                <c:pt idx="0">
                  <c:v>26.53846153846154</c:v>
                </c:pt>
                <c:pt idx="1">
                  <c:v>42.384615384615387</c:v>
                </c:pt>
                <c:pt idx="2">
                  <c:v>50</c:v>
                </c:pt>
                <c:pt idx="3">
                  <c:v>56.769230769230766</c:v>
                </c:pt>
                <c:pt idx="4">
                  <c:v>59.92307692307692</c:v>
                </c:pt>
                <c:pt idx="5">
                  <c:v>88.538461538461533</c:v>
                </c:pt>
                <c:pt idx="6">
                  <c:v>165.76923076923077</c:v>
                </c:pt>
                <c:pt idx="7">
                  <c:v>328.69230769230768</c:v>
                </c:pt>
                <c:pt idx="8">
                  <c:v>739.38461538461536</c:v>
                </c:pt>
                <c:pt idx="9">
                  <c:v>1135.4615384615386</c:v>
                </c:pt>
                <c:pt idx="10">
                  <c:v>1443.9230769230769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9-40A2-9B34-B38E14448470}"/>
            </c:ext>
          </c:extLst>
        </c:ser>
        <c:ser>
          <c:idx val="1"/>
          <c:order val="1"/>
          <c:tx>
            <c:strRef>
              <c:f>Sheet1!$A$91</c:f>
              <c:strCache>
                <c:ptCount val="1"/>
                <c:pt idx="0">
                  <c:v>快速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Sheet1!$B$89:$L$89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800</c:v>
                </c:pt>
                <c:pt idx="10">
                  <c:v>1000</c:v>
                </c:pt>
              </c:numCache>
            </c:numRef>
          </c:xVal>
          <c:yVal>
            <c:numRef>
              <c:f>Sheet1!$B$91:$L$91</c:f>
              <c:numCache>
                <c:formatCode>General</c:formatCode>
                <c:ptCount val="11"/>
                <c:pt idx="0">
                  <c:v>44.307692307692307</c:v>
                </c:pt>
                <c:pt idx="1">
                  <c:v>39.307692307692307</c:v>
                </c:pt>
                <c:pt idx="2">
                  <c:v>55.615384615384613</c:v>
                </c:pt>
                <c:pt idx="3">
                  <c:v>66.769230769230774</c:v>
                </c:pt>
                <c:pt idx="4">
                  <c:v>67.84615384615384</c:v>
                </c:pt>
                <c:pt idx="5">
                  <c:v>83.615384615384613</c:v>
                </c:pt>
                <c:pt idx="6">
                  <c:v>136.15384615384616</c:v>
                </c:pt>
                <c:pt idx="7">
                  <c:v>246</c:v>
                </c:pt>
                <c:pt idx="8">
                  <c:v>582.46153846153845</c:v>
                </c:pt>
                <c:pt idx="9">
                  <c:v>928.61538461538464</c:v>
                </c:pt>
                <c:pt idx="10">
                  <c:v>1180.1538461538462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D9-40A2-9B34-B38E14448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34224"/>
        <c:axId val="1071732976"/>
      </c:scatterChart>
      <c:valAx>
        <c:axId val="107173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  <a:r>
                  <a:rPr lang="en-US" altLang="zh-CN"/>
                  <a:t>n/</a:t>
                </a:r>
                <a:r>
                  <a:rPr lang="zh-CN" altLang="en-US"/>
                  <a:t>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1732976"/>
        <c:crosses val="autoZero"/>
        <c:crossBetween val="midCat"/>
      </c:valAx>
      <c:valAx>
        <c:axId val="10717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173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归并和快速排序折线图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Sheet3!$A$40</c:f>
              <c:strCache>
                <c:ptCount val="1"/>
                <c:pt idx="0">
                  <c:v>归并(实测)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Sheet3!$B$39:$J$39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</c:numCache>
            </c:numRef>
          </c:xVal>
          <c:yVal>
            <c:numRef>
              <c:f>Sheet3!$B$40:$J$40</c:f>
              <c:numCache>
                <c:formatCode>General</c:formatCode>
                <c:ptCount val="9"/>
                <c:pt idx="0">
                  <c:v>165.76923076923077</c:v>
                </c:pt>
                <c:pt idx="1">
                  <c:v>328.69230769230768</c:v>
                </c:pt>
                <c:pt idx="2">
                  <c:v>354.53846153846155</c:v>
                </c:pt>
                <c:pt idx="3">
                  <c:v>469.69230769230768</c:v>
                </c:pt>
                <c:pt idx="4">
                  <c:v>597.76923076923072</c:v>
                </c:pt>
                <c:pt idx="5">
                  <c:v>734.07692307692309</c:v>
                </c:pt>
                <c:pt idx="6">
                  <c:v>886.92307692307691</c:v>
                </c:pt>
                <c:pt idx="7">
                  <c:v>1007.3846153846154</c:v>
                </c:pt>
                <c:pt idx="8">
                  <c:v>1263.3846153846155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C-48A4-9CC7-A013208577B9}"/>
            </c:ext>
          </c:extLst>
        </c:ser>
        <c:ser>
          <c:idx val="1"/>
          <c:order val="1"/>
          <c:tx>
            <c:strRef>
              <c:f>Sheet3!$A$41</c:f>
              <c:strCache>
                <c:ptCount val="1"/>
                <c:pt idx="0">
                  <c:v>快速(实测)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Sheet3!$B$39:$J$39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</c:numCache>
            </c:numRef>
          </c:xVal>
          <c:yVal>
            <c:numRef>
              <c:f>Sheet3!$B$41:$J$41</c:f>
              <c:numCache>
                <c:formatCode>General</c:formatCode>
                <c:ptCount val="9"/>
                <c:pt idx="0">
                  <c:v>136.15384615384616</c:v>
                </c:pt>
                <c:pt idx="1">
                  <c:v>246</c:v>
                </c:pt>
                <c:pt idx="2">
                  <c:v>308.15384615384613</c:v>
                </c:pt>
                <c:pt idx="3">
                  <c:v>426.76923076923077</c:v>
                </c:pt>
                <c:pt idx="4">
                  <c:v>582.46153846153845</c:v>
                </c:pt>
                <c:pt idx="5">
                  <c:v>663.61538461538464</c:v>
                </c:pt>
                <c:pt idx="6">
                  <c:v>788.38461538461536</c:v>
                </c:pt>
                <c:pt idx="7">
                  <c:v>928.61538461538464</c:v>
                </c:pt>
                <c:pt idx="8">
                  <c:v>1162.3846153846155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2C-48A4-9CC7-A0132085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668944"/>
        <c:axId val="1516666032"/>
      </c:scatterChart>
      <c:valAx>
        <c:axId val="15166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666032"/>
        <c:crosses val="autoZero"/>
        <c:crossBetween val="midCat"/>
      </c:valAx>
      <c:valAx>
        <c:axId val="1516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66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169067</xdr:colOff>
      <xdr:row>0</xdr:row>
      <xdr:rowOff>61911</xdr:rowOff>
    </xdr:from>
    <xdr:to>
      <xdr:col>21</xdr:col>
      <xdr:colOff>195262</xdr:colOff>
      <xdr:row>15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71BA76-1B60-4B5A-AC0F-5E5EE174A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278605</xdr:colOff>
      <xdr:row>16</xdr:row>
      <xdr:rowOff>38100</xdr:rowOff>
    </xdr:from>
    <xdr:to>
      <xdr:col>21</xdr:col>
      <xdr:colOff>316705</xdr:colOff>
      <xdr:row>31</xdr:row>
      <xdr:rowOff>138112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462EFF-D944-40E7-811A-069B88FF5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288130</xdr:colOff>
      <xdr:row>32</xdr:row>
      <xdr:rowOff>61913</xdr:rowOff>
    </xdr:from>
    <xdr:to>
      <xdr:col>20</xdr:col>
      <xdr:colOff>326230</xdr:colOff>
      <xdr:row>47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C0BE38-CE7F-42BA-B9BA-83288188B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216692</xdr:colOff>
      <xdr:row>47</xdr:row>
      <xdr:rowOff>166687</xdr:rowOff>
    </xdr:from>
    <xdr:to>
      <xdr:col>20</xdr:col>
      <xdr:colOff>254792</xdr:colOff>
      <xdr:row>63</xdr:row>
      <xdr:rowOff>90487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2B88A50-11DE-436C-A60F-5CFDFC6E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161925</xdr:colOff>
      <xdr:row>31</xdr:row>
      <xdr:rowOff>142874</xdr:rowOff>
    </xdr:from>
    <xdr:to>
      <xdr:col>13</xdr:col>
      <xdr:colOff>200025</xdr:colOff>
      <xdr:row>47</xdr:row>
      <xdr:rowOff>66674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001D1EE-D30A-4AE8-B420-E11914E6E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14</xdr:col>
      <xdr:colOff>38100</xdr:colOff>
      <xdr:row>30</xdr:row>
      <xdr:rowOff>100013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39F0C61-71B1-4CB6-B460-E61BC2243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483392</xdr:colOff>
      <xdr:row>1</xdr:row>
      <xdr:rowOff>57150</xdr:rowOff>
    </xdr:from>
    <xdr:to>
      <xdr:col>28</xdr:col>
      <xdr:colOff>223837</xdr:colOff>
      <xdr:row>16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F3C538-5F29-4935-828C-C598D3DC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54768</xdr:colOff>
      <xdr:row>96</xdr:row>
      <xdr:rowOff>123824</xdr:rowOff>
    </xdr:from>
    <xdr:to>
      <xdr:col>8</xdr:col>
      <xdr:colOff>92868</xdr:colOff>
      <xdr:row>112</xdr:row>
      <xdr:rowOff>47624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122D6FB-CB26-4ECC-A65C-692EFF1B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469106</xdr:colOff>
      <xdr:row>46</xdr:row>
      <xdr:rowOff>161925</xdr:rowOff>
    </xdr:from>
    <xdr:to>
      <xdr:col>17</xdr:col>
      <xdr:colOff>507206</xdr:colOff>
      <xdr:row>62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763347-0196-40E1-9CC1-FE0479B24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640556</xdr:colOff>
      <xdr:row>49</xdr:row>
      <xdr:rowOff>114299</xdr:rowOff>
    </xdr:from>
    <xdr:to>
      <xdr:col>8</xdr:col>
      <xdr:colOff>30956</xdr:colOff>
      <xdr:row>65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2E71C2-792B-4F78-8807-E95F470B3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550069</xdr:colOff>
      <xdr:row>65</xdr:row>
      <xdr:rowOff>171449</xdr:rowOff>
    </xdr:from>
    <xdr:to>
      <xdr:col>7</xdr:col>
      <xdr:colOff>588169</xdr:colOff>
      <xdr:row>81</xdr:row>
      <xdr:rowOff>95249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CFE5F87-845A-4788-BBAD-9944D9407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</xdr:colOff>
      <xdr:row>26</xdr:row>
      <xdr:rowOff>19049</xdr:rowOff>
    </xdr:from>
    <xdr:to>
      <xdr:col>6</xdr:col>
      <xdr:colOff>61913</xdr:colOff>
      <xdr:row>39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0B53FF-7F31-447E-BBDC-203009672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202406</xdr:colOff>
      <xdr:row>25</xdr:row>
      <xdr:rowOff>66674</xdr:rowOff>
    </xdr:from>
    <xdr:to>
      <xdr:col>12</xdr:col>
      <xdr:colOff>390526</xdr:colOff>
      <xdr:row>39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EEEBD9-A71F-4B51-ACA0-DCA8F9583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42022</xdr:colOff>
      <xdr:row>25</xdr:row>
      <xdr:rowOff>104773</xdr:rowOff>
    </xdr:from>
    <xdr:to>
      <xdr:col>18</xdr:col>
      <xdr:colOff>590550</xdr:colOff>
      <xdr:row>39</xdr:row>
      <xdr:rowOff>4761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B876C96-17E3-457F-834B-A37127C94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250032</xdr:colOff>
      <xdr:row>40</xdr:row>
      <xdr:rowOff>142875</xdr:rowOff>
    </xdr:from>
    <xdr:to>
      <xdr:col>23</xdr:col>
      <xdr:colOff>557213</xdr:colOff>
      <xdr:row>57</xdr:row>
      <xdr:rowOff>14288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56CB091-20CC-41D1-A6DB-63B89FEF7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26193</xdr:colOff>
      <xdr:row>26</xdr:row>
      <xdr:rowOff>85726</xdr:rowOff>
    </xdr:from>
    <xdr:to>
      <xdr:col>31</xdr:col>
      <xdr:colOff>64293</xdr:colOff>
      <xdr:row>42</xdr:row>
      <xdr:rowOff>9526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6CB1A0D-E8A9-40A4-9185-0C56F73CD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450056</xdr:colOff>
      <xdr:row>7</xdr:row>
      <xdr:rowOff>9524</xdr:rowOff>
    </xdr:from>
    <xdr:to>
      <xdr:col>37</xdr:col>
      <xdr:colOff>488156</xdr:colOff>
      <xdr:row>22</xdr:row>
      <xdr:rowOff>109537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8E360F-14BD-4353-A577-E4241697C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169068</xdr:colOff>
      <xdr:row>23</xdr:row>
      <xdr:rowOff>4762</xdr:rowOff>
    </xdr:from>
    <xdr:to>
      <xdr:col>38</xdr:col>
      <xdr:colOff>207168</xdr:colOff>
      <xdr:row>38</xdr:row>
      <xdr:rowOff>104775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4775990-D249-4D40-8B66-69953E71B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531018</xdr:colOff>
      <xdr:row>5</xdr:row>
      <xdr:rowOff>71437</xdr:rowOff>
    </xdr:from>
    <xdr:to>
      <xdr:col>7</xdr:col>
      <xdr:colOff>569118</xdr:colOff>
      <xdr:row>20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001E23-0C69-465E-97CC-EB0DFBEC4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330993</xdr:colOff>
      <xdr:row>22</xdr:row>
      <xdr:rowOff>28575</xdr:rowOff>
    </xdr:from>
    <xdr:to>
      <xdr:col>7</xdr:col>
      <xdr:colOff>369093</xdr:colOff>
      <xdr:row>37</xdr:row>
      <xdr:rowOff>128587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42E5A3-FD80-4281-B2CA-E9FF3A215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297656</xdr:colOff>
      <xdr:row>1</xdr:row>
      <xdr:rowOff>23813</xdr:rowOff>
    </xdr:from>
    <xdr:to>
      <xdr:col>24</xdr:col>
      <xdr:colOff>52388</xdr:colOff>
      <xdr:row>20</xdr:row>
      <xdr:rowOff>100013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D8B6027-9DDA-4411-865A-EDE8821CE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"/>
  <sheetViews>
    <sheetView topLeftCell="A85" workbookViewId="0">
      <selection activeCell="A88" sqref="A88:L91"/>
    </sheetView>
  </sheetViews>
  <sheetFormatPr defaultRowHeight="13.9" x14ac:dyDescent="0.4"/>
  <sheetData>
    <row r="1" spans="1:13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>
        <v>10000</v>
      </c>
      <c r="J1">
        <v>20000</v>
      </c>
      <c r="K1">
        <v>30000</v>
      </c>
      <c r="L1">
        <v>40000</v>
      </c>
      <c r="M1">
        <v>50000</v>
      </c>
    </row>
    <row r="2" spans="1:13" x14ac:dyDescent="0.4">
      <c r="B2">
        <v>138</v>
      </c>
      <c r="C2">
        <v>20</v>
      </c>
      <c r="D2">
        <v>52</v>
      </c>
      <c r="E2">
        <v>3</v>
      </c>
      <c r="F2">
        <v>2</v>
      </c>
      <c r="H2" t="s">
        <v>12</v>
      </c>
      <c r="I2">
        <f>B12</f>
        <v>137.19999999999999</v>
      </c>
      <c r="J2">
        <f>B25</f>
        <v>595.70000000000005</v>
      </c>
      <c r="K2">
        <f>B40</f>
        <v>1353.25</v>
      </c>
      <c r="L2">
        <f>B53</f>
        <v>2438.1</v>
      </c>
      <c r="M2">
        <f>B69</f>
        <v>3849.25</v>
      </c>
    </row>
    <row r="3" spans="1:13" x14ac:dyDescent="0.4">
      <c r="B3">
        <v>149</v>
      </c>
      <c r="C3">
        <v>26</v>
      </c>
      <c r="D3">
        <v>54</v>
      </c>
      <c r="E3">
        <v>3</v>
      </c>
      <c r="F3">
        <v>2</v>
      </c>
      <c r="H3" t="s">
        <v>13</v>
      </c>
      <c r="I3">
        <f>C12</f>
        <v>23.3</v>
      </c>
      <c r="J3">
        <f>C25</f>
        <v>67.099999999999994</v>
      </c>
      <c r="K3">
        <f>C40</f>
        <v>135.91666666666666</v>
      </c>
      <c r="L3">
        <f>C53</f>
        <v>235.5</v>
      </c>
      <c r="M3">
        <f>C69</f>
        <v>357.25</v>
      </c>
    </row>
    <row r="4" spans="1:13" x14ac:dyDescent="0.4">
      <c r="B4">
        <v>144</v>
      </c>
      <c r="C4">
        <v>19</v>
      </c>
      <c r="D4">
        <v>51</v>
      </c>
      <c r="E4">
        <v>2</v>
      </c>
      <c r="F4">
        <v>1</v>
      </c>
      <c r="H4" t="s">
        <v>14</v>
      </c>
      <c r="I4">
        <f>D12</f>
        <v>55.6</v>
      </c>
      <c r="J4">
        <f>D25</f>
        <v>187.3</v>
      </c>
      <c r="K4">
        <f>D40</f>
        <v>427.25</v>
      </c>
      <c r="L4">
        <f>D53</f>
        <v>769.3</v>
      </c>
      <c r="M4">
        <f>D69</f>
        <v>1179.25</v>
      </c>
    </row>
    <row r="5" spans="1:13" x14ac:dyDescent="0.4">
      <c r="B5">
        <v>138</v>
      </c>
      <c r="C5">
        <v>26</v>
      </c>
      <c r="D5">
        <v>66</v>
      </c>
      <c r="E5">
        <v>2</v>
      </c>
      <c r="F5">
        <v>3</v>
      </c>
      <c r="H5" t="s">
        <v>15</v>
      </c>
      <c r="I5">
        <f>E12</f>
        <v>2.6</v>
      </c>
      <c r="J5">
        <f>E25</f>
        <v>4.4000000000000004</v>
      </c>
      <c r="K5">
        <f>E40</f>
        <v>6.916666666666667</v>
      </c>
      <c r="L5">
        <f>E53</f>
        <v>11.4</v>
      </c>
      <c r="M5">
        <f>E69</f>
        <v>13.833333333333334</v>
      </c>
    </row>
    <row r="6" spans="1:13" x14ac:dyDescent="0.4">
      <c r="B6">
        <v>140</v>
      </c>
      <c r="C6">
        <v>26</v>
      </c>
      <c r="D6">
        <v>58</v>
      </c>
      <c r="E6">
        <v>3</v>
      </c>
      <c r="F6">
        <v>2</v>
      </c>
      <c r="H6" t="s">
        <v>16</v>
      </c>
      <c r="I6">
        <f>F12</f>
        <v>2.2999999999999998</v>
      </c>
      <c r="J6">
        <f>F25</f>
        <v>3.6</v>
      </c>
      <c r="K6">
        <f>F40</f>
        <v>10.5</v>
      </c>
      <c r="L6">
        <f>F53</f>
        <v>13.6</v>
      </c>
      <c r="M6">
        <f>F69</f>
        <v>19.25</v>
      </c>
    </row>
    <row r="7" spans="1:13" x14ac:dyDescent="0.4">
      <c r="B7">
        <v>138</v>
      </c>
      <c r="C7">
        <v>25</v>
      </c>
      <c r="D7">
        <v>52</v>
      </c>
      <c r="E7">
        <v>3</v>
      </c>
      <c r="F7">
        <v>2</v>
      </c>
    </row>
    <row r="8" spans="1:13" x14ac:dyDescent="0.4">
      <c r="B8">
        <v>136</v>
      </c>
      <c r="C8">
        <v>25</v>
      </c>
      <c r="D8">
        <v>61</v>
      </c>
      <c r="E8">
        <v>2</v>
      </c>
      <c r="F8">
        <v>2</v>
      </c>
      <c r="I8">
        <v>10000</v>
      </c>
      <c r="J8">
        <v>20000</v>
      </c>
      <c r="K8">
        <v>30000</v>
      </c>
      <c r="L8">
        <v>40000</v>
      </c>
      <c r="M8">
        <v>50000</v>
      </c>
    </row>
    <row r="9" spans="1:13" x14ac:dyDescent="0.4">
      <c r="B9">
        <v>131</v>
      </c>
      <c r="C9">
        <v>20</v>
      </c>
      <c r="D9">
        <v>51</v>
      </c>
      <c r="E9">
        <v>2</v>
      </c>
      <c r="F9">
        <v>3</v>
      </c>
      <c r="H9" t="s">
        <v>11</v>
      </c>
      <c r="I9">
        <f>I2</f>
        <v>137.19999999999999</v>
      </c>
      <c r="J9">
        <f>I9*2^2</f>
        <v>548.79999999999995</v>
      </c>
      <c r="K9">
        <f>I9*3^2</f>
        <v>1234.8</v>
      </c>
      <c r="L9">
        <f>I9*4^2</f>
        <v>2195.1999999999998</v>
      </c>
      <c r="M9">
        <f>I9*5^2</f>
        <v>3429.9999999999995</v>
      </c>
    </row>
    <row r="10" spans="1:13" x14ac:dyDescent="0.4">
      <c r="B10">
        <v>125</v>
      </c>
      <c r="C10">
        <v>22</v>
      </c>
      <c r="D10">
        <v>56</v>
      </c>
      <c r="E10">
        <v>4</v>
      </c>
      <c r="F10">
        <v>2</v>
      </c>
      <c r="H10" t="s">
        <v>17</v>
      </c>
      <c r="I10">
        <f>I3</f>
        <v>23.3</v>
      </c>
      <c r="J10">
        <f>I10*2^2</f>
        <v>93.2</v>
      </c>
      <c r="K10">
        <f>I10*3^2</f>
        <v>209.70000000000002</v>
      </c>
      <c r="L10">
        <f>I10*4^2</f>
        <v>372.8</v>
      </c>
      <c r="M10">
        <f>I10*5^2</f>
        <v>582.5</v>
      </c>
    </row>
    <row r="11" spans="1:13" x14ac:dyDescent="0.4">
      <c r="B11">
        <v>133</v>
      </c>
      <c r="C11">
        <v>24</v>
      </c>
      <c r="D11">
        <v>55</v>
      </c>
      <c r="E11">
        <v>2</v>
      </c>
      <c r="F11">
        <v>4</v>
      </c>
      <c r="H11" t="s">
        <v>20</v>
      </c>
      <c r="I11">
        <f>I4</f>
        <v>55.6</v>
      </c>
      <c r="J11">
        <f>I11*2^2</f>
        <v>222.4</v>
      </c>
      <c r="K11">
        <f>I11*3^2</f>
        <v>500.40000000000003</v>
      </c>
      <c r="L11">
        <f>I11*4^2</f>
        <v>889.6</v>
      </c>
      <c r="M11">
        <f>I11*5^2</f>
        <v>1390</v>
      </c>
    </row>
    <row r="12" spans="1:13" x14ac:dyDescent="0.4">
      <c r="A12" t="s">
        <v>10</v>
      </c>
      <c r="B12">
        <f>AVERAGE(B2:B11)</f>
        <v>137.19999999999999</v>
      </c>
      <c r="C12">
        <f t="shared" ref="C12:F12" si="0">AVERAGE(C2:C11)</f>
        <v>23.3</v>
      </c>
      <c r="D12">
        <f t="shared" si="0"/>
        <v>55.6</v>
      </c>
      <c r="E12">
        <f t="shared" si="0"/>
        <v>2.6</v>
      </c>
      <c r="F12">
        <f t="shared" si="0"/>
        <v>2.2999999999999998</v>
      </c>
      <c r="H12" t="s">
        <v>18</v>
      </c>
      <c r="I12">
        <f>I5</f>
        <v>2.6</v>
      </c>
      <c r="J12">
        <f>$I$12*(J8/$I$8*LOG(J8/$I$8,2))</f>
        <v>5.2</v>
      </c>
      <c r="K12">
        <f t="shared" ref="K12:M12" si="1">$I$12*(K8/$I$8*LOG(K8/$I$8,2))</f>
        <v>12.36270750562502</v>
      </c>
      <c r="L12">
        <f t="shared" si="1"/>
        <v>20.8</v>
      </c>
      <c r="M12">
        <f t="shared" si="1"/>
        <v>30.18506523353571</v>
      </c>
    </row>
    <row r="13" spans="1:13" x14ac:dyDescent="0.4">
      <c r="H13" t="s">
        <v>19</v>
      </c>
      <c r="I13">
        <f>I6</f>
        <v>2.2999999999999998</v>
      </c>
      <c r="J13">
        <f>$I$13*(J8/$I$8*LOG(J8/$I$8,2))</f>
        <v>4.5999999999999996</v>
      </c>
      <c r="K13">
        <f t="shared" ref="K13:M13" si="2">$I$13*(K8/$I$8*LOG(K8/$I$8,2))</f>
        <v>10.936241254975979</v>
      </c>
      <c r="L13">
        <f t="shared" si="2"/>
        <v>18.399999999999999</v>
      </c>
      <c r="M13">
        <f t="shared" si="2"/>
        <v>26.702173091204664</v>
      </c>
    </row>
    <row r="14" spans="1:13" x14ac:dyDescent="0.4">
      <c r="A14" t="s">
        <v>6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</row>
    <row r="15" spans="1:13" x14ac:dyDescent="0.4">
      <c r="B15">
        <v>613</v>
      </c>
      <c r="C15">
        <v>70</v>
      </c>
      <c r="D15">
        <v>192</v>
      </c>
      <c r="E15">
        <v>4</v>
      </c>
      <c r="F15">
        <v>4</v>
      </c>
    </row>
    <row r="16" spans="1:13" x14ac:dyDescent="0.4">
      <c r="B16">
        <v>573</v>
      </c>
      <c r="C16">
        <v>62</v>
      </c>
      <c r="D16">
        <v>185</v>
      </c>
      <c r="E16">
        <v>5</v>
      </c>
      <c r="F16">
        <v>4</v>
      </c>
    </row>
    <row r="17" spans="1:6" x14ac:dyDescent="0.4">
      <c r="B17">
        <v>640</v>
      </c>
      <c r="C17">
        <v>70</v>
      </c>
      <c r="D17">
        <v>192</v>
      </c>
      <c r="E17">
        <v>5</v>
      </c>
      <c r="F17">
        <v>4</v>
      </c>
    </row>
    <row r="18" spans="1:6" x14ac:dyDescent="0.4">
      <c r="B18">
        <v>569</v>
      </c>
      <c r="C18">
        <v>65</v>
      </c>
      <c r="D18">
        <v>185</v>
      </c>
      <c r="E18">
        <v>5</v>
      </c>
      <c r="F18">
        <v>3</v>
      </c>
    </row>
    <row r="19" spans="1:6" x14ac:dyDescent="0.4">
      <c r="B19">
        <v>592</v>
      </c>
      <c r="C19">
        <v>66</v>
      </c>
      <c r="D19">
        <v>193</v>
      </c>
      <c r="E19">
        <v>5</v>
      </c>
      <c r="F19">
        <v>4</v>
      </c>
    </row>
    <row r="20" spans="1:6" x14ac:dyDescent="0.4">
      <c r="B20">
        <v>584</v>
      </c>
      <c r="C20">
        <v>69</v>
      </c>
      <c r="D20">
        <v>181</v>
      </c>
      <c r="E20">
        <v>4</v>
      </c>
      <c r="F20">
        <v>3</v>
      </c>
    </row>
    <row r="21" spans="1:6" x14ac:dyDescent="0.4">
      <c r="B21">
        <v>574</v>
      </c>
      <c r="C21">
        <v>64</v>
      </c>
      <c r="D21">
        <v>183</v>
      </c>
      <c r="E21">
        <v>4</v>
      </c>
      <c r="F21">
        <v>3</v>
      </c>
    </row>
    <row r="22" spans="1:6" x14ac:dyDescent="0.4">
      <c r="B22">
        <v>571</v>
      </c>
      <c r="C22">
        <v>69</v>
      </c>
      <c r="D22">
        <v>190</v>
      </c>
      <c r="E22">
        <v>4</v>
      </c>
      <c r="F22">
        <v>3</v>
      </c>
    </row>
    <row r="23" spans="1:6" x14ac:dyDescent="0.4">
      <c r="B23">
        <v>584</v>
      </c>
      <c r="C23">
        <v>63</v>
      </c>
      <c r="D23">
        <v>181</v>
      </c>
      <c r="E23">
        <v>4</v>
      </c>
      <c r="F23">
        <v>4</v>
      </c>
    </row>
    <row r="24" spans="1:6" x14ac:dyDescent="0.4">
      <c r="B24">
        <v>657</v>
      </c>
      <c r="C24">
        <v>73</v>
      </c>
      <c r="D24">
        <v>191</v>
      </c>
      <c r="E24">
        <v>4</v>
      </c>
      <c r="F24">
        <v>4</v>
      </c>
    </row>
    <row r="25" spans="1:6" x14ac:dyDescent="0.4">
      <c r="A25" t="s">
        <v>10</v>
      </c>
      <c r="B25">
        <f>AVERAGE(B15:B24)</f>
        <v>595.70000000000005</v>
      </c>
      <c r="C25">
        <f>AVERAGE(C15:C24)</f>
        <v>67.099999999999994</v>
      </c>
      <c r="D25">
        <f>AVERAGE(D15:D24)</f>
        <v>187.3</v>
      </c>
      <c r="E25">
        <f>AVERAGE(E15:E24)</f>
        <v>4.4000000000000004</v>
      </c>
      <c r="F25">
        <f>AVERAGE(F15:F24)</f>
        <v>3.6</v>
      </c>
    </row>
    <row r="27" spans="1:6" x14ac:dyDescent="0.4">
      <c r="A27" t="s">
        <v>7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</row>
    <row r="28" spans="1:6" x14ac:dyDescent="0.4">
      <c r="B28">
        <v>1366</v>
      </c>
      <c r="C28">
        <v>138</v>
      </c>
      <c r="D28">
        <v>427</v>
      </c>
      <c r="E28">
        <v>10</v>
      </c>
      <c r="F28">
        <v>18</v>
      </c>
    </row>
    <row r="29" spans="1:6" x14ac:dyDescent="0.4">
      <c r="B29">
        <v>1364</v>
      </c>
      <c r="C29">
        <v>132</v>
      </c>
      <c r="D29">
        <v>429</v>
      </c>
      <c r="E29">
        <v>7</v>
      </c>
      <c r="F29">
        <v>6</v>
      </c>
    </row>
    <row r="30" spans="1:6" x14ac:dyDescent="0.4">
      <c r="B30">
        <v>1336</v>
      </c>
      <c r="C30">
        <v>135</v>
      </c>
      <c r="D30">
        <v>427</v>
      </c>
      <c r="E30">
        <v>6</v>
      </c>
      <c r="F30">
        <v>11</v>
      </c>
    </row>
    <row r="31" spans="1:6" x14ac:dyDescent="0.4">
      <c r="B31">
        <v>1325</v>
      </c>
      <c r="C31">
        <v>134</v>
      </c>
      <c r="D31">
        <v>423</v>
      </c>
      <c r="E31">
        <v>7</v>
      </c>
      <c r="F31">
        <v>5</v>
      </c>
    </row>
    <row r="32" spans="1:6" x14ac:dyDescent="0.4">
      <c r="B32">
        <v>1346</v>
      </c>
      <c r="C32">
        <v>137</v>
      </c>
      <c r="D32">
        <v>429</v>
      </c>
      <c r="E32">
        <v>7</v>
      </c>
      <c r="F32">
        <v>12</v>
      </c>
    </row>
    <row r="33" spans="1:6" x14ac:dyDescent="0.4">
      <c r="B33">
        <v>1329</v>
      </c>
      <c r="C33">
        <v>132</v>
      </c>
      <c r="D33">
        <v>426</v>
      </c>
      <c r="E33">
        <v>6</v>
      </c>
      <c r="F33">
        <v>12</v>
      </c>
    </row>
    <row r="34" spans="1:6" x14ac:dyDescent="0.4">
      <c r="B34">
        <v>1361</v>
      </c>
      <c r="C34">
        <v>138</v>
      </c>
      <c r="D34">
        <v>422</v>
      </c>
      <c r="E34">
        <v>6</v>
      </c>
      <c r="F34">
        <v>11</v>
      </c>
    </row>
    <row r="35" spans="1:6" x14ac:dyDescent="0.4">
      <c r="B35">
        <v>1328</v>
      </c>
      <c r="C35">
        <v>138</v>
      </c>
      <c r="D35">
        <v>436</v>
      </c>
      <c r="E35">
        <v>7</v>
      </c>
      <c r="F35">
        <v>11</v>
      </c>
    </row>
    <row r="36" spans="1:6" x14ac:dyDescent="0.4">
      <c r="B36">
        <v>1403</v>
      </c>
      <c r="C36">
        <v>139</v>
      </c>
      <c r="D36">
        <v>427</v>
      </c>
      <c r="E36">
        <v>7</v>
      </c>
      <c r="F36">
        <v>11</v>
      </c>
    </row>
    <row r="37" spans="1:6" x14ac:dyDescent="0.4">
      <c r="B37">
        <v>1352</v>
      </c>
      <c r="C37">
        <v>133</v>
      </c>
      <c r="D37">
        <v>429</v>
      </c>
      <c r="E37">
        <v>6</v>
      </c>
      <c r="F37">
        <v>6</v>
      </c>
    </row>
    <row r="38" spans="1:6" x14ac:dyDescent="0.4">
      <c r="B38">
        <v>1378</v>
      </c>
      <c r="C38">
        <v>139</v>
      </c>
      <c r="D38">
        <v>425</v>
      </c>
      <c r="E38">
        <v>6</v>
      </c>
      <c r="F38">
        <v>12</v>
      </c>
    </row>
    <row r="39" spans="1:6" x14ac:dyDescent="0.4">
      <c r="B39">
        <v>1351</v>
      </c>
      <c r="C39">
        <v>136</v>
      </c>
      <c r="D39">
        <v>427</v>
      </c>
      <c r="E39">
        <v>8</v>
      </c>
      <c r="F39">
        <v>11</v>
      </c>
    </row>
    <row r="40" spans="1:6" x14ac:dyDescent="0.4">
      <c r="A40" t="s">
        <v>10</v>
      </c>
      <c r="B40">
        <f>AVERAGE(B28:B39)</f>
        <v>1353.25</v>
      </c>
      <c r="C40">
        <f t="shared" ref="C40:F40" si="3">AVERAGE(C28:C39)</f>
        <v>135.91666666666666</v>
      </c>
      <c r="D40">
        <f t="shared" si="3"/>
        <v>427.25</v>
      </c>
      <c r="E40">
        <f t="shared" si="3"/>
        <v>6.916666666666667</v>
      </c>
      <c r="F40">
        <f t="shared" si="3"/>
        <v>10.5</v>
      </c>
    </row>
    <row r="42" spans="1:6" x14ac:dyDescent="0.4">
      <c r="A42" t="s">
        <v>8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</row>
    <row r="43" spans="1:6" x14ac:dyDescent="0.4">
      <c r="B43">
        <v>2417</v>
      </c>
      <c r="C43">
        <v>237</v>
      </c>
      <c r="D43">
        <v>771</v>
      </c>
      <c r="E43">
        <v>9</v>
      </c>
      <c r="F43">
        <v>19</v>
      </c>
    </row>
    <row r="44" spans="1:6" x14ac:dyDescent="0.4">
      <c r="B44">
        <v>2443</v>
      </c>
      <c r="C44">
        <v>235</v>
      </c>
      <c r="D44">
        <v>770</v>
      </c>
      <c r="E44">
        <v>13</v>
      </c>
      <c r="F44">
        <v>18</v>
      </c>
    </row>
    <row r="45" spans="1:6" x14ac:dyDescent="0.4">
      <c r="B45">
        <v>2427</v>
      </c>
      <c r="C45">
        <v>239</v>
      </c>
      <c r="D45">
        <v>763</v>
      </c>
      <c r="E45">
        <v>11</v>
      </c>
      <c r="F45">
        <v>8</v>
      </c>
    </row>
    <row r="46" spans="1:6" x14ac:dyDescent="0.4">
      <c r="B46">
        <v>2429</v>
      </c>
      <c r="C46">
        <v>231</v>
      </c>
      <c r="D46">
        <v>756</v>
      </c>
      <c r="E46">
        <v>10</v>
      </c>
      <c r="F46">
        <v>19</v>
      </c>
    </row>
    <row r="47" spans="1:6" x14ac:dyDescent="0.4">
      <c r="B47">
        <v>2427</v>
      </c>
      <c r="C47">
        <v>252</v>
      </c>
      <c r="D47">
        <v>830</v>
      </c>
      <c r="E47">
        <v>12</v>
      </c>
      <c r="F47">
        <v>23</v>
      </c>
    </row>
    <row r="48" spans="1:6" x14ac:dyDescent="0.4">
      <c r="B48">
        <v>2526</v>
      </c>
      <c r="C48">
        <v>234</v>
      </c>
      <c r="D48">
        <v>753</v>
      </c>
      <c r="E48">
        <v>10</v>
      </c>
      <c r="F48">
        <v>15</v>
      </c>
    </row>
    <row r="49" spans="1:6" x14ac:dyDescent="0.4">
      <c r="B49">
        <v>2404</v>
      </c>
      <c r="C49">
        <v>230</v>
      </c>
      <c r="D49">
        <v>774</v>
      </c>
      <c r="E49">
        <v>12</v>
      </c>
      <c r="F49">
        <v>10</v>
      </c>
    </row>
    <row r="50" spans="1:6" x14ac:dyDescent="0.4">
      <c r="B50">
        <v>2427</v>
      </c>
      <c r="C50">
        <v>234</v>
      </c>
      <c r="D50">
        <v>770</v>
      </c>
      <c r="E50">
        <v>13</v>
      </c>
      <c r="F50">
        <v>7</v>
      </c>
    </row>
    <row r="51" spans="1:6" x14ac:dyDescent="0.4">
      <c r="B51">
        <v>2446</v>
      </c>
      <c r="C51">
        <v>229</v>
      </c>
      <c r="D51">
        <v>750</v>
      </c>
      <c r="E51">
        <v>12</v>
      </c>
      <c r="F51">
        <v>8</v>
      </c>
    </row>
    <row r="52" spans="1:6" x14ac:dyDescent="0.4">
      <c r="B52">
        <v>2435</v>
      </c>
      <c r="C52">
        <v>234</v>
      </c>
      <c r="D52">
        <v>756</v>
      </c>
      <c r="E52">
        <v>12</v>
      </c>
      <c r="F52">
        <v>9</v>
      </c>
    </row>
    <row r="53" spans="1:6" x14ac:dyDescent="0.4">
      <c r="A53" t="s">
        <v>10</v>
      </c>
      <c r="B53">
        <f>AVERAGE(B43:B52)</f>
        <v>2438.1</v>
      </c>
      <c r="C53">
        <f t="shared" ref="C53:F53" si="4">AVERAGE(C43:C52)</f>
        <v>235.5</v>
      </c>
      <c r="D53">
        <f t="shared" si="4"/>
        <v>769.3</v>
      </c>
      <c r="E53">
        <f t="shared" si="4"/>
        <v>11.4</v>
      </c>
      <c r="F53">
        <f t="shared" si="4"/>
        <v>13.6</v>
      </c>
    </row>
    <row r="56" spans="1:6" x14ac:dyDescent="0.4">
      <c r="A56" t="s">
        <v>9</v>
      </c>
      <c r="B56" t="s">
        <v>0</v>
      </c>
      <c r="C56" t="s">
        <v>1</v>
      </c>
      <c r="D56" t="s">
        <v>2</v>
      </c>
      <c r="E56" t="s">
        <v>3</v>
      </c>
      <c r="F56" t="s">
        <v>4</v>
      </c>
    </row>
    <row r="57" spans="1:6" x14ac:dyDescent="0.4">
      <c r="B57">
        <v>3839</v>
      </c>
      <c r="C57">
        <v>360</v>
      </c>
      <c r="D57">
        <v>1181</v>
      </c>
      <c r="E57">
        <v>13</v>
      </c>
      <c r="F57">
        <v>22</v>
      </c>
    </row>
    <row r="58" spans="1:6" x14ac:dyDescent="0.4">
      <c r="B58">
        <v>3816</v>
      </c>
      <c r="C58">
        <v>360</v>
      </c>
      <c r="D58">
        <v>1186</v>
      </c>
      <c r="E58">
        <v>12</v>
      </c>
      <c r="F58">
        <v>26</v>
      </c>
    </row>
    <row r="59" spans="1:6" x14ac:dyDescent="0.4">
      <c r="B59">
        <v>3835</v>
      </c>
      <c r="C59">
        <v>339</v>
      </c>
      <c r="D59">
        <v>1176</v>
      </c>
      <c r="E59">
        <v>14</v>
      </c>
      <c r="F59">
        <v>18</v>
      </c>
    </row>
    <row r="60" spans="1:6" x14ac:dyDescent="0.4">
      <c r="B60">
        <v>3844</v>
      </c>
      <c r="C60">
        <v>347</v>
      </c>
      <c r="D60">
        <v>1174</v>
      </c>
      <c r="E60">
        <v>15</v>
      </c>
      <c r="F60">
        <v>27</v>
      </c>
    </row>
    <row r="61" spans="1:6" x14ac:dyDescent="0.4">
      <c r="B61">
        <v>3839</v>
      </c>
      <c r="C61">
        <v>367</v>
      </c>
      <c r="D61">
        <v>1175</v>
      </c>
      <c r="E61">
        <v>14</v>
      </c>
      <c r="F61">
        <v>20</v>
      </c>
    </row>
    <row r="62" spans="1:6" x14ac:dyDescent="0.4">
      <c r="B62">
        <v>3896</v>
      </c>
      <c r="C62">
        <v>353</v>
      </c>
      <c r="D62">
        <v>1192</v>
      </c>
      <c r="E62">
        <v>16</v>
      </c>
      <c r="F62">
        <v>10</v>
      </c>
    </row>
    <row r="63" spans="1:6" x14ac:dyDescent="0.4">
      <c r="B63">
        <v>3847</v>
      </c>
      <c r="C63">
        <v>356</v>
      </c>
      <c r="D63">
        <v>1177</v>
      </c>
      <c r="E63">
        <v>11</v>
      </c>
      <c r="F63">
        <v>22</v>
      </c>
    </row>
    <row r="64" spans="1:6" x14ac:dyDescent="0.4">
      <c r="B64">
        <v>3886</v>
      </c>
      <c r="C64">
        <v>353</v>
      </c>
      <c r="D64">
        <v>1174</v>
      </c>
      <c r="E64">
        <v>16</v>
      </c>
      <c r="F64">
        <v>14</v>
      </c>
    </row>
    <row r="65" spans="1:22" x14ac:dyDescent="0.4">
      <c r="B65">
        <v>3843</v>
      </c>
      <c r="C65">
        <v>363</v>
      </c>
      <c r="D65">
        <v>1187</v>
      </c>
      <c r="E65">
        <v>11</v>
      </c>
      <c r="F65">
        <v>10</v>
      </c>
    </row>
    <row r="66" spans="1:22" x14ac:dyDescent="0.4">
      <c r="B66">
        <v>3845</v>
      </c>
      <c r="C66">
        <v>348</v>
      </c>
      <c r="D66">
        <v>1166</v>
      </c>
      <c r="E66">
        <v>15</v>
      </c>
      <c r="F66">
        <v>22</v>
      </c>
    </row>
    <row r="67" spans="1:22" x14ac:dyDescent="0.4">
      <c r="B67">
        <v>3864</v>
      </c>
      <c r="C67">
        <v>364</v>
      </c>
      <c r="D67">
        <v>1175</v>
      </c>
      <c r="E67">
        <v>13</v>
      </c>
      <c r="F67">
        <v>13</v>
      </c>
    </row>
    <row r="68" spans="1:22" x14ac:dyDescent="0.4">
      <c r="B68">
        <v>3837</v>
      </c>
      <c r="C68">
        <v>377</v>
      </c>
      <c r="D68">
        <v>1188</v>
      </c>
      <c r="E68">
        <v>16</v>
      </c>
      <c r="F68">
        <v>27</v>
      </c>
    </row>
    <row r="69" spans="1:22" x14ac:dyDescent="0.4">
      <c r="A69" t="s">
        <v>10</v>
      </c>
      <c r="B69">
        <f>AVERAGE(B57:B68)</f>
        <v>3849.25</v>
      </c>
      <c r="C69">
        <f t="shared" ref="C69:F69" si="5">AVERAGE(C57:C68)</f>
        <v>357.25</v>
      </c>
      <c r="D69">
        <f t="shared" si="5"/>
        <v>1179.25</v>
      </c>
      <c r="E69">
        <f t="shared" si="5"/>
        <v>13.833333333333334</v>
      </c>
      <c r="F69">
        <f t="shared" si="5"/>
        <v>19.25</v>
      </c>
    </row>
    <row r="71" spans="1:22" x14ac:dyDescent="0.4">
      <c r="A71" t="s">
        <v>23</v>
      </c>
      <c r="C71" t="s">
        <v>24</v>
      </c>
      <c r="E71">
        <v>200000</v>
      </c>
      <c r="G71">
        <v>250000</v>
      </c>
      <c r="I71">
        <v>300000</v>
      </c>
      <c r="K71">
        <v>500000</v>
      </c>
      <c r="M71">
        <v>100</v>
      </c>
      <c r="O71">
        <v>200</v>
      </c>
      <c r="Q71">
        <v>500</v>
      </c>
      <c r="S71">
        <v>1000</v>
      </c>
      <c r="U71">
        <v>800</v>
      </c>
    </row>
    <row r="72" spans="1:22" x14ac:dyDescent="0.4">
      <c r="A72" t="s">
        <v>21</v>
      </c>
      <c r="B72" t="s">
        <v>22</v>
      </c>
      <c r="C72" t="s">
        <v>21</v>
      </c>
      <c r="D72" t="s">
        <v>22</v>
      </c>
    </row>
    <row r="73" spans="1:22" x14ac:dyDescent="0.4">
      <c r="A73">
        <v>23</v>
      </c>
      <c r="B73">
        <v>42</v>
      </c>
      <c r="C73">
        <v>48</v>
      </c>
      <c r="D73">
        <v>34</v>
      </c>
      <c r="E73">
        <v>48</v>
      </c>
      <c r="F73">
        <v>59</v>
      </c>
      <c r="G73">
        <v>63</v>
      </c>
      <c r="H73">
        <v>52</v>
      </c>
      <c r="I73">
        <v>57</v>
      </c>
      <c r="J73">
        <v>73</v>
      </c>
      <c r="K73">
        <v>85</v>
      </c>
      <c r="L73">
        <v>81</v>
      </c>
      <c r="M73">
        <v>155</v>
      </c>
      <c r="N73">
        <v>149</v>
      </c>
      <c r="O73">
        <v>314</v>
      </c>
      <c r="P73">
        <v>246</v>
      </c>
      <c r="Q73">
        <v>724</v>
      </c>
      <c r="R73">
        <v>576</v>
      </c>
      <c r="S73">
        <v>1447</v>
      </c>
      <c r="T73">
        <v>1160</v>
      </c>
      <c r="U73">
        <v>1128</v>
      </c>
      <c r="V73">
        <v>912</v>
      </c>
    </row>
    <row r="74" spans="1:22" x14ac:dyDescent="0.4">
      <c r="A74">
        <v>27</v>
      </c>
      <c r="B74">
        <v>55</v>
      </c>
      <c r="C74">
        <v>44</v>
      </c>
      <c r="D74">
        <v>41</v>
      </c>
      <c r="E74">
        <v>49</v>
      </c>
      <c r="F74">
        <v>51</v>
      </c>
      <c r="G74">
        <v>56</v>
      </c>
      <c r="H74">
        <v>60</v>
      </c>
      <c r="I74">
        <v>63</v>
      </c>
      <c r="J74">
        <v>54</v>
      </c>
      <c r="K74">
        <v>87</v>
      </c>
      <c r="L74">
        <v>88</v>
      </c>
      <c r="M74">
        <v>153</v>
      </c>
      <c r="N74">
        <v>129</v>
      </c>
      <c r="O74">
        <v>336</v>
      </c>
      <c r="P74">
        <v>241</v>
      </c>
      <c r="Q74">
        <v>734</v>
      </c>
      <c r="R74">
        <v>576</v>
      </c>
      <c r="S74">
        <v>1430</v>
      </c>
      <c r="T74">
        <v>1164</v>
      </c>
      <c r="U74">
        <v>1106</v>
      </c>
      <c r="V74">
        <v>933</v>
      </c>
    </row>
    <row r="75" spans="1:22" x14ac:dyDescent="0.4">
      <c r="A75">
        <v>24</v>
      </c>
      <c r="B75">
        <v>45</v>
      </c>
      <c r="C75">
        <v>43</v>
      </c>
      <c r="D75">
        <v>36</v>
      </c>
      <c r="E75">
        <v>53</v>
      </c>
      <c r="F75">
        <v>50</v>
      </c>
      <c r="G75">
        <v>60</v>
      </c>
      <c r="H75">
        <v>65</v>
      </c>
      <c r="I75">
        <v>55</v>
      </c>
      <c r="J75">
        <v>93</v>
      </c>
      <c r="K75">
        <v>90</v>
      </c>
      <c r="L75">
        <v>77</v>
      </c>
      <c r="M75">
        <v>164</v>
      </c>
      <c r="N75">
        <v>134</v>
      </c>
      <c r="O75">
        <v>346</v>
      </c>
      <c r="P75">
        <v>250</v>
      </c>
      <c r="Q75">
        <v>738</v>
      </c>
      <c r="R75">
        <v>596</v>
      </c>
      <c r="S75">
        <v>1439</v>
      </c>
      <c r="T75">
        <v>1176</v>
      </c>
      <c r="U75">
        <v>1148</v>
      </c>
      <c r="V75">
        <v>965</v>
      </c>
    </row>
    <row r="76" spans="1:22" x14ac:dyDescent="0.4">
      <c r="A76">
        <v>26</v>
      </c>
      <c r="B76">
        <v>54</v>
      </c>
      <c r="C76">
        <v>40</v>
      </c>
      <c r="D76">
        <v>34</v>
      </c>
      <c r="E76">
        <v>46</v>
      </c>
      <c r="F76">
        <v>47</v>
      </c>
      <c r="G76">
        <v>56</v>
      </c>
      <c r="H76">
        <v>87</v>
      </c>
      <c r="I76">
        <v>55</v>
      </c>
      <c r="J76">
        <v>50</v>
      </c>
      <c r="K76">
        <v>85</v>
      </c>
      <c r="L76">
        <v>82</v>
      </c>
      <c r="M76">
        <v>165</v>
      </c>
      <c r="N76">
        <v>143</v>
      </c>
      <c r="O76">
        <v>324</v>
      </c>
      <c r="P76">
        <v>242</v>
      </c>
      <c r="Q76">
        <v>722</v>
      </c>
      <c r="R76">
        <v>589</v>
      </c>
      <c r="S76">
        <v>1473</v>
      </c>
      <c r="T76">
        <v>1201</v>
      </c>
      <c r="U76">
        <v>1143</v>
      </c>
      <c r="V76">
        <v>921</v>
      </c>
    </row>
    <row r="77" spans="1:22" x14ac:dyDescent="0.4">
      <c r="A77">
        <v>28</v>
      </c>
      <c r="B77">
        <v>46</v>
      </c>
      <c r="C77">
        <v>36</v>
      </c>
      <c r="D77">
        <v>33</v>
      </c>
      <c r="E77">
        <v>54</v>
      </c>
      <c r="F77">
        <v>44</v>
      </c>
      <c r="G77">
        <v>63</v>
      </c>
      <c r="H77">
        <v>66</v>
      </c>
      <c r="I77">
        <v>56</v>
      </c>
      <c r="J77">
        <v>47</v>
      </c>
      <c r="K77">
        <v>98</v>
      </c>
      <c r="L77">
        <v>86</v>
      </c>
      <c r="M77">
        <v>204</v>
      </c>
      <c r="N77">
        <v>137</v>
      </c>
      <c r="O77">
        <v>319</v>
      </c>
      <c r="P77">
        <v>242</v>
      </c>
      <c r="Q77">
        <v>728</v>
      </c>
      <c r="R77">
        <v>582</v>
      </c>
      <c r="S77">
        <v>1440</v>
      </c>
      <c r="T77">
        <v>1181</v>
      </c>
      <c r="U77">
        <v>1165</v>
      </c>
      <c r="V77">
        <v>934</v>
      </c>
    </row>
    <row r="78" spans="1:22" x14ac:dyDescent="0.4">
      <c r="A78">
        <v>25</v>
      </c>
      <c r="B78">
        <v>39</v>
      </c>
      <c r="C78">
        <v>39</v>
      </c>
      <c r="D78">
        <v>35</v>
      </c>
      <c r="E78">
        <v>46</v>
      </c>
      <c r="F78">
        <v>44</v>
      </c>
      <c r="G78">
        <v>53</v>
      </c>
      <c r="H78">
        <v>65</v>
      </c>
      <c r="I78">
        <v>58</v>
      </c>
      <c r="J78">
        <v>53</v>
      </c>
      <c r="K78">
        <v>82</v>
      </c>
      <c r="L78">
        <v>85</v>
      </c>
      <c r="M78">
        <v>163</v>
      </c>
      <c r="N78">
        <v>127</v>
      </c>
      <c r="O78">
        <v>326</v>
      </c>
      <c r="P78">
        <v>243</v>
      </c>
      <c r="Q78">
        <v>741</v>
      </c>
      <c r="R78">
        <v>588</v>
      </c>
      <c r="S78">
        <v>1458</v>
      </c>
      <c r="T78">
        <v>1175</v>
      </c>
      <c r="U78">
        <v>1123</v>
      </c>
      <c r="V78">
        <v>933</v>
      </c>
    </row>
    <row r="79" spans="1:22" x14ac:dyDescent="0.4">
      <c r="A79">
        <v>29</v>
      </c>
      <c r="B79">
        <v>25</v>
      </c>
      <c r="C79">
        <v>44</v>
      </c>
      <c r="D79">
        <v>39</v>
      </c>
      <c r="E79">
        <v>51</v>
      </c>
      <c r="F79">
        <v>61</v>
      </c>
      <c r="G79">
        <v>52</v>
      </c>
      <c r="H79">
        <v>50</v>
      </c>
      <c r="I79">
        <v>66</v>
      </c>
      <c r="J79">
        <v>100</v>
      </c>
      <c r="K79">
        <v>90</v>
      </c>
      <c r="L79">
        <v>75</v>
      </c>
      <c r="M79">
        <v>156</v>
      </c>
      <c r="N79">
        <v>134</v>
      </c>
      <c r="O79">
        <v>321</v>
      </c>
      <c r="P79">
        <v>258</v>
      </c>
      <c r="Q79">
        <v>741</v>
      </c>
      <c r="R79">
        <v>593</v>
      </c>
      <c r="S79">
        <v>1426</v>
      </c>
      <c r="T79">
        <v>1228</v>
      </c>
      <c r="U79">
        <v>1154</v>
      </c>
      <c r="V79">
        <v>914</v>
      </c>
    </row>
    <row r="80" spans="1:22" x14ac:dyDescent="0.4">
      <c r="A80">
        <v>25</v>
      </c>
      <c r="B80">
        <v>44</v>
      </c>
      <c r="C80">
        <v>40</v>
      </c>
      <c r="D80">
        <v>37</v>
      </c>
      <c r="E80">
        <v>52</v>
      </c>
      <c r="F80">
        <v>61</v>
      </c>
      <c r="G80">
        <v>52</v>
      </c>
      <c r="H80">
        <v>86</v>
      </c>
      <c r="I80">
        <v>62</v>
      </c>
      <c r="J80">
        <v>48</v>
      </c>
      <c r="K80">
        <v>85</v>
      </c>
      <c r="L80">
        <v>77</v>
      </c>
      <c r="M80">
        <v>171</v>
      </c>
      <c r="N80">
        <v>134</v>
      </c>
      <c r="O80">
        <v>325</v>
      </c>
      <c r="P80">
        <v>241</v>
      </c>
      <c r="Q80">
        <v>734</v>
      </c>
      <c r="R80">
        <v>592</v>
      </c>
      <c r="S80">
        <v>1440</v>
      </c>
      <c r="T80">
        <v>1176</v>
      </c>
      <c r="U80">
        <v>1149</v>
      </c>
      <c r="V80">
        <v>930</v>
      </c>
    </row>
    <row r="81" spans="1:22" x14ac:dyDescent="0.4">
      <c r="A81">
        <v>31</v>
      </c>
      <c r="B81">
        <v>55</v>
      </c>
      <c r="C81">
        <v>48</v>
      </c>
      <c r="D81">
        <v>35</v>
      </c>
      <c r="E81">
        <v>52</v>
      </c>
      <c r="F81">
        <v>51</v>
      </c>
      <c r="G81">
        <v>56</v>
      </c>
      <c r="H81">
        <v>88</v>
      </c>
      <c r="I81">
        <v>68</v>
      </c>
      <c r="J81">
        <v>75</v>
      </c>
      <c r="K81">
        <v>87</v>
      </c>
      <c r="L81">
        <v>90</v>
      </c>
      <c r="M81">
        <v>163</v>
      </c>
      <c r="N81">
        <v>130</v>
      </c>
      <c r="O81">
        <v>340</v>
      </c>
      <c r="P81">
        <v>248</v>
      </c>
      <c r="Q81">
        <v>751</v>
      </c>
      <c r="R81">
        <v>586</v>
      </c>
      <c r="S81">
        <v>1437</v>
      </c>
      <c r="T81">
        <v>1161</v>
      </c>
      <c r="U81">
        <v>1149</v>
      </c>
      <c r="V81">
        <v>915</v>
      </c>
    </row>
    <row r="82" spans="1:22" x14ac:dyDescent="0.4">
      <c r="A82">
        <v>24</v>
      </c>
      <c r="B82">
        <v>33</v>
      </c>
      <c r="C82">
        <v>42</v>
      </c>
      <c r="D82">
        <v>50</v>
      </c>
      <c r="E82">
        <v>46</v>
      </c>
      <c r="F82">
        <v>72</v>
      </c>
      <c r="G82">
        <v>62</v>
      </c>
      <c r="H82">
        <v>56</v>
      </c>
      <c r="I82">
        <v>63</v>
      </c>
      <c r="J82">
        <v>88</v>
      </c>
      <c r="K82">
        <v>91</v>
      </c>
      <c r="L82">
        <v>83</v>
      </c>
      <c r="M82">
        <v>166</v>
      </c>
      <c r="N82">
        <v>153</v>
      </c>
      <c r="O82">
        <v>326</v>
      </c>
      <c r="P82">
        <v>268</v>
      </c>
      <c r="Q82">
        <v>749</v>
      </c>
      <c r="R82">
        <v>559</v>
      </c>
      <c r="S82">
        <v>1418</v>
      </c>
      <c r="T82">
        <v>1174</v>
      </c>
      <c r="U82">
        <v>1140</v>
      </c>
      <c r="V82">
        <v>919</v>
      </c>
    </row>
    <row r="83" spans="1:22" x14ac:dyDescent="0.4">
      <c r="A83">
        <v>30</v>
      </c>
      <c r="B83">
        <v>54</v>
      </c>
      <c r="C83">
        <v>38</v>
      </c>
      <c r="D83">
        <v>54</v>
      </c>
      <c r="E83">
        <v>53</v>
      </c>
      <c r="F83">
        <v>49</v>
      </c>
      <c r="G83">
        <v>56</v>
      </c>
      <c r="H83">
        <v>79</v>
      </c>
      <c r="I83">
        <v>58</v>
      </c>
      <c r="J83">
        <v>55</v>
      </c>
      <c r="K83">
        <v>94</v>
      </c>
      <c r="L83">
        <v>98</v>
      </c>
      <c r="M83">
        <v>167</v>
      </c>
      <c r="N83">
        <v>147</v>
      </c>
      <c r="O83">
        <v>324</v>
      </c>
      <c r="P83">
        <v>253</v>
      </c>
      <c r="Q83">
        <v>720</v>
      </c>
      <c r="R83">
        <v>576</v>
      </c>
      <c r="S83">
        <v>1451</v>
      </c>
      <c r="T83">
        <v>1172</v>
      </c>
      <c r="U83">
        <v>1101</v>
      </c>
      <c r="V83">
        <v>944</v>
      </c>
    </row>
    <row r="84" spans="1:22" x14ac:dyDescent="0.4">
      <c r="A84">
        <v>27</v>
      </c>
      <c r="B84">
        <v>30</v>
      </c>
      <c r="C84">
        <v>41</v>
      </c>
      <c r="D84">
        <v>37</v>
      </c>
      <c r="E84">
        <v>49</v>
      </c>
      <c r="F84">
        <v>57</v>
      </c>
      <c r="G84">
        <v>58</v>
      </c>
      <c r="H84">
        <v>43</v>
      </c>
      <c r="I84">
        <v>58</v>
      </c>
      <c r="J84">
        <v>61</v>
      </c>
      <c r="K84">
        <v>84</v>
      </c>
      <c r="L84">
        <v>86</v>
      </c>
      <c r="M84">
        <v>168</v>
      </c>
      <c r="N84">
        <v>127</v>
      </c>
      <c r="O84">
        <v>347</v>
      </c>
      <c r="P84">
        <v>240</v>
      </c>
      <c r="Q84">
        <v>779</v>
      </c>
      <c r="R84">
        <v>585</v>
      </c>
      <c r="S84">
        <v>1459</v>
      </c>
      <c r="T84">
        <v>1192</v>
      </c>
      <c r="U84">
        <v>1130</v>
      </c>
      <c r="V84">
        <v>938</v>
      </c>
    </row>
    <row r="85" spans="1:22" x14ac:dyDescent="0.4">
      <c r="A85">
        <v>26</v>
      </c>
      <c r="B85">
        <v>54</v>
      </c>
      <c r="C85">
        <v>48</v>
      </c>
      <c r="D85">
        <v>46</v>
      </c>
      <c r="E85">
        <v>51</v>
      </c>
      <c r="F85">
        <v>77</v>
      </c>
      <c r="G85">
        <v>51</v>
      </c>
      <c r="H85">
        <v>71</v>
      </c>
      <c r="I85">
        <v>60</v>
      </c>
      <c r="J85">
        <v>85</v>
      </c>
      <c r="K85">
        <v>93</v>
      </c>
      <c r="L85">
        <v>79</v>
      </c>
      <c r="M85">
        <v>160</v>
      </c>
      <c r="N85">
        <v>126</v>
      </c>
      <c r="O85">
        <v>325</v>
      </c>
      <c r="P85">
        <v>226</v>
      </c>
      <c r="Q85">
        <v>751</v>
      </c>
      <c r="R85">
        <v>574</v>
      </c>
      <c r="S85">
        <v>1453</v>
      </c>
      <c r="T85">
        <v>1182</v>
      </c>
      <c r="U85">
        <v>1125</v>
      </c>
      <c r="V85">
        <v>914</v>
      </c>
    </row>
    <row r="86" spans="1:22" x14ac:dyDescent="0.4">
      <c r="A86">
        <f>AVERAGE(A73:A85)</f>
        <v>26.53846153846154</v>
      </c>
      <c r="B86">
        <f t="shared" ref="B86:V86" si="6">AVERAGE(B73:B85)</f>
        <v>44.307692307692307</v>
      </c>
      <c r="C86">
        <f t="shared" si="6"/>
        <v>42.384615384615387</v>
      </c>
      <c r="D86">
        <f t="shared" si="6"/>
        <v>39.307692307692307</v>
      </c>
      <c r="E86">
        <f t="shared" si="6"/>
        <v>50</v>
      </c>
      <c r="F86">
        <f t="shared" si="6"/>
        <v>55.615384615384613</v>
      </c>
      <c r="G86">
        <f t="shared" si="6"/>
        <v>56.769230769230766</v>
      </c>
      <c r="H86">
        <f t="shared" si="6"/>
        <v>66.769230769230774</v>
      </c>
      <c r="I86">
        <f t="shared" si="6"/>
        <v>59.92307692307692</v>
      </c>
      <c r="J86">
        <f t="shared" si="6"/>
        <v>67.84615384615384</v>
      </c>
      <c r="K86">
        <f t="shared" si="6"/>
        <v>88.538461538461533</v>
      </c>
      <c r="L86">
        <f t="shared" si="6"/>
        <v>83.615384615384613</v>
      </c>
      <c r="M86">
        <f t="shared" si="6"/>
        <v>165.76923076923077</v>
      </c>
      <c r="N86">
        <f t="shared" si="6"/>
        <v>136.15384615384616</v>
      </c>
      <c r="O86">
        <f t="shared" si="6"/>
        <v>328.69230769230768</v>
      </c>
      <c r="P86">
        <f t="shared" si="6"/>
        <v>246</v>
      </c>
      <c r="Q86">
        <f t="shared" si="6"/>
        <v>739.38461538461536</v>
      </c>
      <c r="R86">
        <f t="shared" si="6"/>
        <v>582.46153846153845</v>
      </c>
      <c r="S86">
        <f t="shared" si="6"/>
        <v>1443.9230769230769</v>
      </c>
      <c r="T86">
        <f t="shared" si="6"/>
        <v>1180.1538461538462</v>
      </c>
      <c r="U86">
        <f t="shared" si="6"/>
        <v>1135.4615384615386</v>
      </c>
      <c r="V86">
        <f t="shared" si="6"/>
        <v>928.61538461538464</v>
      </c>
    </row>
    <row r="88" spans="1:22" x14ac:dyDescent="0.4">
      <c r="B88">
        <v>1</v>
      </c>
      <c r="C88">
        <f>C89/$B$89</f>
        <v>1.5</v>
      </c>
      <c r="D88">
        <f t="shared" ref="D88:J88" si="7">D89/$B$89</f>
        <v>2</v>
      </c>
      <c r="E88">
        <f t="shared" si="7"/>
        <v>2.5</v>
      </c>
      <c r="F88">
        <f t="shared" si="7"/>
        <v>3</v>
      </c>
      <c r="G88">
        <f t="shared" si="7"/>
        <v>5</v>
      </c>
      <c r="H88">
        <f t="shared" si="7"/>
        <v>10</v>
      </c>
      <c r="I88">
        <f t="shared" si="7"/>
        <v>20</v>
      </c>
      <c r="J88">
        <f t="shared" si="7"/>
        <v>50</v>
      </c>
      <c r="K88">
        <v>80</v>
      </c>
      <c r="L88">
        <f>L89/$B$89</f>
        <v>100</v>
      </c>
    </row>
    <row r="89" spans="1:22" x14ac:dyDescent="0.4">
      <c r="B89">
        <v>10</v>
      </c>
      <c r="C89">
        <v>15</v>
      </c>
      <c r="D89">
        <v>20</v>
      </c>
      <c r="E89">
        <v>25</v>
      </c>
      <c r="F89">
        <v>30</v>
      </c>
      <c r="G89">
        <v>50</v>
      </c>
      <c r="H89">
        <v>100</v>
      </c>
      <c r="I89">
        <v>200</v>
      </c>
      <c r="J89">
        <v>500</v>
      </c>
      <c r="K89">
        <v>800</v>
      </c>
      <c r="L89">
        <v>1000</v>
      </c>
    </row>
    <row r="90" spans="1:22" x14ac:dyDescent="0.4">
      <c r="A90" t="s">
        <v>21</v>
      </c>
      <c r="B90">
        <f>A86</f>
        <v>26.53846153846154</v>
      </c>
      <c r="C90">
        <f>C86</f>
        <v>42.384615384615387</v>
      </c>
      <c r="D90">
        <f>E86</f>
        <v>50</v>
      </c>
      <c r="E90">
        <f>G86</f>
        <v>56.769230769230766</v>
      </c>
      <c r="F90">
        <f>I86</f>
        <v>59.92307692307692</v>
      </c>
      <c r="G90">
        <f>K86</f>
        <v>88.538461538461533</v>
      </c>
      <c r="H90">
        <f>M86</f>
        <v>165.76923076923077</v>
      </c>
      <c r="I90">
        <f>O86</f>
        <v>328.69230769230768</v>
      </c>
      <c r="J90">
        <f>Q86</f>
        <v>739.38461538461536</v>
      </c>
      <c r="K90">
        <f>U86</f>
        <v>1135.4615384615386</v>
      </c>
      <c r="L90">
        <f>S86</f>
        <v>1443.9230769230769</v>
      </c>
    </row>
    <row r="91" spans="1:22" x14ac:dyDescent="0.4">
      <c r="A91" t="s">
        <v>22</v>
      </c>
      <c r="B91">
        <f>B86</f>
        <v>44.307692307692307</v>
      </c>
      <c r="C91">
        <f>D86</f>
        <v>39.307692307692307</v>
      </c>
      <c r="D91">
        <f>F86</f>
        <v>55.615384615384613</v>
      </c>
      <c r="E91">
        <f>H86</f>
        <v>66.769230769230774</v>
      </c>
      <c r="F91">
        <f>J86</f>
        <v>67.84615384615384</v>
      </c>
      <c r="G91">
        <f>L86</f>
        <v>83.615384615384613</v>
      </c>
      <c r="H91">
        <f>N86</f>
        <v>136.15384615384616</v>
      </c>
      <c r="I91">
        <f>P86</f>
        <v>246</v>
      </c>
      <c r="J91">
        <f>R86</f>
        <v>582.46153846153845</v>
      </c>
      <c r="K91">
        <f>V86</f>
        <v>928.61538461538464</v>
      </c>
      <c r="L91">
        <f>T86</f>
        <v>1180.1538461538462</v>
      </c>
    </row>
    <row r="93" spans="1:22" x14ac:dyDescent="0.4">
      <c r="B93">
        <f>$B$90*B88*LOG(B88,2)</f>
        <v>0</v>
      </c>
      <c r="C93">
        <f>$B$90*2*LOG(C88,2)</f>
        <v>31.048009653661367</v>
      </c>
      <c r="D93">
        <f>$B$90*2*LOG(D88,2)</f>
        <v>53.07692307692308</v>
      </c>
      <c r="E93">
        <f>$B$90*2*LOG(E88,2)</f>
        <v>70.163875805560011</v>
      </c>
      <c r="F93">
        <f t="shared" ref="F93:I93" si="8">$B$90*F88*LOG(F88,2)</f>
        <v>126.18739909587667</v>
      </c>
      <c r="G93">
        <f>$B$90*G88*LOG(G88,2)</f>
        <v>308.10199720620773</v>
      </c>
      <c r="H93">
        <f t="shared" si="8"/>
        <v>881.58860979703093</v>
      </c>
      <c r="I93">
        <f t="shared" si="8"/>
        <v>2293.9464503632926</v>
      </c>
      <c r="J93">
        <f>$B$90*J88*LOG(J88,2)</f>
        <v>7488.9630210472305</v>
      </c>
      <c r="K93">
        <f>$B$90*K88*LOG(K88,2)</f>
        <v>13421.939647607016</v>
      </c>
      <c r="L93">
        <f>$B$90*L88*LOG(L88,2)</f>
        <v>17631.772195940615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71E80-5DF0-47AE-A14F-97362D6A66BC}">
  <dimension ref="A1:U48"/>
  <sheetViews>
    <sheetView topLeftCell="A61" workbookViewId="0">
      <selection activeCell="J72" sqref="J72"/>
    </sheetView>
  </sheetViews>
  <sheetFormatPr defaultRowHeight="13.9" x14ac:dyDescent="0.4"/>
  <sheetData>
    <row r="1" spans="1:21" x14ac:dyDescent="0.4">
      <c r="B1" t="s">
        <v>24</v>
      </c>
      <c r="D1">
        <v>200000</v>
      </c>
      <c r="F1">
        <v>250000</v>
      </c>
      <c r="H1">
        <v>300000</v>
      </c>
      <c r="J1">
        <v>500000</v>
      </c>
      <c r="L1">
        <v>100</v>
      </c>
      <c r="N1">
        <v>200</v>
      </c>
      <c r="P1">
        <v>500</v>
      </c>
      <c r="R1">
        <v>1000</v>
      </c>
      <c r="T1">
        <v>800</v>
      </c>
    </row>
    <row r="2" spans="1:21" x14ac:dyDescent="0.4">
      <c r="A2" t="s">
        <v>22</v>
      </c>
      <c r="B2" t="s">
        <v>21</v>
      </c>
      <c r="C2" t="s">
        <v>22</v>
      </c>
    </row>
    <row r="3" spans="1:21" x14ac:dyDescent="0.4">
      <c r="A3">
        <v>42</v>
      </c>
      <c r="B3">
        <v>48</v>
      </c>
      <c r="C3">
        <v>34</v>
      </c>
      <c r="D3">
        <v>48</v>
      </c>
      <c r="E3">
        <v>59</v>
      </c>
      <c r="F3">
        <v>63</v>
      </c>
      <c r="G3">
        <v>52</v>
      </c>
      <c r="H3">
        <v>57</v>
      </c>
      <c r="I3">
        <v>73</v>
      </c>
      <c r="J3">
        <v>85</v>
      </c>
      <c r="K3">
        <v>81</v>
      </c>
      <c r="L3">
        <v>155</v>
      </c>
      <c r="M3">
        <v>149</v>
      </c>
      <c r="N3">
        <v>314</v>
      </c>
      <c r="O3">
        <v>246</v>
      </c>
      <c r="P3">
        <v>724</v>
      </c>
      <c r="Q3">
        <v>576</v>
      </c>
      <c r="R3">
        <v>1447</v>
      </c>
      <c r="S3">
        <v>1160</v>
      </c>
      <c r="T3">
        <v>1128</v>
      </c>
      <c r="U3">
        <v>912</v>
      </c>
    </row>
    <row r="4" spans="1:21" x14ac:dyDescent="0.4">
      <c r="A4">
        <v>55</v>
      </c>
      <c r="B4">
        <v>44</v>
      </c>
      <c r="C4">
        <v>41</v>
      </c>
      <c r="D4">
        <v>49</v>
      </c>
      <c r="E4">
        <v>51</v>
      </c>
      <c r="F4">
        <v>56</v>
      </c>
      <c r="G4">
        <v>60</v>
      </c>
      <c r="H4">
        <v>63</v>
      </c>
      <c r="I4">
        <v>54</v>
      </c>
      <c r="J4">
        <v>87</v>
      </c>
      <c r="K4">
        <v>88</v>
      </c>
      <c r="L4">
        <v>153</v>
      </c>
      <c r="M4">
        <v>129</v>
      </c>
      <c r="N4">
        <v>336</v>
      </c>
      <c r="O4">
        <v>241</v>
      </c>
      <c r="P4">
        <v>734</v>
      </c>
      <c r="Q4">
        <v>576</v>
      </c>
      <c r="R4">
        <v>1430</v>
      </c>
      <c r="S4">
        <v>1164</v>
      </c>
      <c r="T4">
        <v>1106</v>
      </c>
      <c r="U4">
        <v>933</v>
      </c>
    </row>
    <row r="5" spans="1:21" x14ac:dyDescent="0.4">
      <c r="A5">
        <v>45</v>
      </c>
      <c r="B5">
        <v>43</v>
      </c>
      <c r="C5">
        <v>36</v>
      </c>
      <c r="D5">
        <v>53</v>
      </c>
      <c r="E5">
        <v>50</v>
      </c>
      <c r="F5">
        <v>60</v>
      </c>
      <c r="G5">
        <v>65</v>
      </c>
      <c r="H5">
        <v>55</v>
      </c>
      <c r="I5">
        <v>93</v>
      </c>
      <c r="J5">
        <v>90</v>
      </c>
      <c r="K5">
        <v>77</v>
      </c>
      <c r="L5">
        <v>164</v>
      </c>
      <c r="M5">
        <v>134</v>
      </c>
      <c r="N5">
        <v>346</v>
      </c>
      <c r="O5">
        <v>250</v>
      </c>
      <c r="P5">
        <v>738</v>
      </c>
      <c r="Q5">
        <v>596</v>
      </c>
      <c r="R5">
        <v>1439</v>
      </c>
      <c r="S5">
        <v>1176</v>
      </c>
      <c r="T5">
        <v>1148</v>
      </c>
      <c r="U5">
        <v>965</v>
      </c>
    </row>
    <row r="6" spans="1:21" x14ac:dyDescent="0.4">
      <c r="A6">
        <v>54</v>
      </c>
      <c r="B6">
        <v>40</v>
      </c>
      <c r="C6">
        <v>34</v>
      </c>
      <c r="D6">
        <v>46</v>
      </c>
      <c r="E6">
        <v>47</v>
      </c>
      <c r="F6">
        <v>56</v>
      </c>
      <c r="G6">
        <v>87</v>
      </c>
      <c r="H6">
        <v>55</v>
      </c>
      <c r="I6">
        <v>50</v>
      </c>
      <c r="J6">
        <v>85</v>
      </c>
      <c r="K6">
        <v>82</v>
      </c>
      <c r="L6">
        <v>165</v>
      </c>
      <c r="M6">
        <v>143</v>
      </c>
      <c r="N6">
        <v>324</v>
      </c>
      <c r="O6">
        <v>242</v>
      </c>
      <c r="P6">
        <v>722</v>
      </c>
      <c r="Q6">
        <v>589</v>
      </c>
      <c r="R6">
        <v>1473</v>
      </c>
      <c r="S6">
        <v>1201</v>
      </c>
      <c r="T6">
        <v>1143</v>
      </c>
      <c r="U6">
        <v>921</v>
      </c>
    </row>
    <row r="7" spans="1:21" x14ac:dyDescent="0.4">
      <c r="A7">
        <v>46</v>
      </c>
      <c r="B7">
        <v>36</v>
      </c>
      <c r="C7">
        <v>33</v>
      </c>
      <c r="D7">
        <v>54</v>
      </c>
      <c r="E7">
        <v>44</v>
      </c>
      <c r="F7">
        <v>63</v>
      </c>
      <c r="G7">
        <v>66</v>
      </c>
      <c r="H7">
        <v>56</v>
      </c>
      <c r="I7">
        <v>47</v>
      </c>
      <c r="J7">
        <v>98</v>
      </c>
      <c r="K7">
        <v>86</v>
      </c>
      <c r="L7">
        <v>204</v>
      </c>
      <c r="M7">
        <v>137</v>
      </c>
      <c r="N7">
        <v>319</v>
      </c>
      <c r="O7">
        <v>242</v>
      </c>
      <c r="P7">
        <v>728</v>
      </c>
      <c r="Q7">
        <v>582</v>
      </c>
      <c r="R7">
        <v>1440</v>
      </c>
      <c r="S7">
        <v>1181</v>
      </c>
      <c r="T7">
        <v>1165</v>
      </c>
      <c r="U7">
        <v>934</v>
      </c>
    </row>
    <row r="8" spans="1:21" x14ac:dyDescent="0.4">
      <c r="A8">
        <v>39</v>
      </c>
      <c r="B8">
        <v>39</v>
      </c>
      <c r="C8">
        <v>35</v>
      </c>
      <c r="D8">
        <v>46</v>
      </c>
      <c r="E8">
        <v>44</v>
      </c>
      <c r="F8">
        <v>53</v>
      </c>
      <c r="G8">
        <v>65</v>
      </c>
      <c r="H8">
        <v>58</v>
      </c>
      <c r="I8">
        <v>53</v>
      </c>
      <c r="J8">
        <v>82</v>
      </c>
      <c r="K8">
        <v>85</v>
      </c>
      <c r="L8">
        <v>163</v>
      </c>
      <c r="M8">
        <v>127</v>
      </c>
      <c r="N8">
        <v>326</v>
      </c>
      <c r="O8">
        <v>243</v>
      </c>
      <c r="P8">
        <v>741</v>
      </c>
      <c r="Q8">
        <v>588</v>
      </c>
      <c r="R8">
        <v>1458</v>
      </c>
      <c r="S8">
        <v>1175</v>
      </c>
      <c r="T8">
        <v>1123</v>
      </c>
      <c r="U8">
        <v>933</v>
      </c>
    </row>
    <row r="9" spans="1:21" x14ac:dyDescent="0.4">
      <c r="A9">
        <v>25</v>
      </c>
      <c r="B9">
        <v>44</v>
      </c>
      <c r="C9">
        <v>39</v>
      </c>
      <c r="D9">
        <v>51</v>
      </c>
      <c r="E9">
        <v>61</v>
      </c>
      <c r="F9">
        <v>52</v>
      </c>
      <c r="G9">
        <v>50</v>
      </c>
      <c r="H9">
        <v>66</v>
      </c>
      <c r="I9">
        <v>100</v>
      </c>
      <c r="J9">
        <v>90</v>
      </c>
      <c r="K9">
        <v>75</v>
      </c>
      <c r="L9">
        <v>156</v>
      </c>
      <c r="M9">
        <v>134</v>
      </c>
      <c r="N9">
        <v>321</v>
      </c>
      <c r="O9">
        <v>258</v>
      </c>
      <c r="P9">
        <v>741</v>
      </c>
      <c r="Q9">
        <v>593</v>
      </c>
      <c r="R9">
        <v>1426</v>
      </c>
      <c r="S9">
        <v>1228</v>
      </c>
      <c r="T9">
        <v>1154</v>
      </c>
      <c r="U9">
        <v>914</v>
      </c>
    </row>
    <row r="10" spans="1:21" x14ac:dyDescent="0.4">
      <c r="A10">
        <v>44</v>
      </c>
      <c r="B10">
        <v>40</v>
      </c>
      <c r="C10">
        <v>37</v>
      </c>
      <c r="D10">
        <v>52</v>
      </c>
      <c r="E10">
        <v>61</v>
      </c>
      <c r="F10">
        <v>52</v>
      </c>
      <c r="G10">
        <v>86</v>
      </c>
      <c r="H10">
        <v>62</v>
      </c>
      <c r="I10">
        <v>48</v>
      </c>
      <c r="J10">
        <v>85</v>
      </c>
      <c r="K10">
        <v>77</v>
      </c>
      <c r="L10">
        <v>171</v>
      </c>
      <c r="M10">
        <v>134</v>
      </c>
      <c r="N10">
        <v>325</v>
      </c>
      <c r="O10">
        <v>241</v>
      </c>
      <c r="P10">
        <v>734</v>
      </c>
      <c r="Q10">
        <v>592</v>
      </c>
      <c r="R10">
        <v>1440</v>
      </c>
      <c r="S10">
        <v>1176</v>
      </c>
      <c r="T10">
        <v>1149</v>
      </c>
      <c r="U10">
        <v>930</v>
      </c>
    </row>
    <row r="11" spans="1:21" x14ac:dyDescent="0.4">
      <c r="A11">
        <v>55</v>
      </c>
      <c r="B11">
        <v>48</v>
      </c>
      <c r="C11">
        <v>35</v>
      </c>
      <c r="D11">
        <v>52</v>
      </c>
      <c r="E11">
        <v>51</v>
      </c>
      <c r="F11">
        <v>56</v>
      </c>
      <c r="G11">
        <v>88</v>
      </c>
      <c r="H11">
        <v>68</v>
      </c>
      <c r="I11">
        <v>75</v>
      </c>
      <c r="J11">
        <v>87</v>
      </c>
      <c r="K11">
        <v>90</v>
      </c>
      <c r="L11">
        <v>163</v>
      </c>
      <c r="M11">
        <v>130</v>
      </c>
      <c r="N11">
        <v>340</v>
      </c>
      <c r="O11">
        <v>248</v>
      </c>
      <c r="P11">
        <v>751</v>
      </c>
      <c r="Q11">
        <v>586</v>
      </c>
      <c r="R11">
        <v>1437</v>
      </c>
      <c r="S11">
        <v>1161</v>
      </c>
      <c r="T11">
        <v>1149</v>
      </c>
      <c r="U11">
        <v>915</v>
      </c>
    </row>
    <row r="12" spans="1:21" x14ac:dyDescent="0.4">
      <c r="A12">
        <v>33</v>
      </c>
      <c r="B12">
        <v>42</v>
      </c>
      <c r="C12">
        <v>50</v>
      </c>
      <c r="D12">
        <v>46</v>
      </c>
      <c r="E12">
        <v>72</v>
      </c>
      <c r="F12">
        <v>62</v>
      </c>
      <c r="G12">
        <v>56</v>
      </c>
      <c r="H12">
        <v>63</v>
      </c>
      <c r="I12">
        <v>88</v>
      </c>
      <c r="J12">
        <v>91</v>
      </c>
      <c r="K12">
        <v>83</v>
      </c>
      <c r="L12">
        <v>166</v>
      </c>
      <c r="M12">
        <v>153</v>
      </c>
      <c r="N12">
        <v>326</v>
      </c>
      <c r="O12">
        <v>268</v>
      </c>
      <c r="P12">
        <v>749</v>
      </c>
      <c r="Q12">
        <v>559</v>
      </c>
      <c r="R12">
        <v>1418</v>
      </c>
      <c r="S12">
        <v>1174</v>
      </c>
      <c r="T12">
        <v>1140</v>
      </c>
      <c r="U12">
        <v>919</v>
      </c>
    </row>
    <row r="13" spans="1:21" x14ac:dyDescent="0.4">
      <c r="A13">
        <v>54</v>
      </c>
      <c r="B13">
        <v>38</v>
      </c>
      <c r="C13">
        <v>54</v>
      </c>
      <c r="D13">
        <v>53</v>
      </c>
      <c r="E13">
        <v>49</v>
      </c>
      <c r="F13">
        <v>56</v>
      </c>
      <c r="G13">
        <v>79</v>
      </c>
      <c r="H13">
        <v>58</v>
      </c>
      <c r="I13">
        <v>55</v>
      </c>
      <c r="J13">
        <v>94</v>
      </c>
      <c r="K13">
        <v>98</v>
      </c>
      <c r="L13">
        <v>167</v>
      </c>
      <c r="M13">
        <v>147</v>
      </c>
      <c r="N13">
        <v>324</v>
      </c>
      <c r="O13">
        <v>253</v>
      </c>
      <c r="P13">
        <v>720</v>
      </c>
      <c r="Q13">
        <v>576</v>
      </c>
      <c r="R13">
        <v>1451</v>
      </c>
      <c r="S13">
        <v>1172</v>
      </c>
      <c r="T13">
        <v>1101</v>
      </c>
      <c r="U13">
        <v>944</v>
      </c>
    </row>
    <row r="14" spans="1:21" x14ac:dyDescent="0.4">
      <c r="A14">
        <v>30</v>
      </c>
      <c r="B14">
        <v>41</v>
      </c>
      <c r="C14">
        <v>37</v>
      </c>
      <c r="D14">
        <v>49</v>
      </c>
      <c r="E14">
        <v>57</v>
      </c>
      <c r="F14">
        <v>58</v>
      </c>
      <c r="G14">
        <v>43</v>
      </c>
      <c r="H14">
        <v>58</v>
      </c>
      <c r="I14">
        <v>61</v>
      </c>
      <c r="J14">
        <v>84</v>
      </c>
      <c r="K14">
        <v>86</v>
      </c>
      <c r="L14">
        <v>168</v>
      </c>
      <c r="M14">
        <v>127</v>
      </c>
      <c r="N14">
        <v>347</v>
      </c>
      <c r="O14">
        <v>240</v>
      </c>
      <c r="P14">
        <v>779</v>
      </c>
      <c r="Q14">
        <v>585</v>
      </c>
      <c r="R14">
        <v>1459</v>
      </c>
      <c r="S14">
        <v>1192</v>
      </c>
      <c r="T14">
        <v>1130</v>
      </c>
      <c r="U14">
        <v>938</v>
      </c>
    </row>
    <row r="15" spans="1:21" x14ac:dyDescent="0.4">
      <c r="A15">
        <v>54</v>
      </c>
      <c r="B15">
        <v>48</v>
      </c>
      <c r="C15">
        <v>46</v>
      </c>
      <c r="D15">
        <v>51</v>
      </c>
      <c r="E15">
        <v>77</v>
      </c>
      <c r="F15">
        <v>51</v>
      </c>
      <c r="G15">
        <v>71</v>
      </c>
      <c r="H15">
        <v>60</v>
      </c>
      <c r="I15">
        <v>85</v>
      </c>
      <c r="J15">
        <v>93</v>
      </c>
      <c r="K15">
        <v>79</v>
      </c>
      <c r="L15">
        <v>160</v>
      </c>
      <c r="M15">
        <v>126</v>
      </c>
      <c r="N15">
        <v>325</v>
      </c>
      <c r="O15">
        <v>226</v>
      </c>
      <c r="P15">
        <v>751</v>
      </c>
      <c r="Q15">
        <v>574</v>
      </c>
      <c r="R15">
        <v>1453</v>
      </c>
      <c r="S15">
        <v>1182</v>
      </c>
      <c r="T15">
        <v>1125</v>
      </c>
      <c r="U15">
        <v>914</v>
      </c>
    </row>
    <row r="16" spans="1:21" x14ac:dyDescent="0.4">
      <c r="A16">
        <f t="shared" ref="A16:U16" si="0">AVERAGE(A3:A15)</f>
        <v>44.307692307692307</v>
      </c>
      <c r="B16">
        <f t="shared" si="0"/>
        <v>42.384615384615387</v>
      </c>
      <c r="C16">
        <f t="shared" si="0"/>
        <v>39.307692307692307</v>
      </c>
      <c r="D16">
        <f t="shared" si="0"/>
        <v>50</v>
      </c>
      <c r="E16">
        <f t="shared" si="0"/>
        <v>55.615384615384613</v>
      </c>
      <c r="F16">
        <f t="shared" si="0"/>
        <v>56.769230769230766</v>
      </c>
      <c r="G16">
        <f t="shared" si="0"/>
        <v>66.769230769230774</v>
      </c>
      <c r="H16">
        <f t="shared" si="0"/>
        <v>59.92307692307692</v>
      </c>
      <c r="I16">
        <f t="shared" si="0"/>
        <v>67.84615384615384</v>
      </c>
      <c r="J16">
        <f t="shared" si="0"/>
        <v>88.538461538461533</v>
      </c>
      <c r="K16">
        <f t="shared" si="0"/>
        <v>83.615384615384613</v>
      </c>
      <c r="L16">
        <f t="shared" si="0"/>
        <v>165.76923076923077</v>
      </c>
      <c r="M16">
        <f t="shared" si="0"/>
        <v>136.15384615384616</v>
      </c>
      <c r="N16">
        <f t="shared" si="0"/>
        <v>328.69230769230768</v>
      </c>
      <c r="O16">
        <f t="shared" si="0"/>
        <v>246</v>
      </c>
      <c r="P16">
        <f t="shared" si="0"/>
        <v>739.38461538461536</v>
      </c>
      <c r="Q16">
        <f t="shared" si="0"/>
        <v>582.46153846153845</v>
      </c>
      <c r="R16">
        <f t="shared" si="0"/>
        <v>1443.9230769230769</v>
      </c>
      <c r="S16">
        <f t="shared" si="0"/>
        <v>1180.1538461538462</v>
      </c>
      <c r="T16">
        <f t="shared" si="0"/>
        <v>1135.4615384615386</v>
      </c>
      <c r="U16">
        <f t="shared" si="0"/>
        <v>928.61538461538464</v>
      </c>
    </row>
    <row r="20" spans="2:19" x14ac:dyDescent="0.4">
      <c r="B20">
        <v>100</v>
      </c>
      <c r="D20">
        <v>200</v>
      </c>
      <c r="F20">
        <v>300</v>
      </c>
      <c r="H20">
        <v>400</v>
      </c>
      <c r="J20">
        <v>500</v>
      </c>
      <c r="L20">
        <v>600</v>
      </c>
      <c r="N20">
        <v>700</v>
      </c>
      <c r="P20">
        <v>800</v>
      </c>
      <c r="R20">
        <v>1000</v>
      </c>
    </row>
    <row r="22" spans="2:19" x14ac:dyDescent="0.4">
      <c r="B22">
        <v>155</v>
      </c>
      <c r="C22">
        <v>149</v>
      </c>
      <c r="D22">
        <v>314</v>
      </c>
      <c r="E22">
        <v>246</v>
      </c>
      <c r="F22">
        <v>350</v>
      </c>
      <c r="G22">
        <v>328</v>
      </c>
      <c r="H22">
        <v>470</v>
      </c>
      <c r="I22">
        <v>440</v>
      </c>
      <c r="J22">
        <v>624</v>
      </c>
      <c r="K22">
        <v>576</v>
      </c>
      <c r="L22">
        <v>730</v>
      </c>
      <c r="M22">
        <v>688</v>
      </c>
      <c r="N22">
        <v>890</v>
      </c>
      <c r="O22">
        <v>791</v>
      </c>
      <c r="P22">
        <v>1027</v>
      </c>
      <c r="Q22">
        <v>912</v>
      </c>
      <c r="R22">
        <v>1278</v>
      </c>
      <c r="S22">
        <v>1160</v>
      </c>
    </row>
    <row r="23" spans="2:19" x14ac:dyDescent="0.4">
      <c r="B23">
        <v>153</v>
      </c>
      <c r="C23">
        <v>129</v>
      </c>
      <c r="D23">
        <v>336</v>
      </c>
      <c r="E23">
        <v>241</v>
      </c>
      <c r="F23">
        <v>351</v>
      </c>
      <c r="G23">
        <v>300</v>
      </c>
      <c r="H23">
        <v>483</v>
      </c>
      <c r="I23">
        <v>442</v>
      </c>
      <c r="J23">
        <v>634</v>
      </c>
      <c r="K23">
        <v>576</v>
      </c>
      <c r="L23">
        <v>741</v>
      </c>
      <c r="M23">
        <v>651</v>
      </c>
      <c r="N23">
        <v>877</v>
      </c>
      <c r="O23">
        <v>791</v>
      </c>
      <c r="P23">
        <v>1006</v>
      </c>
      <c r="Q23">
        <v>933</v>
      </c>
      <c r="R23">
        <v>1256</v>
      </c>
      <c r="S23">
        <v>1164</v>
      </c>
    </row>
    <row r="24" spans="2:19" x14ac:dyDescent="0.4">
      <c r="B24">
        <v>164</v>
      </c>
      <c r="C24">
        <v>134</v>
      </c>
      <c r="D24">
        <v>346</v>
      </c>
      <c r="E24">
        <v>250</v>
      </c>
      <c r="F24">
        <v>347</v>
      </c>
      <c r="G24">
        <v>321</v>
      </c>
      <c r="H24">
        <v>476</v>
      </c>
      <c r="I24">
        <v>451</v>
      </c>
      <c r="J24">
        <v>638</v>
      </c>
      <c r="K24">
        <v>596</v>
      </c>
      <c r="L24">
        <v>729</v>
      </c>
      <c r="M24">
        <v>656</v>
      </c>
      <c r="N24">
        <v>883</v>
      </c>
      <c r="O24">
        <v>793</v>
      </c>
      <c r="P24">
        <v>1028</v>
      </c>
      <c r="Q24">
        <v>965</v>
      </c>
      <c r="R24">
        <v>1239</v>
      </c>
      <c r="S24">
        <v>1146</v>
      </c>
    </row>
    <row r="25" spans="2:19" x14ac:dyDescent="0.4">
      <c r="B25">
        <v>165</v>
      </c>
      <c r="C25">
        <v>143</v>
      </c>
      <c r="D25">
        <v>324</v>
      </c>
      <c r="E25">
        <v>242</v>
      </c>
      <c r="F25">
        <v>381</v>
      </c>
      <c r="G25">
        <v>305</v>
      </c>
      <c r="H25">
        <v>465</v>
      </c>
      <c r="I25">
        <v>426</v>
      </c>
      <c r="J25">
        <v>622</v>
      </c>
      <c r="K25">
        <v>589</v>
      </c>
      <c r="L25">
        <v>735</v>
      </c>
      <c r="M25">
        <v>641</v>
      </c>
      <c r="N25">
        <v>881</v>
      </c>
      <c r="O25">
        <v>801</v>
      </c>
      <c r="P25">
        <v>985</v>
      </c>
      <c r="Q25">
        <v>921</v>
      </c>
      <c r="R25">
        <v>1273</v>
      </c>
      <c r="S25">
        <v>1135</v>
      </c>
    </row>
    <row r="26" spans="2:19" x14ac:dyDescent="0.4">
      <c r="B26">
        <v>204</v>
      </c>
      <c r="C26">
        <v>137</v>
      </c>
      <c r="D26">
        <v>319</v>
      </c>
      <c r="E26">
        <v>242</v>
      </c>
      <c r="F26">
        <v>367</v>
      </c>
      <c r="G26">
        <v>314</v>
      </c>
      <c r="H26">
        <v>453</v>
      </c>
      <c r="I26">
        <v>438</v>
      </c>
      <c r="J26">
        <v>628</v>
      </c>
      <c r="K26">
        <v>582</v>
      </c>
      <c r="L26">
        <v>727</v>
      </c>
      <c r="M26">
        <v>649</v>
      </c>
      <c r="N26">
        <v>894</v>
      </c>
      <c r="O26">
        <v>806</v>
      </c>
      <c r="P26">
        <v>982</v>
      </c>
      <c r="Q26">
        <v>934</v>
      </c>
      <c r="R26">
        <v>1268</v>
      </c>
      <c r="S26">
        <v>1141</v>
      </c>
    </row>
    <row r="27" spans="2:19" x14ac:dyDescent="0.4">
      <c r="B27">
        <v>163</v>
      </c>
      <c r="C27">
        <v>127</v>
      </c>
      <c r="D27">
        <v>326</v>
      </c>
      <c r="E27">
        <v>243</v>
      </c>
      <c r="F27">
        <v>342</v>
      </c>
      <c r="G27">
        <v>299</v>
      </c>
      <c r="H27">
        <v>460</v>
      </c>
      <c r="I27">
        <v>410</v>
      </c>
      <c r="J27">
        <v>641</v>
      </c>
      <c r="K27">
        <v>588</v>
      </c>
      <c r="L27">
        <v>732</v>
      </c>
      <c r="M27">
        <v>651</v>
      </c>
      <c r="N27">
        <v>896</v>
      </c>
      <c r="O27">
        <v>797</v>
      </c>
      <c r="P27">
        <v>990</v>
      </c>
      <c r="Q27">
        <v>933</v>
      </c>
      <c r="R27">
        <v>1258</v>
      </c>
      <c r="S27">
        <v>1175</v>
      </c>
    </row>
    <row r="28" spans="2:19" x14ac:dyDescent="0.4">
      <c r="B28">
        <v>156</v>
      </c>
      <c r="C28">
        <v>134</v>
      </c>
      <c r="D28">
        <v>321</v>
      </c>
      <c r="E28">
        <v>258</v>
      </c>
      <c r="F28">
        <v>351</v>
      </c>
      <c r="G28">
        <v>294</v>
      </c>
      <c r="H28">
        <v>454</v>
      </c>
      <c r="I28">
        <v>428</v>
      </c>
      <c r="J28">
        <v>629</v>
      </c>
      <c r="K28">
        <v>593</v>
      </c>
      <c r="L28">
        <v>723</v>
      </c>
      <c r="M28">
        <v>677</v>
      </c>
      <c r="N28">
        <v>900</v>
      </c>
      <c r="O28">
        <v>778</v>
      </c>
      <c r="P28">
        <v>991</v>
      </c>
      <c r="Q28">
        <v>914</v>
      </c>
      <c r="R28">
        <v>1261</v>
      </c>
      <c r="S28">
        <v>1145</v>
      </c>
    </row>
    <row r="29" spans="2:19" x14ac:dyDescent="0.4">
      <c r="B29">
        <v>171</v>
      </c>
      <c r="C29">
        <v>134</v>
      </c>
      <c r="D29">
        <v>325</v>
      </c>
      <c r="E29">
        <v>241</v>
      </c>
      <c r="F29">
        <v>353</v>
      </c>
      <c r="G29">
        <v>315</v>
      </c>
      <c r="H29">
        <v>472</v>
      </c>
      <c r="I29">
        <v>421</v>
      </c>
      <c r="J29">
        <v>621</v>
      </c>
      <c r="K29">
        <v>592</v>
      </c>
      <c r="L29">
        <v>754</v>
      </c>
      <c r="M29">
        <v>658</v>
      </c>
      <c r="N29">
        <v>895</v>
      </c>
      <c r="O29">
        <v>775</v>
      </c>
      <c r="P29">
        <v>988</v>
      </c>
      <c r="Q29">
        <v>930</v>
      </c>
      <c r="R29">
        <v>1262</v>
      </c>
      <c r="S29">
        <v>1164</v>
      </c>
    </row>
    <row r="30" spans="2:19" x14ac:dyDescent="0.4">
      <c r="B30">
        <v>163</v>
      </c>
      <c r="C30">
        <v>130</v>
      </c>
      <c r="D30">
        <v>340</v>
      </c>
      <c r="E30">
        <v>248</v>
      </c>
      <c r="F30">
        <v>344</v>
      </c>
      <c r="G30">
        <v>304</v>
      </c>
      <c r="H30">
        <v>456</v>
      </c>
      <c r="I30">
        <v>415</v>
      </c>
      <c r="J30">
        <v>634</v>
      </c>
      <c r="K30">
        <v>586</v>
      </c>
      <c r="L30">
        <v>735</v>
      </c>
      <c r="M30">
        <v>682</v>
      </c>
      <c r="N30">
        <v>879</v>
      </c>
      <c r="O30">
        <v>782</v>
      </c>
      <c r="P30">
        <v>1026</v>
      </c>
      <c r="Q30">
        <v>915</v>
      </c>
      <c r="R30">
        <v>1268</v>
      </c>
      <c r="S30">
        <v>1161</v>
      </c>
    </row>
    <row r="31" spans="2:19" x14ac:dyDescent="0.4">
      <c r="B31">
        <v>166</v>
      </c>
      <c r="C31">
        <v>153</v>
      </c>
      <c r="D31">
        <v>326</v>
      </c>
      <c r="E31">
        <v>268</v>
      </c>
      <c r="F31">
        <v>355</v>
      </c>
      <c r="G31">
        <v>296</v>
      </c>
      <c r="H31">
        <v>472</v>
      </c>
      <c r="I31">
        <v>410</v>
      </c>
      <c r="J31">
        <v>628</v>
      </c>
      <c r="K31">
        <v>559</v>
      </c>
      <c r="L31">
        <v>727</v>
      </c>
      <c r="M31">
        <v>676</v>
      </c>
      <c r="N31">
        <v>869</v>
      </c>
      <c r="O31">
        <v>792</v>
      </c>
      <c r="P31">
        <v>1015</v>
      </c>
      <c r="Q31">
        <v>919</v>
      </c>
      <c r="R31">
        <v>1281</v>
      </c>
      <c r="S31">
        <v>1174</v>
      </c>
    </row>
    <row r="32" spans="2:19" x14ac:dyDescent="0.4">
      <c r="B32">
        <v>167</v>
      </c>
      <c r="C32">
        <v>147</v>
      </c>
      <c r="D32">
        <v>324</v>
      </c>
      <c r="E32">
        <v>253</v>
      </c>
      <c r="F32">
        <v>359</v>
      </c>
      <c r="G32">
        <v>310</v>
      </c>
      <c r="H32">
        <v>479</v>
      </c>
      <c r="I32">
        <v>414</v>
      </c>
      <c r="J32">
        <v>623</v>
      </c>
      <c r="K32">
        <v>576</v>
      </c>
      <c r="L32">
        <v>723</v>
      </c>
      <c r="M32">
        <v>662</v>
      </c>
      <c r="N32">
        <v>885</v>
      </c>
      <c r="O32">
        <v>790</v>
      </c>
      <c r="P32">
        <v>1013</v>
      </c>
      <c r="Q32">
        <v>944</v>
      </c>
      <c r="R32">
        <v>1268</v>
      </c>
      <c r="S32">
        <v>1172</v>
      </c>
    </row>
    <row r="33" spans="1:19" x14ac:dyDescent="0.4">
      <c r="B33">
        <v>168</v>
      </c>
      <c r="C33">
        <v>127</v>
      </c>
      <c r="D33">
        <v>347</v>
      </c>
      <c r="E33">
        <v>240</v>
      </c>
      <c r="F33">
        <v>349</v>
      </c>
      <c r="G33">
        <v>302</v>
      </c>
      <c r="H33">
        <v>483</v>
      </c>
      <c r="I33">
        <v>415</v>
      </c>
      <c r="J33">
        <v>627</v>
      </c>
      <c r="K33">
        <v>585</v>
      </c>
      <c r="L33">
        <v>754</v>
      </c>
      <c r="M33">
        <v>672</v>
      </c>
      <c r="N33">
        <v>884</v>
      </c>
      <c r="O33">
        <v>783</v>
      </c>
      <c r="P33">
        <v>1020</v>
      </c>
      <c r="Q33">
        <v>938</v>
      </c>
      <c r="R33">
        <v>1259</v>
      </c>
      <c r="S33">
        <v>1192</v>
      </c>
    </row>
    <row r="34" spans="1:19" x14ac:dyDescent="0.4">
      <c r="B34">
        <v>160</v>
      </c>
      <c r="C34">
        <v>126</v>
      </c>
      <c r="D34">
        <v>325</v>
      </c>
      <c r="E34">
        <v>226</v>
      </c>
      <c r="F34">
        <v>360</v>
      </c>
      <c r="G34">
        <v>318</v>
      </c>
      <c r="H34">
        <v>483</v>
      </c>
      <c r="I34">
        <v>438</v>
      </c>
      <c r="J34">
        <v>222</v>
      </c>
      <c r="K34">
        <v>574</v>
      </c>
      <c r="L34">
        <v>733</v>
      </c>
      <c r="M34">
        <v>664</v>
      </c>
      <c r="N34">
        <v>897</v>
      </c>
      <c r="O34">
        <v>770</v>
      </c>
      <c r="P34">
        <v>1025</v>
      </c>
      <c r="Q34">
        <v>914</v>
      </c>
      <c r="R34">
        <v>1253</v>
      </c>
      <c r="S34">
        <v>1182</v>
      </c>
    </row>
    <row r="35" spans="1:19" x14ac:dyDescent="0.4">
      <c r="B35">
        <f t="shared" ref="B35:I35" si="1">AVERAGE(B22:B34)</f>
        <v>165.76923076923077</v>
      </c>
      <c r="C35">
        <f t="shared" si="1"/>
        <v>136.15384615384616</v>
      </c>
      <c r="D35">
        <f t="shared" si="1"/>
        <v>328.69230769230768</v>
      </c>
      <c r="E35">
        <f t="shared" si="1"/>
        <v>246</v>
      </c>
      <c r="F35">
        <f t="shared" si="1"/>
        <v>354.53846153846155</v>
      </c>
      <c r="G35">
        <f t="shared" si="1"/>
        <v>308.15384615384613</v>
      </c>
      <c r="H35">
        <f t="shared" si="1"/>
        <v>469.69230769230768</v>
      </c>
      <c r="I35">
        <f t="shared" si="1"/>
        <v>426.76923076923077</v>
      </c>
      <c r="J35">
        <f>AVERAGE(J22:J34)</f>
        <v>597.76923076923072</v>
      </c>
      <c r="K35">
        <f>AVERAGE(K22:K34)</f>
        <v>582.46153846153845</v>
      </c>
      <c r="L35">
        <f t="shared" ref="L35:O35" si="2">AVERAGE(L22:L34)</f>
        <v>734.07692307692309</v>
      </c>
      <c r="M35">
        <f t="shared" si="2"/>
        <v>663.61538461538464</v>
      </c>
      <c r="N35">
        <f t="shared" si="2"/>
        <v>886.92307692307691</v>
      </c>
      <c r="O35">
        <f t="shared" si="2"/>
        <v>788.38461538461536</v>
      </c>
      <c r="P35">
        <f t="shared" ref="P35:S35" si="3">AVERAGE(P22:P34)</f>
        <v>1007.3846153846154</v>
      </c>
      <c r="Q35">
        <f t="shared" si="3"/>
        <v>928.61538461538464</v>
      </c>
      <c r="R35">
        <f t="shared" si="3"/>
        <v>1263.3846153846155</v>
      </c>
      <c r="S35">
        <f t="shared" si="3"/>
        <v>1162.3846153846155</v>
      </c>
    </row>
    <row r="38" spans="1:19" x14ac:dyDescent="0.4"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10</v>
      </c>
    </row>
    <row r="39" spans="1:19" x14ac:dyDescent="0.4">
      <c r="B39">
        <v>100</v>
      </c>
      <c r="C39">
        <v>200</v>
      </c>
      <c r="D39">
        <v>300</v>
      </c>
      <c r="E39">
        <v>400</v>
      </c>
      <c r="F39">
        <v>500</v>
      </c>
      <c r="G39">
        <v>600</v>
      </c>
      <c r="H39">
        <v>700</v>
      </c>
      <c r="I39">
        <v>800</v>
      </c>
      <c r="J39">
        <v>1000</v>
      </c>
    </row>
    <row r="40" spans="1:19" x14ac:dyDescent="0.4">
      <c r="A40" t="s">
        <v>30</v>
      </c>
      <c r="B40">
        <f>B35</f>
        <v>165.76923076923077</v>
      </c>
      <c r="C40">
        <f>D35</f>
        <v>328.69230769230768</v>
      </c>
      <c r="D40">
        <f>F35</f>
        <v>354.53846153846155</v>
      </c>
      <c r="E40">
        <f>H35</f>
        <v>469.69230769230768</v>
      </c>
      <c r="F40">
        <f>J35</f>
        <v>597.76923076923072</v>
      </c>
      <c r="G40">
        <f>L35</f>
        <v>734.07692307692309</v>
      </c>
      <c r="H40">
        <f>N35</f>
        <v>886.92307692307691</v>
      </c>
      <c r="I40">
        <f>P35</f>
        <v>1007.3846153846154</v>
      </c>
      <c r="J40">
        <f>R35</f>
        <v>1263.3846153846155</v>
      </c>
    </row>
    <row r="41" spans="1:19" x14ac:dyDescent="0.4">
      <c r="A41" t="s">
        <v>16</v>
      </c>
      <c r="B41">
        <f>C35</f>
        <v>136.15384615384616</v>
      </c>
      <c r="C41">
        <f>E35</f>
        <v>246</v>
      </c>
      <c r="D41">
        <f>G35</f>
        <v>308.15384615384613</v>
      </c>
      <c r="E41">
        <f>I35</f>
        <v>426.76923076923077</v>
      </c>
      <c r="F41">
        <f>K35</f>
        <v>582.46153846153845</v>
      </c>
      <c r="G41">
        <f>M35</f>
        <v>663.61538461538464</v>
      </c>
      <c r="H41">
        <f>O35</f>
        <v>788.38461538461536</v>
      </c>
      <c r="I41">
        <f>Q35</f>
        <v>928.61538461538464</v>
      </c>
      <c r="J41">
        <f>S35</f>
        <v>1162.3846153846155</v>
      </c>
    </row>
    <row r="43" spans="1:19" x14ac:dyDescent="0.4">
      <c r="B43">
        <v>400</v>
      </c>
      <c r="C43">
        <v>500</v>
      </c>
      <c r="D43">
        <v>600</v>
      </c>
      <c r="E43">
        <v>700</v>
      </c>
      <c r="F43">
        <v>800</v>
      </c>
      <c r="G43">
        <v>1000</v>
      </c>
    </row>
    <row r="44" spans="1:19" x14ac:dyDescent="0.4">
      <c r="A44" t="s">
        <v>30</v>
      </c>
      <c r="B44">
        <f>E40</f>
        <v>469.69230769230768</v>
      </c>
      <c r="C44">
        <f>F40</f>
        <v>597.76923076923072</v>
      </c>
      <c r="D44">
        <f t="shared" ref="D44:F44" si="4">G40</f>
        <v>734.07692307692309</v>
      </c>
      <c r="E44">
        <f t="shared" si="4"/>
        <v>886.92307692307691</v>
      </c>
      <c r="F44">
        <f t="shared" si="4"/>
        <v>1007.3846153846154</v>
      </c>
      <c r="G44">
        <f>J40</f>
        <v>1263.3846153846155</v>
      </c>
    </row>
    <row r="45" spans="1:19" x14ac:dyDescent="0.4">
      <c r="A45" t="s">
        <v>31</v>
      </c>
      <c r="B45">
        <f>B44</f>
        <v>469.69230769230768</v>
      </c>
      <c r="C45">
        <f>F38/$E$38*$B$45*(LOG(F39*10000,2)/LOG($E$39*10000,2))</f>
        <v>595.73350678256338</v>
      </c>
      <c r="D45">
        <f t="shared" ref="D45:G45" si="5">G38/$E$38*$B$45*(LOG(G39*10000,2)/LOG($E$39*10000,2))</f>
        <v>723.33003036825437</v>
      </c>
      <c r="E45">
        <f t="shared" si="5"/>
        <v>852.21996214524916</v>
      </c>
      <c r="F45">
        <f t="shared" si="5"/>
        <v>982.21714751360048</v>
      </c>
      <c r="G45">
        <f>J38/$E$38*$B$45*(LOG(J39*10000,2)/LOG($E$39*10000,2))</f>
        <v>1245.0076787263581</v>
      </c>
    </row>
    <row r="47" spans="1:19" x14ac:dyDescent="0.4">
      <c r="A47" t="s">
        <v>16</v>
      </c>
      <c r="B47">
        <f>E41</f>
        <v>426.76923076923077</v>
      </c>
      <c r="C47">
        <f t="shared" ref="C47:G47" si="6">F41</f>
        <v>582.46153846153845</v>
      </c>
      <c r="D47">
        <f t="shared" si="6"/>
        <v>663.61538461538464</v>
      </c>
      <c r="E47">
        <f t="shared" si="6"/>
        <v>788.38461538461536</v>
      </c>
      <c r="F47">
        <f t="shared" si="6"/>
        <v>928.61538461538464</v>
      </c>
      <c r="G47">
        <f t="shared" si="6"/>
        <v>1162.3846153846155</v>
      </c>
    </row>
    <row r="48" spans="1:19" x14ac:dyDescent="0.4">
      <c r="A48" t="s">
        <v>19</v>
      </c>
      <c r="B48">
        <f>B47</f>
        <v>426.76923076923077</v>
      </c>
      <c r="C48">
        <f>F38/$E$38*$B$48*(LOG(F39*10000,2)/LOG($E$39*10000,2))</f>
        <v>541.29208903204415</v>
      </c>
      <c r="D48">
        <f t="shared" ref="D48:G48" si="7">G38/$E$38*$B$48*(LOG(G39*10000,2)/LOG($E$39*10000,2))</f>
        <v>657.22813764871853</v>
      </c>
      <c r="E48">
        <f t="shared" si="7"/>
        <v>774.33939567341008</v>
      </c>
      <c r="F48">
        <f t="shared" si="7"/>
        <v>892.456720341542</v>
      </c>
      <c r="G48">
        <f t="shared" si="7"/>
        <v>1131.2320015679388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A86C-C734-4044-A0BE-C2C4B5FD5C66}">
  <dimension ref="A1:AJ24"/>
  <sheetViews>
    <sheetView tabSelected="1" topLeftCell="F22" zoomScaleNormal="100" workbookViewId="0">
      <selection activeCell="R8" sqref="R8"/>
    </sheetView>
  </sheetViews>
  <sheetFormatPr defaultRowHeight="13.9" x14ac:dyDescent="0.4"/>
  <cols>
    <col min="17" max="17" width="10.06640625" bestFit="1" customWidth="1"/>
  </cols>
  <sheetData>
    <row r="1" spans="1:36" x14ac:dyDescent="0.4">
      <c r="B1">
        <v>10000</v>
      </c>
      <c r="C1">
        <v>20000</v>
      </c>
      <c r="D1">
        <v>30000</v>
      </c>
      <c r="E1">
        <v>40000</v>
      </c>
      <c r="F1">
        <v>50000</v>
      </c>
      <c r="H1">
        <v>10000</v>
      </c>
      <c r="I1">
        <v>20000</v>
      </c>
      <c r="J1">
        <v>30000</v>
      </c>
      <c r="K1">
        <v>40000</v>
      </c>
      <c r="L1">
        <v>50000</v>
      </c>
      <c r="N1">
        <v>10000</v>
      </c>
      <c r="O1">
        <v>20000</v>
      </c>
      <c r="P1">
        <v>30000</v>
      </c>
      <c r="Q1">
        <v>40000</v>
      </c>
      <c r="R1">
        <v>50000</v>
      </c>
      <c r="T1">
        <v>10000</v>
      </c>
      <c r="U1">
        <v>20000</v>
      </c>
      <c r="V1">
        <v>30000</v>
      </c>
      <c r="W1">
        <v>40000</v>
      </c>
      <c r="X1">
        <v>50000</v>
      </c>
      <c r="Z1">
        <v>10000</v>
      </c>
      <c r="AA1">
        <v>20000</v>
      </c>
      <c r="AB1">
        <v>30000</v>
      </c>
      <c r="AC1">
        <v>40000</v>
      </c>
      <c r="AD1">
        <v>500000</v>
      </c>
      <c r="AF1">
        <v>10000</v>
      </c>
      <c r="AG1">
        <v>20000</v>
      </c>
      <c r="AH1">
        <v>30000</v>
      </c>
      <c r="AI1">
        <v>40000</v>
      </c>
      <c r="AJ1">
        <v>500000</v>
      </c>
    </row>
    <row r="2" spans="1:36" x14ac:dyDescent="0.4">
      <c r="A2" t="s">
        <v>25</v>
      </c>
      <c r="B2">
        <v>157</v>
      </c>
      <c r="C2">
        <v>562</v>
      </c>
      <c r="D2">
        <v>1308</v>
      </c>
      <c r="E2">
        <v>2526</v>
      </c>
      <c r="F2">
        <v>3542</v>
      </c>
      <c r="G2" t="s">
        <v>26</v>
      </c>
      <c r="H2">
        <v>17</v>
      </c>
      <c r="I2">
        <v>77</v>
      </c>
      <c r="J2">
        <v>217</v>
      </c>
      <c r="K2">
        <v>262</v>
      </c>
      <c r="L2">
        <v>482</v>
      </c>
      <c r="M2" t="s">
        <v>27</v>
      </c>
      <c r="N2">
        <v>41</v>
      </c>
      <c r="O2">
        <v>160</v>
      </c>
      <c r="P2">
        <v>319</v>
      </c>
      <c r="Q2">
        <v>549</v>
      </c>
      <c r="R2">
        <v>895</v>
      </c>
      <c r="S2" t="s">
        <v>21</v>
      </c>
      <c r="T2">
        <v>2</v>
      </c>
      <c r="U2">
        <v>4</v>
      </c>
      <c r="V2">
        <v>4</v>
      </c>
      <c r="W2">
        <v>8</v>
      </c>
      <c r="X2">
        <v>7</v>
      </c>
      <c r="Y2" t="s">
        <v>22</v>
      </c>
      <c r="Z2">
        <v>1</v>
      </c>
      <c r="AA2">
        <v>2</v>
      </c>
      <c r="AB2">
        <v>3</v>
      </c>
      <c r="AC2">
        <v>7</v>
      </c>
      <c r="AD2">
        <v>8</v>
      </c>
      <c r="AE2" t="s">
        <v>25</v>
      </c>
      <c r="AF2">
        <f>B22</f>
        <v>146.94999999999999</v>
      </c>
      <c r="AG2">
        <f t="shared" ref="AG2:AJ2" si="0">C22</f>
        <v>582.75</v>
      </c>
      <c r="AH2">
        <f t="shared" si="0"/>
        <v>1369.8</v>
      </c>
      <c r="AI2">
        <f t="shared" si="0"/>
        <v>2460.85</v>
      </c>
      <c r="AJ2">
        <f t="shared" si="0"/>
        <v>3792.65</v>
      </c>
    </row>
    <row r="3" spans="1:36" x14ac:dyDescent="0.4">
      <c r="B3">
        <v>153</v>
      </c>
      <c r="C3">
        <v>567</v>
      </c>
      <c r="D3">
        <v>1419</v>
      </c>
      <c r="E3">
        <v>2373</v>
      </c>
      <c r="F3">
        <v>3614</v>
      </c>
      <c r="H3">
        <v>26</v>
      </c>
      <c r="I3">
        <v>75</v>
      </c>
      <c r="J3">
        <v>167</v>
      </c>
      <c r="K3">
        <v>359</v>
      </c>
      <c r="L3">
        <v>467</v>
      </c>
      <c r="N3">
        <v>56</v>
      </c>
      <c r="O3">
        <v>139</v>
      </c>
      <c r="P3">
        <v>332</v>
      </c>
      <c r="Q3">
        <v>664</v>
      </c>
      <c r="R3">
        <v>851</v>
      </c>
      <c r="T3">
        <v>2</v>
      </c>
      <c r="U3">
        <v>4</v>
      </c>
      <c r="V3">
        <v>3</v>
      </c>
      <c r="W3">
        <v>9</v>
      </c>
      <c r="X3">
        <v>6</v>
      </c>
      <c r="Z3">
        <v>1</v>
      </c>
      <c r="AA3">
        <v>1</v>
      </c>
      <c r="AB3">
        <v>5</v>
      </c>
      <c r="AC3">
        <v>5</v>
      </c>
      <c r="AD3">
        <v>8</v>
      </c>
      <c r="AE3" t="s">
        <v>26</v>
      </c>
      <c r="AF3">
        <f>H22</f>
        <v>18.850000000000001</v>
      </c>
      <c r="AG3">
        <f t="shared" ref="AG3:AJ3" si="1">I22</f>
        <v>72.5</v>
      </c>
      <c r="AH3">
        <f t="shared" si="1"/>
        <v>179.7</v>
      </c>
      <c r="AI3">
        <f t="shared" si="1"/>
        <v>295</v>
      </c>
      <c r="AJ3">
        <f t="shared" si="1"/>
        <v>475.15</v>
      </c>
    </row>
    <row r="4" spans="1:36" x14ac:dyDescent="0.4">
      <c r="B4">
        <v>146</v>
      </c>
      <c r="C4">
        <v>632</v>
      </c>
      <c r="D4">
        <v>1412</v>
      </c>
      <c r="E4">
        <v>2483</v>
      </c>
      <c r="F4">
        <v>3811</v>
      </c>
      <c r="H4">
        <v>16</v>
      </c>
      <c r="I4">
        <v>40</v>
      </c>
      <c r="J4">
        <v>149</v>
      </c>
      <c r="K4">
        <v>274</v>
      </c>
      <c r="L4">
        <v>400</v>
      </c>
      <c r="N4">
        <v>37</v>
      </c>
      <c r="O4">
        <v>146</v>
      </c>
      <c r="P4">
        <v>402</v>
      </c>
      <c r="Q4">
        <v>544</v>
      </c>
      <c r="R4">
        <v>882</v>
      </c>
      <c r="T4">
        <v>1</v>
      </c>
      <c r="U4">
        <v>3</v>
      </c>
      <c r="V4">
        <v>7</v>
      </c>
      <c r="W4">
        <v>7</v>
      </c>
      <c r="X4">
        <v>7</v>
      </c>
      <c r="Z4">
        <v>2</v>
      </c>
      <c r="AA4">
        <v>2</v>
      </c>
      <c r="AB4">
        <v>5</v>
      </c>
      <c r="AC4">
        <v>5</v>
      </c>
      <c r="AD4">
        <v>8</v>
      </c>
      <c r="AE4" t="s">
        <v>27</v>
      </c>
      <c r="AF4">
        <f>N22</f>
        <v>39.950000000000003</v>
      </c>
      <c r="AG4">
        <f t="shared" ref="AG4:AJ4" si="2">O22</f>
        <v>174.45</v>
      </c>
      <c r="AH4">
        <f t="shared" si="2"/>
        <v>320.39999999999998</v>
      </c>
      <c r="AI4">
        <f t="shared" si="2"/>
        <v>601.9</v>
      </c>
      <c r="AJ4">
        <f t="shared" si="2"/>
        <v>975.2</v>
      </c>
    </row>
    <row r="5" spans="1:36" x14ac:dyDescent="0.4">
      <c r="B5">
        <v>167</v>
      </c>
      <c r="C5">
        <v>553</v>
      </c>
      <c r="D5">
        <v>1420</v>
      </c>
      <c r="E5">
        <v>2326</v>
      </c>
      <c r="F5">
        <v>3747</v>
      </c>
      <c r="H5">
        <v>19</v>
      </c>
      <c r="I5">
        <v>78</v>
      </c>
      <c r="J5">
        <v>199</v>
      </c>
      <c r="K5">
        <v>377</v>
      </c>
      <c r="L5">
        <v>515</v>
      </c>
      <c r="N5">
        <v>35</v>
      </c>
      <c r="O5">
        <v>114</v>
      </c>
      <c r="P5">
        <v>333</v>
      </c>
      <c r="Q5">
        <v>641</v>
      </c>
      <c r="R5">
        <v>1570</v>
      </c>
      <c r="T5">
        <v>2</v>
      </c>
      <c r="U5">
        <v>5</v>
      </c>
      <c r="V5">
        <v>8</v>
      </c>
      <c r="W5">
        <v>6</v>
      </c>
      <c r="X5">
        <v>12</v>
      </c>
      <c r="Z5">
        <v>1</v>
      </c>
      <c r="AA5">
        <v>2</v>
      </c>
      <c r="AB5">
        <v>5</v>
      </c>
      <c r="AC5">
        <v>5</v>
      </c>
      <c r="AD5">
        <v>7</v>
      </c>
      <c r="AE5" t="s">
        <v>21</v>
      </c>
      <c r="AF5">
        <f>T22</f>
        <v>2</v>
      </c>
      <c r="AG5">
        <f t="shared" ref="AG5:AJ5" si="3">U22</f>
        <v>4.3499999999999996</v>
      </c>
      <c r="AH5">
        <f t="shared" si="3"/>
        <v>6.5</v>
      </c>
      <c r="AI5">
        <f t="shared" si="3"/>
        <v>7.4</v>
      </c>
      <c r="AJ5">
        <f t="shared" si="3"/>
        <v>9.1999999999999993</v>
      </c>
    </row>
    <row r="6" spans="1:36" x14ac:dyDescent="0.4">
      <c r="B6">
        <v>155</v>
      </c>
      <c r="C6">
        <v>555</v>
      </c>
      <c r="D6">
        <v>1399</v>
      </c>
      <c r="E6">
        <v>2352</v>
      </c>
      <c r="F6">
        <v>3887</v>
      </c>
      <c r="H6">
        <v>20</v>
      </c>
      <c r="I6">
        <v>87</v>
      </c>
      <c r="J6">
        <v>230</v>
      </c>
      <c r="K6">
        <v>254</v>
      </c>
      <c r="L6">
        <v>452</v>
      </c>
      <c r="N6">
        <v>34</v>
      </c>
      <c r="O6">
        <v>203</v>
      </c>
      <c r="P6">
        <v>321</v>
      </c>
      <c r="Q6">
        <v>582</v>
      </c>
      <c r="R6">
        <v>1510</v>
      </c>
      <c r="T6">
        <v>2</v>
      </c>
      <c r="U6">
        <v>5</v>
      </c>
      <c r="V6">
        <v>6</v>
      </c>
      <c r="W6">
        <v>9</v>
      </c>
      <c r="X6">
        <v>7</v>
      </c>
      <c r="Z6">
        <v>1</v>
      </c>
      <c r="AA6">
        <v>1</v>
      </c>
      <c r="AB6">
        <v>4</v>
      </c>
      <c r="AC6">
        <v>6</v>
      </c>
      <c r="AD6">
        <v>8</v>
      </c>
      <c r="AE6" t="s">
        <v>22</v>
      </c>
      <c r="AF6">
        <f>Z22</f>
        <v>1.3</v>
      </c>
      <c r="AG6">
        <f t="shared" ref="AG6:AJ6" si="4">AA22</f>
        <v>2.25</v>
      </c>
      <c r="AH6">
        <f t="shared" si="4"/>
        <v>3.85</v>
      </c>
      <c r="AI6">
        <f t="shared" si="4"/>
        <v>5.5</v>
      </c>
      <c r="AJ6">
        <f t="shared" si="4"/>
        <v>6.9</v>
      </c>
    </row>
    <row r="7" spans="1:36" x14ac:dyDescent="0.4">
      <c r="B7">
        <v>146</v>
      </c>
      <c r="C7">
        <v>583</v>
      </c>
      <c r="D7">
        <v>1370</v>
      </c>
      <c r="E7">
        <v>2367</v>
      </c>
      <c r="F7">
        <v>3648</v>
      </c>
      <c r="H7">
        <v>19</v>
      </c>
      <c r="I7">
        <v>72</v>
      </c>
      <c r="J7">
        <v>154</v>
      </c>
      <c r="K7">
        <v>300</v>
      </c>
      <c r="L7">
        <v>414</v>
      </c>
      <c r="N7">
        <v>34</v>
      </c>
      <c r="O7">
        <v>159</v>
      </c>
      <c r="P7">
        <v>339</v>
      </c>
      <c r="Q7">
        <v>635</v>
      </c>
      <c r="R7">
        <v>814</v>
      </c>
      <c r="T7">
        <v>1</v>
      </c>
      <c r="U7">
        <v>3</v>
      </c>
      <c r="V7">
        <v>7</v>
      </c>
      <c r="W7">
        <v>5</v>
      </c>
      <c r="X7">
        <v>8</v>
      </c>
      <c r="Z7">
        <v>1</v>
      </c>
      <c r="AA7">
        <v>2</v>
      </c>
      <c r="AB7">
        <v>4</v>
      </c>
      <c r="AC7">
        <v>5</v>
      </c>
      <c r="AD7">
        <v>9</v>
      </c>
    </row>
    <row r="8" spans="1:36" x14ac:dyDescent="0.4">
      <c r="B8">
        <v>138</v>
      </c>
      <c r="C8">
        <v>594</v>
      </c>
      <c r="D8">
        <v>1419</v>
      </c>
      <c r="E8">
        <v>2303</v>
      </c>
      <c r="F8">
        <v>3786</v>
      </c>
      <c r="H8">
        <v>19</v>
      </c>
      <c r="I8">
        <v>70</v>
      </c>
      <c r="J8">
        <v>155</v>
      </c>
      <c r="K8">
        <v>392</v>
      </c>
      <c r="L8">
        <v>467</v>
      </c>
      <c r="N8">
        <v>64</v>
      </c>
      <c r="O8">
        <v>132</v>
      </c>
      <c r="P8">
        <v>307</v>
      </c>
      <c r="Q8">
        <v>555</v>
      </c>
      <c r="R8">
        <v>903</v>
      </c>
      <c r="T8">
        <v>2</v>
      </c>
      <c r="U8">
        <v>4</v>
      </c>
      <c r="V8">
        <v>8</v>
      </c>
      <c r="W8">
        <v>6</v>
      </c>
      <c r="X8">
        <v>11</v>
      </c>
      <c r="Z8">
        <v>1</v>
      </c>
      <c r="AA8">
        <v>2</v>
      </c>
      <c r="AB8">
        <v>3</v>
      </c>
      <c r="AC8">
        <v>6</v>
      </c>
      <c r="AD8">
        <v>6</v>
      </c>
    </row>
    <row r="9" spans="1:36" x14ac:dyDescent="0.4">
      <c r="B9">
        <v>144</v>
      </c>
      <c r="C9">
        <v>569</v>
      </c>
      <c r="D9">
        <v>1399</v>
      </c>
      <c r="E9">
        <v>2601</v>
      </c>
      <c r="F9">
        <v>3801</v>
      </c>
      <c r="H9">
        <v>16</v>
      </c>
      <c r="I9">
        <v>76</v>
      </c>
      <c r="J9">
        <v>157</v>
      </c>
      <c r="K9">
        <v>257</v>
      </c>
      <c r="L9">
        <v>515</v>
      </c>
      <c r="N9">
        <v>37</v>
      </c>
      <c r="O9">
        <v>138</v>
      </c>
      <c r="P9">
        <v>370</v>
      </c>
      <c r="Q9">
        <v>705</v>
      </c>
      <c r="R9">
        <v>836</v>
      </c>
      <c r="T9">
        <v>2</v>
      </c>
      <c r="U9">
        <v>5</v>
      </c>
      <c r="V9">
        <v>8</v>
      </c>
      <c r="W9">
        <v>10</v>
      </c>
      <c r="X9">
        <v>11</v>
      </c>
      <c r="Z9">
        <v>2</v>
      </c>
      <c r="AA9">
        <v>1</v>
      </c>
      <c r="AB9">
        <v>6</v>
      </c>
      <c r="AC9">
        <v>9</v>
      </c>
      <c r="AD9">
        <v>6</v>
      </c>
    </row>
    <row r="10" spans="1:36" x14ac:dyDescent="0.4">
      <c r="B10">
        <v>147</v>
      </c>
      <c r="C10">
        <v>559</v>
      </c>
      <c r="D10">
        <v>1326</v>
      </c>
      <c r="E10">
        <v>2386</v>
      </c>
      <c r="F10">
        <v>3755</v>
      </c>
      <c r="H10">
        <v>19</v>
      </c>
      <c r="I10">
        <v>72</v>
      </c>
      <c r="J10">
        <v>171</v>
      </c>
      <c r="K10">
        <v>285</v>
      </c>
      <c r="L10">
        <v>482</v>
      </c>
      <c r="N10">
        <v>32</v>
      </c>
      <c r="O10">
        <v>230</v>
      </c>
      <c r="P10">
        <v>303</v>
      </c>
      <c r="Q10">
        <v>622</v>
      </c>
      <c r="R10">
        <v>823</v>
      </c>
      <c r="T10">
        <v>2</v>
      </c>
      <c r="U10">
        <v>4</v>
      </c>
      <c r="V10">
        <v>6</v>
      </c>
      <c r="W10">
        <v>10</v>
      </c>
      <c r="X10">
        <v>15</v>
      </c>
      <c r="Z10">
        <v>2</v>
      </c>
      <c r="AA10">
        <v>3</v>
      </c>
      <c r="AB10">
        <v>6</v>
      </c>
      <c r="AC10">
        <v>6</v>
      </c>
      <c r="AD10">
        <v>5</v>
      </c>
    </row>
    <row r="11" spans="1:36" x14ac:dyDescent="0.4">
      <c r="B11">
        <v>160</v>
      </c>
      <c r="C11">
        <v>601</v>
      </c>
      <c r="D11">
        <v>1299</v>
      </c>
      <c r="E11">
        <v>2403</v>
      </c>
      <c r="F11">
        <v>3859</v>
      </c>
      <c r="H11">
        <v>16</v>
      </c>
      <c r="I11">
        <v>69</v>
      </c>
      <c r="J11">
        <v>195</v>
      </c>
      <c r="K11">
        <v>357</v>
      </c>
      <c r="L11">
        <v>590</v>
      </c>
      <c r="N11">
        <v>35</v>
      </c>
      <c r="O11">
        <v>256</v>
      </c>
      <c r="P11">
        <v>278</v>
      </c>
      <c r="Q11">
        <v>538</v>
      </c>
      <c r="R11">
        <v>981</v>
      </c>
      <c r="T11">
        <v>1</v>
      </c>
      <c r="U11">
        <v>6</v>
      </c>
      <c r="V11">
        <v>7</v>
      </c>
      <c r="W11">
        <v>6</v>
      </c>
      <c r="X11">
        <v>10</v>
      </c>
      <c r="Z11">
        <v>1</v>
      </c>
      <c r="AA11">
        <v>2</v>
      </c>
      <c r="AB11">
        <v>4</v>
      </c>
      <c r="AC11">
        <v>4</v>
      </c>
      <c r="AD11">
        <v>5</v>
      </c>
    </row>
    <row r="12" spans="1:36" x14ac:dyDescent="0.4">
      <c r="B12">
        <v>134</v>
      </c>
      <c r="C12">
        <v>593</v>
      </c>
      <c r="D12">
        <v>1335</v>
      </c>
      <c r="E12">
        <v>2547</v>
      </c>
      <c r="F12">
        <v>3743</v>
      </c>
      <c r="H12">
        <v>17</v>
      </c>
      <c r="I12">
        <v>69</v>
      </c>
      <c r="J12">
        <v>197</v>
      </c>
      <c r="K12">
        <v>363</v>
      </c>
      <c r="L12">
        <v>437</v>
      </c>
      <c r="N12">
        <v>39</v>
      </c>
      <c r="O12">
        <v>162</v>
      </c>
      <c r="P12">
        <v>283</v>
      </c>
      <c r="Q12">
        <v>536</v>
      </c>
      <c r="R12">
        <v>836</v>
      </c>
      <c r="T12">
        <v>2</v>
      </c>
      <c r="U12">
        <v>4</v>
      </c>
      <c r="V12">
        <v>6</v>
      </c>
      <c r="W12">
        <v>8</v>
      </c>
      <c r="X12">
        <v>11</v>
      </c>
      <c r="Z12">
        <v>1</v>
      </c>
      <c r="AA12">
        <v>3</v>
      </c>
      <c r="AB12">
        <v>3</v>
      </c>
      <c r="AC12">
        <v>5</v>
      </c>
      <c r="AD12">
        <v>4</v>
      </c>
    </row>
    <row r="13" spans="1:36" x14ac:dyDescent="0.4">
      <c r="B13">
        <v>153</v>
      </c>
      <c r="C13">
        <v>542</v>
      </c>
      <c r="D13">
        <v>1366</v>
      </c>
      <c r="E13">
        <v>2561</v>
      </c>
      <c r="F13">
        <v>3965</v>
      </c>
      <c r="H13">
        <v>17</v>
      </c>
      <c r="I13">
        <v>68</v>
      </c>
      <c r="J13">
        <v>216</v>
      </c>
      <c r="K13">
        <v>162</v>
      </c>
      <c r="L13">
        <v>488</v>
      </c>
      <c r="N13">
        <v>32</v>
      </c>
      <c r="O13">
        <v>173</v>
      </c>
      <c r="P13">
        <v>340</v>
      </c>
      <c r="Q13">
        <v>630</v>
      </c>
      <c r="R13">
        <v>880</v>
      </c>
      <c r="T13">
        <v>3</v>
      </c>
      <c r="U13">
        <v>4</v>
      </c>
      <c r="V13">
        <v>7</v>
      </c>
      <c r="W13">
        <v>9</v>
      </c>
      <c r="X13">
        <v>9</v>
      </c>
      <c r="Z13">
        <v>1</v>
      </c>
      <c r="AA13">
        <v>1</v>
      </c>
      <c r="AB13">
        <v>3</v>
      </c>
      <c r="AC13">
        <v>4</v>
      </c>
      <c r="AD13">
        <v>5</v>
      </c>
    </row>
    <row r="14" spans="1:36" x14ac:dyDescent="0.4">
      <c r="B14">
        <v>159</v>
      </c>
      <c r="C14">
        <v>551</v>
      </c>
      <c r="D14">
        <v>1407</v>
      </c>
      <c r="E14">
        <v>2444</v>
      </c>
      <c r="F14">
        <v>3946</v>
      </c>
      <c r="H14">
        <v>16</v>
      </c>
      <c r="I14">
        <v>73</v>
      </c>
      <c r="J14">
        <v>144</v>
      </c>
      <c r="K14">
        <v>145</v>
      </c>
      <c r="L14">
        <v>429</v>
      </c>
      <c r="N14">
        <v>25</v>
      </c>
      <c r="O14">
        <v>136</v>
      </c>
      <c r="P14">
        <v>283</v>
      </c>
      <c r="Q14">
        <v>572</v>
      </c>
      <c r="R14">
        <v>920</v>
      </c>
      <c r="T14">
        <v>3</v>
      </c>
      <c r="U14">
        <v>4</v>
      </c>
      <c r="V14">
        <v>6</v>
      </c>
      <c r="W14">
        <v>8</v>
      </c>
      <c r="X14">
        <v>8</v>
      </c>
      <c r="Z14">
        <v>1</v>
      </c>
      <c r="AA14">
        <v>3</v>
      </c>
      <c r="AB14">
        <v>3</v>
      </c>
      <c r="AC14">
        <v>6</v>
      </c>
      <c r="AD14">
        <v>6</v>
      </c>
    </row>
    <row r="15" spans="1:36" x14ac:dyDescent="0.4">
      <c r="B15">
        <v>145</v>
      </c>
      <c r="C15">
        <v>600</v>
      </c>
      <c r="D15">
        <v>1379</v>
      </c>
      <c r="E15">
        <v>2567</v>
      </c>
      <c r="F15">
        <v>3968</v>
      </c>
      <c r="H15">
        <v>17</v>
      </c>
      <c r="I15">
        <v>73</v>
      </c>
      <c r="J15">
        <v>154</v>
      </c>
      <c r="K15">
        <v>260</v>
      </c>
      <c r="L15">
        <v>597</v>
      </c>
      <c r="N15">
        <v>29</v>
      </c>
      <c r="O15">
        <v>160</v>
      </c>
      <c r="P15">
        <v>278</v>
      </c>
      <c r="Q15">
        <v>588</v>
      </c>
      <c r="R15">
        <v>835</v>
      </c>
      <c r="T15">
        <v>3</v>
      </c>
      <c r="U15">
        <v>5</v>
      </c>
      <c r="V15">
        <v>9</v>
      </c>
      <c r="W15">
        <v>8</v>
      </c>
      <c r="X15">
        <v>8</v>
      </c>
      <c r="Z15">
        <v>1</v>
      </c>
      <c r="AA15">
        <v>3</v>
      </c>
      <c r="AB15">
        <v>3</v>
      </c>
      <c r="AC15">
        <v>5</v>
      </c>
      <c r="AD15">
        <v>7</v>
      </c>
    </row>
    <row r="16" spans="1:36" x14ac:dyDescent="0.4">
      <c r="B16">
        <v>134</v>
      </c>
      <c r="C16">
        <v>565</v>
      </c>
      <c r="D16">
        <v>1432</v>
      </c>
      <c r="E16">
        <v>2534</v>
      </c>
      <c r="F16">
        <v>3812</v>
      </c>
      <c r="H16">
        <v>19</v>
      </c>
      <c r="I16">
        <v>73</v>
      </c>
      <c r="J16">
        <v>175</v>
      </c>
      <c r="K16">
        <v>288</v>
      </c>
      <c r="L16">
        <v>473</v>
      </c>
      <c r="N16">
        <v>35</v>
      </c>
      <c r="O16">
        <v>240</v>
      </c>
      <c r="P16">
        <v>266</v>
      </c>
      <c r="Q16">
        <v>618</v>
      </c>
      <c r="R16">
        <v>843</v>
      </c>
      <c r="T16">
        <v>1</v>
      </c>
      <c r="U16">
        <v>4</v>
      </c>
      <c r="V16">
        <v>5</v>
      </c>
      <c r="W16">
        <v>5</v>
      </c>
      <c r="X16">
        <v>11</v>
      </c>
      <c r="Z16">
        <v>2</v>
      </c>
      <c r="AA16">
        <v>2</v>
      </c>
      <c r="AB16">
        <v>2</v>
      </c>
      <c r="AC16">
        <v>4</v>
      </c>
      <c r="AD16">
        <v>8</v>
      </c>
    </row>
    <row r="17" spans="1:30" x14ac:dyDescent="0.4">
      <c r="B17">
        <v>153</v>
      </c>
      <c r="C17">
        <v>601</v>
      </c>
      <c r="D17">
        <v>1328</v>
      </c>
      <c r="E17">
        <v>2532</v>
      </c>
      <c r="F17">
        <v>3693</v>
      </c>
      <c r="H17">
        <v>21</v>
      </c>
      <c r="I17">
        <v>79</v>
      </c>
      <c r="J17">
        <v>165</v>
      </c>
      <c r="K17">
        <v>275</v>
      </c>
      <c r="L17">
        <v>434</v>
      </c>
      <c r="N17">
        <v>37</v>
      </c>
      <c r="O17">
        <v>129</v>
      </c>
      <c r="P17">
        <v>299</v>
      </c>
      <c r="Q17">
        <v>567</v>
      </c>
      <c r="R17">
        <v>822</v>
      </c>
      <c r="T17">
        <v>2</v>
      </c>
      <c r="U17">
        <v>6</v>
      </c>
      <c r="V17">
        <v>6</v>
      </c>
      <c r="W17">
        <v>7</v>
      </c>
      <c r="X17">
        <v>13</v>
      </c>
      <c r="Z17">
        <v>2</v>
      </c>
      <c r="AA17">
        <v>3</v>
      </c>
      <c r="AB17">
        <v>4</v>
      </c>
      <c r="AC17">
        <v>8</v>
      </c>
      <c r="AD17">
        <v>6</v>
      </c>
    </row>
    <row r="18" spans="1:30" x14ac:dyDescent="0.4">
      <c r="B18">
        <v>132</v>
      </c>
      <c r="C18">
        <v>628</v>
      </c>
      <c r="D18">
        <v>1332</v>
      </c>
      <c r="E18">
        <v>2521</v>
      </c>
      <c r="F18">
        <v>3765</v>
      </c>
      <c r="H18">
        <v>19</v>
      </c>
      <c r="I18">
        <v>71</v>
      </c>
      <c r="J18">
        <v>218</v>
      </c>
      <c r="K18">
        <v>363</v>
      </c>
      <c r="L18">
        <v>461</v>
      </c>
      <c r="N18">
        <v>41</v>
      </c>
      <c r="O18">
        <v>193</v>
      </c>
      <c r="P18">
        <v>321</v>
      </c>
      <c r="Q18">
        <v>664</v>
      </c>
      <c r="R18">
        <v>825</v>
      </c>
      <c r="T18">
        <v>2</v>
      </c>
      <c r="U18">
        <v>3</v>
      </c>
      <c r="V18">
        <v>4</v>
      </c>
      <c r="W18">
        <v>4</v>
      </c>
      <c r="X18">
        <v>8</v>
      </c>
      <c r="Z18">
        <v>1</v>
      </c>
      <c r="AA18">
        <v>2</v>
      </c>
      <c r="AB18">
        <v>4</v>
      </c>
      <c r="AC18">
        <v>6</v>
      </c>
      <c r="AD18">
        <v>8</v>
      </c>
    </row>
    <row r="19" spans="1:30" x14ac:dyDescent="0.4">
      <c r="B19">
        <v>146</v>
      </c>
      <c r="C19">
        <v>559</v>
      </c>
      <c r="D19">
        <v>1331</v>
      </c>
      <c r="E19">
        <v>2375</v>
      </c>
      <c r="F19">
        <v>3800</v>
      </c>
      <c r="H19">
        <v>21</v>
      </c>
      <c r="I19">
        <v>84</v>
      </c>
      <c r="J19">
        <v>161</v>
      </c>
      <c r="K19">
        <v>303</v>
      </c>
      <c r="L19">
        <v>535</v>
      </c>
      <c r="N19">
        <v>45</v>
      </c>
      <c r="O19">
        <v>134</v>
      </c>
      <c r="P19">
        <v>319</v>
      </c>
      <c r="Q19">
        <v>587</v>
      </c>
      <c r="R19">
        <v>1732</v>
      </c>
      <c r="T19">
        <v>2</v>
      </c>
      <c r="U19">
        <v>3</v>
      </c>
      <c r="V19">
        <v>6</v>
      </c>
      <c r="W19">
        <v>5</v>
      </c>
      <c r="X19">
        <v>7</v>
      </c>
      <c r="Z19">
        <v>1</v>
      </c>
      <c r="AA19">
        <v>2</v>
      </c>
      <c r="AB19">
        <v>3</v>
      </c>
      <c r="AC19">
        <v>6</v>
      </c>
      <c r="AD19">
        <v>9</v>
      </c>
    </row>
    <row r="20" spans="1:30" x14ac:dyDescent="0.4">
      <c r="B20">
        <v>136</v>
      </c>
      <c r="C20">
        <v>609</v>
      </c>
      <c r="D20">
        <v>1432</v>
      </c>
      <c r="E20">
        <v>2500</v>
      </c>
      <c r="F20">
        <v>3927</v>
      </c>
      <c r="H20">
        <v>20</v>
      </c>
      <c r="I20">
        <v>68</v>
      </c>
      <c r="J20">
        <v>227</v>
      </c>
      <c r="K20">
        <v>336</v>
      </c>
      <c r="L20">
        <v>436</v>
      </c>
      <c r="N20">
        <v>57</v>
      </c>
      <c r="O20">
        <v>233</v>
      </c>
      <c r="P20">
        <v>432</v>
      </c>
      <c r="Q20">
        <v>641</v>
      </c>
      <c r="R20">
        <v>843</v>
      </c>
      <c r="T20">
        <v>2</v>
      </c>
      <c r="U20">
        <v>6</v>
      </c>
      <c r="V20">
        <v>9</v>
      </c>
      <c r="W20">
        <v>9</v>
      </c>
      <c r="X20">
        <v>9</v>
      </c>
      <c r="Z20">
        <v>2</v>
      </c>
      <c r="AA20">
        <v>5</v>
      </c>
      <c r="AB20">
        <v>4</v>
      </c>
      <c r="AC20">
        <v>4</v>
      </c>
      <c r="AD20">
        <v>8</v>
      </c>
    </row>
    <row r="21" spans="1:30" x14ac:dyDescent="0.4">
      <c r="B21">
        <v>134</v>
      </c>
      <c r="C21">
        <v>632</v>
      </c>
      <c r="D21">
        <v>1283</v>
      </c>
      <c r="E21">
        <v>2516</v>
      </c>
      <c r="F21">
        <v>3784</v>
      </c>
      <c r="H21">
        <v>23</v>
      </c>
      <c r="I21">
        <v>76</v>
      </c>
      <c r="J21">
        <v>143</v>
      </c>
      <c r="K21">
        <v>288</v>
      </c>
      <c r="L21">
        <v>429</v>
      </c>
      <c r="N21">
        <v>54</v>
      </c>
      <c r="O21">
        <v>252</v>
      </c>
      <c r="P21">
        <v>283</v>
      </c>
      <c r="Q21">
        <v>600</v>
      </c>
      <c r="R21">
        <v>903</v>
      </c>
      <c r="T21">
        <v>3</v>
      </c>
      <c r="U21">
        <v>5</v>
      </c>
      <c r="V21">
        <v>8</v>
      </c>
      <c r="W21">
        <v>9</v>
      </c>
      <c r="X21">
        <v>6</v>
      </c>
      <c r="Z21">
        <v>1</v>
      </c>
      <c r="AA21">
        <v>3</v>
      </c>
      <c r="AB21">
        <v>3</v>
      </c>
      <c r="AC21">
        <v>4</v>
      </c>
      <c r="AD21">
        <v>7</v>
      </c>
    </row>
    <row r="22" spans="1:30" x14ac:dyDescent="0.4">
      <c r="A22" t="s">
        <v>29</v>
      </c>
      <c r="B22">
        <f>AVERAGE(B2:B21)</f>
        <v>146.94999999999999</v>
      </c>
      <c r="C22">
        <f t="shared" ref="C22:F22" si="5">AVERAGE(C2:C21)</f>
        <v>582.75</v>
      </c>
      <c r="D22">
        <f t="shared" si="5"/>
        <v>1369.8</v>
      </c>
      <c r="E22">
        <f t="shared" si="5"/>
        <v>2460.85</v>
      </c>
      <c r="F22">
        <f t="shared" si="5"/>
        <v>3792.65</v>
      </c>
      <c r="H22">
        <f>AVERAGE(H2:H21)</f>
        <v>18.850000000000001</v>
      </c>
      <c r="I22">
        <f t="shared" ref="I22:L22" si="6">AVERAGE(I2:I21)</f>
        <v>72.5</v>
      </c>
      <c r="J22">
        <f t="shared" si="6"/>
        <v>179.7</v>
      </c>
      <c r="K22">
        <f t="shared" si="6"/>
        <v>295</v>
      </c>
      <c r="L22">
        <f t="shared" si="6"/>
        <v>475.15</v>
      </c>
      <c r="N22">
        <f>AVERAGE(N2:N21)</f>
        <v>39.950000000000003</v>
      </c>
      <c r="O22">
        <f t="shared" ref="O22:R22" si="7">AVERAGE(O2:O21)</f>
        <v>174.45</v>
      </c>
      <c r="P22">
        <f t="shared" si="7"/>
        <v>320.39999999999998</v>
      </c>
      <c r="Q22">
        <f t="shared" si="7"/>
        <v>601.9</v>
      </c>
      <c r="R22">
        <f t="shared" si="7"/>
        <v>975.2</v>
      </c>
      <c r="T22">
        <f t="shared" ref="T22" si="8">AVERAGE(T2:T21)</f>
        <v>2</v>
      </c>
      <c r="U22">
        <f t="shared" ref="U22" si="9">AVERAGE(U2:U21)</f>
        <v>4.3499999999999996</v>
      </c>
      <c r="V22">
        <f t="shared" ref="V22" si="10">AVERAGE(V2:V21)</f>
        <v>6.5</v>
      </c>
      <c r="W22">
        <f t="shared" ref="W22" si="11">AVERAGE(W2:W21)</f>
        <v>7.4</v>
      </c>
      <c r="X22">
        <f t="shared" ref="X22" si="12">AVERAGE(X2:X21)</f>
        <v>9.1999999999999993</v>
      </c>
      <c r="Z22">
        <f t="shared" ref="Z22" si="13">AVERAGE(Z2:Z21)</f>
        <v>1.3</v>
      </c>
      <c r="AA22">
        <f t="shared" ref="AA22" si="14">AVERAGE(AA2:AA21)</f>
        <v>2.25</v>
      </c>
      <c r="AB22">
        <f t="shared" ref="AB22" si="15">AVERAGE(AB2:AB21)</f>
        <v>3.85</v>
      </c>
      <c r="AC22">
        <f t="shared" ref="AC22:AD22" si="16">AVERAGE(AC2:AC21)</f>
        <v>5.5</v>
      </c>
      <c r="AD22">
        <f t="shared" si="16"/>
        <v>6.9</v>
      </c>
    </row>
    <row r="24" spans="1:30" x14ac:dyDescent="0.4">
      <c r="A24" t="s">
        <v>28</v>
      </c>
      <c r="B24">
        <f>B22</f>
        <v>146.94999999999999</v>
      </c>
      <c r="C24">
        <f>$B$24*2*2</f>
        <v>587.79999999999995</v>
      </c>
      <c r="D24">
        <f>$B$24*3^2</f>
        <v>1322.55</v>
      </c>
      <c r="E24">
        <f>$B$24*4^2</f>
        <v>2351.1999999999998</v>
      </c>
      <c r="F24">
        <f>$B$24*5^2</f>
        <v>3673.7499999999995</v>
      </c>
      <c r="H24">
        <f>H22</f>
        <v>18.850000000000001</v>
      </c>
      <c r="I24">
        <f>$H$24*2^2</f>
        <v>75.400000000000006</v>
      </c>
      <c r="J24">
        <f>$H$24*3^2</f>
        <v>169.65</v>
      </c>
      <c r="K24">
        <f>$H$24*4^2</f>
        <v>301.60000000000002</v>
      </c>
      <c r="L24">
        <f>$H$24*5^2</f>
        <v>471.25000000000006</v>
      </c>
      <c r="N24">
        <f>N22</f>
        <v>39.950000000000003</v>
      </c>
      <c r="O24">
        <f>$N$24*2^2</f>
        <v>159.80000000000001</v>
      </c>
      <c r="P24">
        <f>$N$24*3^2</f>
        <v>359.55</v>
      </c>
      <c r="Q24">
        <f>$N$24*4^2</f>
        <v>639.20000000000005</v>
      </c>
      <c r="R24">
        <f>$N$24*5^2</f>
        <v>998.75000000000011</v>
      </c>
      <c r="T24">
        <f>T22</f>
        <v>2</v>
      </c>
      <c r="U24">
        <f>$T$24*2*LOG(20000,2)/LOG(10000,2)</f>
        <v>4.3010299956639804</v>
      </c>
      <c r="V24">
        <f>$T$24*3*LOG(30000,2)/LOG(10000,2)</f>
        <v>6.715681882079493</v>
      </c>
      <c r="W24">
        <f>$T$24*4*LOG(40000,2)/LOG(10000,2)</f>
        <v>9.2041199826559232</v>
      </c>
      <c r="X24">
        <f>$T$24*5*LOG(50000,2)/LOG(10000,2)</f>
        <v>11.747425010840047</v>
      </c>
      <c r="Z24">
        <f>Z22</f>
        <v>1.3</v>
      </c>
      <c r="AA24">
        <f>$Z$24*2*LOG(20000,2)/LOG(10000,2)</f>
        <v>2.7956694971815872</v>
      </c>
      <c r="AB24">
        <f>$Z$24*3*LOG(30000,2)/LOG(10000,2)</f>
        <v>4.365193223351671</v>
      </c>
      <c r="AC24">
        <f>$Z$24*4*LOG(40000,2)/LOG(10000,2)</f>
        <v>5.9826779887263504</v>
      </c>
      <c r="AD24">
        <f>$Z$24*5*LOG(50000,2)/LOG(10000,2)</f>
        <v>7.6358262570460296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8E22-DE47-467E-AFB0-0217C9F3F1C0}">
  <dimension ref="A1:O16"/>
  <sheetViews>
    <sheetView topLeftCell="J1" workbookViewId="0">
      <selection activeCell="O22" sqref="O22"/>
    </sheetView>
  </sheetViews>
  <sheetFormatPr defaultRowHeight="13.9" x14ac:dyDescent="0.4"/>
  <sheetData>
    <row r="1" spans="1:15" x14ac:dyDescent="0.4">
      <c r="B1">
        <v>1000</v>
      </c>
      <c r="C1">
        <v>2000</v>
      </c>
      <c r="D1">
        <v>4000</v>
      </c>
      <c r="E1">
        <v>6000</v>
      </c>
      <c r="F1">
        <v>8000</v>
      </c>
      <c r="G1">
        <v>10000</v>
      </c>
      <c r="J1" t="s">
        <v>35</v>
      </c>
      <c r="K1">
        <v>10</v>
      </c>
      <c r="L1">
        <v>20</v>
      </c>
      <c r="M1">
        <v>30</v>
      </c>
      <c r="N1">
        <v>40</v>
      </c>
      <c r="O1">
        <v>50</v>
      </c>
    </row>
    <row r="2" spans="1:15" x14ac:dyDescent="0.4">
      <c r="A2" t="s">
        <v>33</v>
      </c>
      <c r="B2">
        <v>20</v>
      </c>
      <c r="C2">
        <v>32</v>
      </c>
      <c r="D2">
        <v>59</v>
      </c>
      <c r="E2">
        <v>88</v>
      </c>
      <c r="F2">
        <v>111</v>
      </c>
      <c r="G2">
        <v>141</v>
      </c>
      <c r="J2" t="s">
        <v>34</v>
      </c>
      <c r="K2">
        <v>164</v>
      </c>
      <c r="L2">
        <v>177</v>
      </c>
      <c r="M2">
        <v>253</v>
      </c>
      <c r="N2">
        <v>270</v>
      </c>
      <c r="O2">
        <v>343</v>
      </c>
    </row>
    <row r="3" spans="1:15" x14ac:dyDescent="0.4">
      <c r="A3" t="s">
        <v>32</v>
      </c>
      <c r="B3">
        <v>135</v>
      </c>
      <c r="C3">
        <v>240</v>
      </c>
      <c r="D3">
        <v>444</v>
      </c>
      <c r="E3">
        <v>654</v>
      </c>
      <c r="F3">
        <v>868</v>
      </c>
      <c r="G3">
        <v>1092</v>
      </c>
      <c r="K3">
        <v>160</v>
      </c>
      <c r="L3">
        <v>311</v>
      </c>
      <c r="M3">
        <v>199</v>
      </c>
      <c r="N3">
        <v>419</v>
      </c>
      <c r="O3">
        <v>366</v>
      </c>
    </row>
    <row r="4" spans="1:15" x14ac:dyDescent="0.4">
      <c r="B4">
        <f>B2</f>
        <v>20</v>
      </c>
      <c r="K4">
        <v>180</v>
      </c>
      <c r="L4">
        <v>266</v>
      </c>
      <c r="M4">
        <v>292</v>
      </c>
      <c r="N4">
        <v>216</v>
      </c>
      <c r="O4">
        <v>280</v>
      </c>
    </row>
    <row r="5" spans="1:15" x14ac:dyDescent="0.4">
      <c r="K5">
        <v>175</v>
      </c>
      <c r="L5">
        <v>187</v>
      </c>
      <c r="M5">
        <v>266</v>
      </c>
      <c r="N5">
        <v>273</v>
      </c>
      <c r="O5">
        <v>219</v>
      </c>
    </row>
    <row r="6" spans="1:15" x14ac:dyDescent="0.4">
      <c r="K6">
        <v>206</v>
      </c>
      <c r="L6">
        <v>226</v>
      </c>
      <c r="M6">
        <v>242</v>
      </c>
      <c r="N6">
        <v>201</v>
      </c>
      <c r="O6">
        <v>200</v>
      </c>
    </row>
    <row r="7" spans="1:15" x14ac:dyDescent="0.4">
      <c r="K7">
        <v>189</v>
      </c>
      <c r="L7">
        <v>160</v>
      </c>
      <c r="M7">
        <v>331</v>
      </c>
      <c r="N7">
        <v>224</v>
      </c>
      <c r="O7">
        <v>370</v>
      </c>
    </row>
    <row r="8" spans="1:15" x14ac:dyDescent="0.4">
      <c r="K8">
        <v>169</v>
      </c>
      <c r="L8">
        <v>328</v>
      </c>
      <c r="M8">
        <v>226</v>
      </c>
      <c r="N8">
        <v>285</v>
      </c>
      <c r="O8">
        <v>254</v>
      </c>
    </row>
    <row r="9" spans="1:15" x14ac:dyDescent="0.4">
      <c r="K9">
        <v>192</v>
      </c>
      <c r="L9">
        <v>199</v>
      </c>
      <c r="M9">
        <v>215</v>
      </c>
      <c r="N9">
        <v>367</v>
      </c>
      <c r="O9">
        <v>367</v>
      </c>
    </row>
    <row r="10" spans="1:15" x14ac:dyDescent="0.4">
      <c r="K10">
        <v>153</v>
      </c>
      <c r="L10">
        <v>207</v>
      </c>
      <c r="M10">
        <v>244</v>
      </c>
      <c r="N10">
        <v>365</v>
      </c>
      <c r="O10">
        <v>267</v>
      </c>
    </row>
    <row r="11" spans="1:15" x14ac:dyDescent="0.4">
      <c r="K11">
        <v>167</v>
      </c>
      <c r="L11">
        <v>242</v>
      </c>
      <c r="M11">
        <v>281</v>
      </c>
      <c r="N11">
        <v>178</v>
      </c>
      <c r="O11">
        <v>291</v>
      </c>
    </row>
    <row r="12" spans="1:15" x14ac:dyDescent="0.4">
      <c r="K12">
        <f>AVERAGE(K2:K11)</f>
        <v>175.5</v>
      </c>
      <c r="L12">
        <f t="shared" ref="L12:O12" si="0">AVERAGE(L2:L11)</f>
        <v>230.3</v>
      </c>
      <c r="M12">
        <f t="shared" si="0"/>
        <v>254.9</v>
      </c>
      <c r="N12">
        <f t="shared" si="0"/>
        <v>279.8</v>
      </c>
      <c r="O12">
        <f t="shared" si="0"/>
        <v>295.7</v>
      </c>
    </row>
    <row r="15" spans="1:15" x14ac:dyDescent="0.4">
      <c r="J15" t="s">
        <v>29</v>
      </c>
      <c r="K15">
        <f>K12</f>
        <v>175.5</v>
      </c>
      <c r="L15">
        <f>L12</f>
        <v>230.3</v>
      </c>
      <c r="M15">
        <f>M12</f>
        <v>254.9</v>
      </c>
      <c r="N15">
        <f>N12</f>
        <v>279.8</v>
      </c>
      <c r="O15">
        <f>O12</f>
        <v>295.7</v>
      </c>
    </row>
    <row r="16" spans="1:15" x14ac:dyDescent="0.4">
      <c r="J16" t="s">
        <v>28</v>
      </c>
      <c r="K16">
        <f>K15</f>
        <v>175.5</v>
      </c>
      <c r="L16">
        <f>$K$16*(LOG(L1,2)/LOG($K$1,2))</f>
        <v>228.33076423902872</v>
      </c>
      <c r="M16">
        <f>$K$16*(LOG(M1,2)/LOG($K$1,2))</f>
        <v>259.23478020330077</v>
      </c>
      <c r="N16">
        <f t="shared" ref="M16:O16" si="1">$K$16*(LOG(N1,2)/LOG($K$1,2))</f>
        <v>281.16152847805739</v>
      </c>
      <c r="O16">
        <f t="shared" si="1"/>
        <v>298.16923576097128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SU</dc:creator>
  <cp:lastModifiedBy>86182</cp:lastModifiedBy>
  <dcterms:created xsi:type="dcterms:W3CDTF">2015-06-05T18:19:34Z</dcterms:created>
  <dcterms:modified xsi:type="dcterms:W3CDTF">2022-03-20T03:44:15Z</dcterms:modified>
</cp:coreProperties>
</file>