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30" yWindow="810" windowWidth="19575" windowHeight="7080"/>
  </bookViews>
  <sheets>
    <sheet name="Control" sheetId="1" r:id="rId1"/>
    <sheet name="Experiment" sheetId="2" r:id="rId2"/>
  </sheets>
  <definedNames>
    <definedName name="_xlnm._FilterDatabase" localSheetId="0" hidden="1">Control!$A$1:$P$38</definedName>
  </definedNames>
  <calcPr calcId="125725"/>
</workbook>
</file>

<file path=xl/calcChain.xml><?xml version="1.0" encoding="utf-8"?>
<calcChain xmlns="http://schemas.openxmlformats.org/spreadsheetml/2006/main">
  <c r="G24" i="2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G3"/>
  <c r="G2"/>
  <c r="I24" i="1"/>
  <c r="K24" s="1"/>
  <c r="I23"/>
  <c r="K23" s="1"/>
  <c r="I22"/>
  <c r="K22" s="1"/>
  <c r="I21"/>
  <c r="K21" s="1"/>
  <c r="I20"/>
  <c r="K20" s="1"/>
  <c r="I19"/>
  <c r="K19" s="1"/>
  <c r="I18"/>
  <c r="K18" s="1"/>
  <c r="I17"/>
  <c r="K17" s="1"/>
  <c r="I16"/>
  <c r="K16" s="1"/>
  <c r="I15"/>
  <c r="K15" s="1"/>
  <c r="I14"/>
  <c r="K14" s="1"/>
  <c r="I13"/>
  <c r="K13" s="1"/>
  <c r="I12"/>
  <c r="K12" s="1"/>
  <c r="I11"/>
  <c r="K11" s="1"/>
  <c r="I10"/>
  <c r="K10" s="1"/>
  <c r="I9"/>
  <c r="K9" s="1"/>
  <c r="I8"/>
  <c r="K8" s="1"/>
  <c r="I7"/>
  <c r="K7" s="1"/>
  <c r="I6"/>
  <c r="K6" s="1"/>
  <c r="I5"/>
  <c r="K5" s="1"/>
  <c r="I4"/>
  <c r="K4" s="1"/>
  <c r="I3"/>
  <c r="K3" s="1"/>
  <c r="I2"/>
  <c r="K2" s="1"/>
  <c r="H20"/>
  <c r="H17"/>
  <c r="H12"/>
  <c r="H9"/>
  <c r="H4"/>
  <c r="F24" i="2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F2"/>
  <c r="F24" i="1"/>
  <c r="H24" s="1"/>
  <c r="F23"/>
  <c r="H23" s="1"/>
  <c r="F22"/>
  <c r="H22" s="1"/>
  <c r="F21"/>
  <c r="H21" s="1"/>
  <c r="F20"/>
  <c r="F19"/>
  <c r="H19" s="1"/>
  <c r="F18"/>
  <c r="H18" s="1"/>
  <c r="F17"/>
  <c r="F16"/>
  <c r="H16" s="1"/>
  <c r="F15"/>
  <c r="H15" s="1"/>
  <c r="F14"/>
  <c r="H14" s="1"/>
  <c r="F13"/>
  <c r="H13" s="1"/>
  <c r="F12"/>
  <c r="F11"/>
  <c r="H11" s="1"/>
  <c r="F10"/>
  <c r="H10" s="1"/>
  <c r="F9"/>
  <c r="F8"/>
  <c r="H8" s="1"/>
  <c r="F7"/>
  <c r="H7" s="1"/>
  <c r="F6"/>
  <c r="H6" s="1"/>
  <c r="F5"/>
  <c r="H5" s="1"/>
  <c r="F4"/>
  <c r="F3"/>
  <c r="H3" s="1"/>
  <c r="F2"/>
  <c r="H2" s="1"/>
  <c r="H3" i="2"/>
  <c r="B65" i="1"/>
  <c r="B66" s="1"/>
  <c r="B64"/>
  <c r="B63"/>
  <c r="B51"/>
  <c r="B52"/>
  <c r="B62"/>
  <c r="B61"/>
  <c r="B60"/>
  <c r="B53"/>
  <c r="A45"/>
  <c r="H2" i="2"/>
  <c r="B50" i="1"/>
  <c r="B49"/>
  <c r="B48"/>
  <c r="M23"/>
  <c r="N21"/>
  <c r="M22"/>
  <c r="N23" s="1"/>
  <c r="M21"/>
  <c r="M30"/>
  <c r="M31" s="1"/>
  <c r="M29"/>
  <c r="N28"/>
  <c r="M28"/>
  <c r="C67" l="1"/>
  <c r="B67"/>
  <c r="N31"/>
  <c r="C54"/>
  <c r="B54"/>
</calcChain>
</file>

<file path=xl/sharedStrings.xml><?xml version="1.0" encoding="utf-8"?>
<sst xmlns="http://schemas.openxmlformats.org/spreadsheetml/2006/main" count="133" uniqueCount="81">
  <si>
    <t>Date</t>
  </si>
  <si>
    <t>Pageviews</t>
  </si>
  <si>
    <t>Clicks</t>
  </si>
  <si>
    <t>Enrollments</t>
  </si>
  <si>
    <t>Payments</t>
  </si>
  <si>
    <t>Sat, Oct 11</t>
  </si>
  <si>
    <t>Sun, Oct 12</t>
  </si>
  <si>
    <t>Mon, Oct 13</t>
  </si>
  <si>
    <t>Tue, Oct 14</t>
  </si>
  <si>
    <t>Wed, Oct 15</t>
  </si>
  <si>
    <t>Thu, Oct 16</t>
  </si>
  <si>
    <t>Fri, Oct 17</t>
  </si>
  <si>
    <t>Sat, Oct 18</t>
  </si>
  <si>
    <t>Sun, Oct 19</t>
  </si>
  <si>
    <t>Mon, Oct 20</t>
  </si>
  <si>
    <t>Tue, Oct 21</t>
  </si>
  <si>
    <t>Wed, Oct 22</t>
  </si>
  <si>
    <t>Thu, Oct 23</t>
  </si>
  <si>
    <t>Fri, Oct 24</t>
  </si>
  <si>
    <t>Sat, Oct 25</t>
  </si>
  <si>
    <t>Sun, Oct 26</t>
  </si>
  <si>
    <t>Mon, Oct 27</t>
  </si>
  <si>
    <t>Tue, Oct 28</t>
  </si>
  <si>
    <t>Wed, Oct 29</t>
  </si>
  <si>
    <t>Thu, Oct 30</t>
  </si>
  <si>
    <t>Fri, Oct 31</t>
  </si>
  <si>
    <t>Sat, Nov 1</t>
  </si>
  <si>
    <t>Sun, Nov 2</t>
  </si>
  <si>
    <t>Mon, Nov 3</t>
  </si>
  <si>
    <t>Tue, Nov 4</t>
  </si>
  <si>
    <t>Wed, Nov 5</t>
  </si>
  <si>
    <t>Thu, Nov 6</t>
  </si>
  <si>
    <t>Fri, Nov 7</t>
  </si>
  <si>
    <t>Sat, Nov 8</t>
  </si>
  <si>
    <t>Sun, Nov 9</t>
  </si>
  <si>
    <t>Mon, Nov 10</t>
  </si>
  <si>
    <t>Tue, Nov 11</t>
  </si>
  <si>
    <t>Wed, Nov 12</t>
  </si>
  <si>
    <t>Thu, Nov 13</t>
  </si>
  <si>
    <t>Fri, Nov 14</t>
  </si>
  <si>
    <t>Sat, Nov 15</t>
  </si>
  <si>
    <t>Sun, Nov 16</t>
  </si>
  <si>
    <t>Control</t>
  </si>
  <si>
    <t>Experiment</t>
  </si>
  <si>
    <t>Observed value</t>
  </si>
  <si>
    <t>Std Error</t>
  </si>
  <si>
    <t>Margin of Error</t>
  </si>
  <si>
    <t>Margin</t>
  </si>
  <si>
    <t>Observed Value</t>
  </si>
  <si>
    <t>Conf Interval</t>
  </si>
  <si>
    <t xml:space="preserve">Pooled Probability of Gross Conversion </t>
  </si>
  <si>
    <t>sum of enrollments exp+cont divided by sum of clicks exp and cont</t>
  </si>
  <si>
    <t>pooled probability</t>
  </si>
  <si>
    <t>Standard Error</t>
  </si>
  <si>
    <t>Margin error</t>
  </si>
  <si>
    <t>d hat = pexp-pcont</t>
  </si>
  <si>
    <t>CI</t>
  </si>
  <si>
    <t>Statistically significant as CI does not have 0</t>
  </si>
  <si>
    <t>Given dmin=0.01, and its not in CI so Practically significant as well</t>
  </si>
  <si>
    <t>Pooled probability of Net conversion</t>
  </si>
  <si>
    <t>Sum of payments exp+cont divided by sum of clicks exp and cont</t>
  </si>
  <si>
    <t xml:space="preserve">Pooled probability </t>
  </si>
  <si>
    <t>Standard error</t>
  </si>
  <si>
    <t xml:space="preserve">d hat </t>
  </si>
  <si>
    <t>CI has 0 , so no statistical significance</t>
  </si>
  <si>
    <t>CI has dmin given as +-0.0075. so no practical significance</t>
  </si>
  <si>
    <t>Daily probabs of control net conversions</t>
  </si>
  <si>
    <t>Daily probabs of controlgrossconv</t>
  </si>
  <si>
    <t>Daily probabs of expgrossconv</t>
  </si>
  <si>
    <t>Sign changes</t>
  </si>
  <si>
    <t>Daily probabbs of exp net conversions</t>
  </si>
  <si>
    <t xml:space="preserve">Sign Tests : </t>
  </si>
  <si>
    <t>http://graphpad.com/quickcalcs/binomial1.cfm</t>
  </si>
  <si>
    <t>For Gross conversion :</t>
  </si>
  <si>
    <t>Positive successes</t>
  </si>
  <si>
    <t>Total days</t>
  </si>
  <si>
    <t>Two tailed p value</t>
  </si>
  <si>
    <t>For Net conversion</t>
  </si>
  <si>
    <t>Positive</t>
  </si>
  <si>
    <t xml:space="preserve">Total </t>
  </si>
  <si>
    <t xml:space="preserve">Given alpha value </t>
  </si>
</sst>
</file>

<file path=xl/styles.xml><?xml version="1.0" encoding="utf-8"?>
<styleSheet xmlns="http://schemas.openxmlformats.org/spreadsheetml/2006/main">
  <fonts count="3">
    <font>
      <sz val="10"/>
      <color rgb="FF000000"/>
      <name val="Arial"/>
    </font>
    <font>
      <sz val="10"/>
      <name val="Arial"/>
    </font>
    <font>
      <u/>
      <sz val="10"/>
      <color theme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7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right"/>
    </xf>
    <xf numFmtId="0" fontId="1" fillId="0" borderId="0" xfId="0" applyFont="1"/>
    <xf numFmtId="0" fontId="0" fillId="0" borderId="0" xfId="0" applyAlignment="1"/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graphpad.com/quickcalcs/binomial1.cf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80"/>
  <sheetViews>
    <sheetView tabSelected="1" zoomScaleNormal="100" workbookViewId="0">
      <pane ySplit="1" topLeftCell="A64" activePane="bottomLeft" state="frozen"/>
      <selection pane="bottomLeft" activeCell="A73" sqref="A73"/>
    </sheetView>
  </sheetViews>
  <sheetFormatPr defaultColWidth="14.42578125" defaultRowHeight="15.75" customHeight="1"/>
  <cols>
    <col min="1" max="1" width="57.5703125" bestFit="1" customWidth="1"/>
    <col min="2" max="2" width="58.140625" bestFit="1" customWidth="1"/>
    <col min="6" max="6" width="31.5703125" bestFit="1" customWidth="1"/>
    <col min="7" max="7" width="25" bestFit="1" customWidth="1"/>
    <col min="9" max="9" width="37" bestFit="1" customWidth="1"/>
    <col min="10" max="11" width="37" customWidth="1"/>
    <col min="12" max="12" width="21.7109375" bestFit="1" customWidth="1"/>
    <col min="13" max="13" width="25.7109375" bestFit="1" customWidth="1"/>
    <col min="14" max="14" width="16.85546875" customWidth="1"/>
  </cols>
  <sheetData>
    <row r="1" spans="1:16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67</v>
      </c>
      <c r="G1" s="2" t="s">
        <v>68</v>
      </c>
      <c r="H1" s="2" t="s">
        <v>69</v>
      </c>
      <c r="I1" s="2" t="s">
        <v>66</v>
      </c>
      <c r="J1" s="2" t="s">
        <v>70</v>
      </c>
      <c r="K1" s="2" t="s">
        <v>69</v>
      </c>
      <c r="M1" s="2"/>
      <c r="N1" s="2"/>
    </row>
    <row r="2" spans="1:16" ht="15.75" customHeight="1">
      <c r="A2" s="1" t="s">
        <v>5</v>
      </c>
      <c r="B2" s="3">
        <v>7723</v>
      </c>
      <c r="C2" s="3">
        <v>687</v>
      </c>
      <c r="D2" s="3">
        <v>134</v>
      </c>
      <c r="E2" s="3">
        <v>70</v>
      </c>
      <c r="F2" s="3">
        <f>D2/C2</f>
        <v>0.1950509461426492</v>
      </c>
      <c r="G2" s="3">
        <v>0.15306122448979592</v>
      </c>
      <c r="H2" s="3" t="b">
        <f>(G2-F2)&gt;0</f>
        <v>0</v>
      </c>
      <c r="I2">
        <f>E2/C2</f>
        <v>0.10189228529839883</v>
      </c>
      <c r="J2">
        <v>4.9562682215743441E-2</v>
      </c>
      <c r="K2" t="b">
        <f>(J2-I2)&gt;0</f>
        <v>0</v>
      </c>
      <c r="O2" s="3"/>
      <c r="P2" s="5"/>
    </row>
    <row r="3" spans="1:16" ht="15.75" customHeight="1">
      <c r="A3" s="1" t="s">
        <v>6</v>
      </c>
      <c r="B3" s="3">
        <v>9102</v>
      </c>
      <c r="C3" s="3">
        <v>779</v>
      </c>
      <c r="D3" s="3">
        <v>147</v>
      </c>
      <c r="E3" s="3">
        <v>70</v>
      </c>
      <c r="F3" s="3">
        <f t="shared" ref="F3:F24" si="0">D3/C3</f>
        <v>0.18870346598202825</v>
      </c>
      <c r="G3" s="3">
        <v>0.14777070063694267</v>
      </c>
      <c r="H3" s="3" t="b">
        <f t="shared" ref="H3:H24" si="1">(G3-F3)&gt;0</f>
        <v>0</v>
      </c>
      <c r="I3">
        <f t="shared" ref="I3:I24" si="2">E3/C3</f>
        <v>8.9858793324775352E-2</v>
      </c>
      <c r="J3">
        <v>0.11592356687898089</v>
      </c>
      <c r="K3" t="b">
        <f t="shared" ref="K3:K24" si="3">(J3-I3)&gt;0</f>
        <v>1</v>
      </c>
      <c r="O3" s="3"/>
      <c r="P3" s="5"/>
    </row>
    <row r="4" spans="1:16" ht="15.75" customHeight="1">
      <c r="A4" s="1" t="s">
        <v>7</v>
      </c>
      <c r="B4" s="3">
        <v>10511</v>
      </c>
      <c r="C4" s="3">
        <v>909</v>
      </c>
      <c r="D4" s="3">
        <v>167</v>
      </c>
      <c r="E4" s="3">
        <v>95</v>
      </c>
      <c r="F4" s="3">
        <f t="shared" si="0"/>
        <v>0.18371837183718373</v>
      </c>
      <c r="G4" s="3">
        <v>0.16402714932126697</v>
      </c>
      <c r="H4" s="3" t="b">
        <f t="shared" si="1"/>
        <v>0</v>
      </c>
      <c r="I4">
        <f t="shared" si="2"/>
        <v>0.10451045104510451</v>
      </c>
      <c r="J4">
        <v>8.9366515837104074E-2</v>
      </c>
      <c r="K4" t="b">
        <f t="shared" si="3"/>
        <v>0</v>
      </c>
    </row>
    <row r="5" spans="1:16" ht="15.75" customHeight="1">
      <c r="A5" s="1" t="s">
        <v>8</v>
      </c>
      <c r="B5" s="3">
        <v>9871</v>
      </c>
      <c r="C5" s="3">
        <v>836</v>
      </c>
      <c r="D5" s="3">
        <v>156</v>
      </c>
      <c r="E5" s="3">
        <v>105</v>
      </c>
      <c r="F5" s="3">
        <f t="shared" si="0"/>
        <v>0.18660287081339713</v>
      </c>
      <c r="G5" s="3">
        <v>0.16686819830713423</v>
      </c>
      <c r="H5" s="3" t="b">
        <f t="shared" si="1"/>
        <v>0</v>
      </c>
      <c r="I5">
        <f t="shared" si="2"/>
        <v>0.1255980861244019</v>
      </c>
      <c r="J5">
        <v>0.11124546553808948</v>
      </c>
      <c r="K5" t="b">
        <f t="shared" si="3"/>
        <v>0</v>
      </c>
    </row>
    <row r="6" spans="1:16" ht="15.75" customHeight="1">
      <c r="A6" s="1" t="s">
        <v>9</v>
      </c>
      <c r="B6" s="3">
        <v>10014</v>
      </c>
      <c r="C6" s="3">
        <v>837</v>
      </c>
      <c r="D6" s="3">
        <v>163</v>
      </c>
      <c r="E6" s="3">
        <v>64</v>
      </c>
      <c r="F6" s="3">
        <f t="shared" si="0"/>
        <v>0.19474313022700118</v>
      </c>
      <c r="G6" s="3">
        <v>0.16826923076923078</v>
      </c>
      <c r="H6" s="3" t="b">
        <f t="shared" si="1"/>
        <v>0</v>
      </c>
      <c r="I6">
        <f t="shared" si="2"/>
        <v>7.6463560334528072E-2</v>
      </c>
      <c r="J6">
        <v>0.11298076923076923</v>
      </c>
      <c r="K6" t="b">
        <f t="shared" si="3"/>
        <v>1</v>
      </c>
    </row>
    <row r="7" spans="1:16" ht="15.75" customHeight="1">
      <c r="A7" s="1" t="s">
        <v>10</v>
      </c>
      <c r="B7" s="3">
        <v>9670</v>
      </c>
      <c r="C7" s="3">
        <v>823</v>
      </c>
      <c r="D7" s="3">
        <v>138</v>
      </c>
      <c r="E7" s="3">
        <v>82</v>
      </c>
      <c r="F7" s="3">
        <f t="shared" si="0"/>
        <v>0.16767922235722965</v>
      </c>
      <c r="G7" s="3">
        <v>0.16370558375634517</v>
      </c>
      <c r="H7" s="3" t="b">
        <f t="shared" si="1"/>
        <v>0</v>
      </c>
      <c r="I7">
        <f t="shared" si="2"/>
        <v>9.9635479951397321E-2</v>
      </c>
      <c r="J7">
        <v>7.7411167512690351E-2</v>
      </c>
      <c r="K7" t="b">
        <f t="shared" si="3"/>
        <v>0</v>
      </c>
    </row>
    <row r="8" spans="1:16" ht="15.75" customHeight="1">
      <c r="A8" s="1" t="s">
        <v>11</v>
      </c>
      <c r="B8" s="3">
        <v>9008</v>
      </c>
      <c r="C8" s="3">
        <v>748</v>
      </c>
      <c r="D8" s="3">
        <v>146</v>
      </c>
      <c r="E8" s="3">
        <v>76</v>
      </c>
      <c r="F8" s="3">
        <f t="shared" si="0"/>
        <v>0.19518716577540107</v>
      </c>
      <c r="G8" s="3">
        <v>0.16282051282051282</v>
      </c>
      <c r="H8" s="3" t="b">
        <f t="shared" si="1"/>
        <v>0</v>
      </c>
      <c r="I8">
        <f t="shared" si="2"/>
        <v>0.10160427807486631</v>
      </c>
      <c r="J8">
        <v>5.6410256410256411E-2</v>
      </c>
      <c r="K8" t="b">
        <f t="shared" si="3"/>
        <v>0</v>
      </c>
    </row>
    <row r="9" spans="1:16" ht="15.75" customHeight="1">
      <c r="A9" s="1" t="s">
        <v>12</v>
      </c>
      <c r="B9" s="3">
        <v>7434</v>
      </c>
      <c r="C9" s="3">
        <v>632</v>
      </c>
      <c r="D9" s="3">
        <v>110</v>
      </c>
      <c r="E9" s="3">
        <v>70</v>
      </c>
      <c r="F9" s="3">
        <f t="shared" si="0"/>
        <v>0.17405063291139242</v>
      </c>
      <c r="G9" s="3">
        <v>0.14417177914110429</v>
      </c>
      <c r="H9" s="3" t="b">
        <f t="shared" si="1"/>
        <v>0</v>
      </c>
      <c r="I9">
        <f t="shared" si="2"/>
        <v>0.11075949367088607</v>
      </c>
      <c r="J9">
        <v>9.5092024539877307E-2</v>
      </c>
      <c r="K9" t="b">
        <f t="shared" si="3"/>
        <v>0</v>
      </c>
    </row>
    <row r="10" spans="1:16" ht="15.75" customHeight="1">
      <c r="A10" s="1" t="s">
        <v>13</v>
      </c>
      <c r="B10" s="3">
        <v>8459</v>
      </c>
      <c r="C10" s="3">
        <v>691</v>
      </c>
      <c r="D10" s="3">
        <v>131</v>
      </c>
      <c r="E10" s="3">
        <v>60</v>
      </c>
      <c r="F10" s="3">
        <f t="shared" si="0"/>
        <v>0.18958031837916064</v>
      </c>
      <c r="G10" s="3">
        <v>0.17216642754662842</v>
      </c>
      <c r="H10" s="3" t="b">
        <f t="shared" si="1"/>
        <v>0</v>
      </c>
      <c r="I10">
        <f t="shared" si="2"/>
        <v>8.6830680173661356E-2</v>
      </c>
      <c r="J10">
        <v>0.11047345767575323</v>
      </c>
      <c r="K10" t="b">
        <f t="shared" si="3"/>
        <v>1</v>
      </c>
    </row>
    <row r="11" spans="1:16" ht="15.75" customHeight="1">
      <c r="A11" s="1" t="s">
        <v>14</v>
      </c>
      <c r="B11" s="3">
        <v>10667</v>
      </c>
      <c r="C11" s="3">
        <v>861</v>
      </c>
      <c r="D11" s="3">
        <v>165</v>
      </c>
      <c r="E11" s="3">
        <v>97</v>
      </c>
      <c r="F11" s="3">
        <f t="shared" si="0"/>
        <v>0.19163763066202091</v>
      </c>
      <c r="G11" s="3">
        <v>0.17790697674418604</v>
      </c>
      <c r="H11" s="3" t="b">
        <f t="shared" si="1"/>
        <v>0</v>
      </c>
      <c r="I11">
        <f t="shared" si="2"/>
        <v>0.11265969802555169</v>
      </c>
      <c r="J11">
        <v>0.11395348837209303</v>
      </c>
      <c r="K11" t="b">
        <f t="shared" si="3"/>
        <v>1</v>
      </c>
    </row>
    <row r="12" spans="1:16" ht="15.75" customHeight="1">
      <c r="A12" s="1" t="s">
        <v>15</v>
      </c>
      <c r="B12" s="3">
        <v>10660</v>
      </c>
      <c r="C12" s="3">
        <v>867</v>
      </c>
      <c r="D12" s="3">
        <v>196</v>
      </c>
      <c r="E12" s="3">
        <v>105</v>
      </c>
      <c r="F12" s="3">
        <f t="shared" si="0"/>
        <v>0.22606689734717417</v>
      </c>
      <c r="G12" s="3">
        <v>0.16550925925925927</v>
      </c>
      <c r="H12" s="3" t="b">
        <f t="shared" si="1"/>
        <v>0</v>
      </c>
      <c r="I12">
        <f t="shared" si="2"/>
        <v>0.12110726643598616</v>
      </c>
      <c r="J12">
        <v>8.217592592592593E-2</v>
      </c>
      <c r="K12" t="b">
        <f t="shared" si="3"/>
        <v>0</v>
      </c>
    </row>
    <row r="13" spans="1:16" ht="15.75" customHeight="1">
      <c r="A13" s="1" t="s">
        <v>16</v>
      </c>
      <c r="B13" s="3">
        <v>9947</v>
      </c>
      <c r="C13" s="3">
        <v>838</v>
      </c>
      <c r="D13" s="3">
        <v>162</v>
      </c>
      <c r="E13" s="3">
        <v>92</v>
      </c>
      <c r="F13" s="3">
        <f t="shared" si="0"/>
        <v>0.19331742243436753</v>
      </c>
      <c r="G13" s="3">
        <v>0.15980024968789014</v>
      </c>
      <c r="H13" s="3" t="b">
        <f t="shared" si="1"/>
        <v>0</v>
      </c>
      <c r="I13">
        <f t="shared" si="2"/>
        <v>0.10978520286396182</v>
      </c>
      <c r="J13">
        <v>8.7390761548064924E-2</v>
      </c>
      <c r="K13" t="b">
        <f t="shared" si="3"/>
        <v>0</v>
      </c>
    </row>
    <row r="14" spans="1:16" ht="15.75" customHeight="1">
      <c r="A14" s="1" t="s">
        <v>17</v>
      </c>
      <c r="B14" s="3">
        <v>8324</v>
      </c>
      <c r="C14" s="3">
        <v>665</v>
      </c>
      <c r="D14" s="3">
        <v>127</v>
      </c>
      <c r="E14" s="3">
        <v>56</v>
      </c>
      <c r="F14" s="3">
        <f t="shared" si="0"/>
        <v>0.19097744360902255</v>
      </c>
      <c r="G14" s="3">
        <v>0.19003115264797507</v>
      </c>
      <c r="H14" s="3" t="b">
        <f t="shared" si="1"/>
        <v>0</v>
      </c>
      <c r="I14">
        <f t="shared" si="2"/>
        <v>8.4210526315789472E-2</v>
      </c>
      <c r="J14">
        <v>0.1059190031152648</v>
      </c>
      <c r="K14" t="b">
        <f t="shared" si="3"/>
        <v>1</v>
      </c>
    </row>
    <row r="15" spans="1:16" ht="15.75" customHeight="1">
      <c r="A15" s="1" t="s">
        <v>18</v>
      </c>
      <c r="B15" s="3">
        <v>9434</v>
      </c>
      <c r="C15" s="3">
        <v>673</v>
      </c>
      <c r="D15" s="3">
        <v>220</v>
      </c>
      <c r="E15" s="3">
        <v>122</v>
      </c>
      <c r="F15" s="3">
        <f t="shared" si="0"/>
        <v>0.32689450222882616</v>
      </c>
      <c r="G15" s="3">
        <v>0.27833572453371591</v>
      </c>
      <c r="H15" s="3" t="b">
        <f t="shared" si="1"/>
        <v>0</v>
      </c>
      <c r="I15">
        <f t="shared" si="2"/>
        <v>0.1812778603268945</v>
      </c>
      <c r="J15">
        <v>0.13486370157819225</v>
      </c>
      <c r="K15" t="b">
        <f t="shared" si="3"/>
        <v>0</v>
      </c>
    </row>
    <row r="16" spans="1:16" ht="15.75" customHeight="1">
      <c r="A16" s="1" t="s">
        <v>19</v>
      </c>
      <c r="B16" s="3">
        <v>8687</v>
      </c>
      <c r="C16" s="3">
        <v>691</v>
      </c>
      <c r="D16" s="3">
        <v>176</v>
      </c>
      <c r="E16" s="3">
        <v>128</v>
      </c>
      <c r="F16" s="3">
        <f t="shared" si="0"/>
        <v>0.25470332850940663</v>
      </c>
      <c r="G16" s="3">
        <v>0.18983557548579971</v>
      </c>
      <c r="H16" s="3" t="b">
        <f t="shared" si="1"/>
        <v>0</v>
      </c>
      <c r="I16">
        <f t="shared" si="2"/>
        <v>0.18523878437047755</v>
      </c>
      <c r="J16">
        <v>0.1210762331838565</v>
      </c>
      <c r="K16" t="b">
        <f t="shared" si="3"/>
        <v>0</v>
      </c>
      <c r="O16" s="3"/>
    </row>
    <row r="17" spans="1:14" ht="15.75" customHeight="1">
      <c r="A17" s="1" t="s">
        <v>20</v>
      </c>
      <c r="B17" s="3">
        <v>8896</v>
      </c>
      <c r="C17" s="3">
        <v>708</v>
      </c>
      <c r="D17" s="3">
        <v>161</v>
      </c>
      <c r="E17" s="3">
        <v>104</v>
      </c>
      <c r="F17" s="3">
        <f t="shared" si="0"/>
        <v>0.22740112994350281</v>
      </c>
      <c r="G17" s="3">
        <v>0.22077922077922077</v>
      </c>
      <c r="H17" s="3" t="b">
        <f t="shared" si="1"/>
        <v>0</v>
      </c>
      <c r="I17">
        <f t="shared" si="2"/>
        <v>0.14689265536723164</v>
      </c>
      <c r="J17">
        <v>0.14574314574314573</v>
      </c>
      <c r="K17" t="b">
        <f t="shared" si="3"/>
        <v>0</v>
      </c>
    </row>
    <row r="18" spans="1:14" ht="15.75" customHeight="1">
      <c r="A18" s="1" t="s">
        <v>21</v>
      </c>
      <c r="B18" s="3">
        <v>9535</v>
      </c>
      <c r="C18" s="3">
        <v>759</v>
      </c>
      <c r="D18" s="3">
        <v>233</v>
      </c>
      <c r="E18" s="3">
        <v>124</v>
      </c>
      <c r="F18" s="3">
        <f t="shared" si="0"/>
        <v>0.30698287220026349</v>
      </c>
      <c r="G18" s="3">
        <v>0.27626459143968873</v>
      </c>
      <c r="H18" s="3" t="b">
        <f t="shared" si="1"/>
        <v>0</v>
      </c>
      <c r="I18">
        <f t="shared" si="2"/>
        <v>0.16337285902503293</v>
      </c>
      <c r="J18">
        <v>0.15434500648508431</v>
      </c>
      <c r="K18" t="b">
        <f t="shared" si="3"/>
        <v>0</v>
      </c>
      <c r="L18" s="5" t="s">
        <v>1</v>
      </c>
    </row>
    <row r="19" spans="1:14" ht="15.75" customHeight="1">
      <c r="A19" s="1" t="s">
        <v>22</v>
      </c>
      <c r="B19" s="3">
        <v>9363</v>
      </c>
      <c r="C19" s="3">
        <v>736</v>
      </c>
      <c r="D19" s="3">
        <v>154</v>
      </c>
      <c r="E19" s="3">
        <v>91</v>
      </c>
      <c r="F19" s="3">
        <f t="shared" si="0"/>
        <v>0.20923913043478262</v>
      </c>
      <c r="G19" s="3">
        <v>0.22010869565217392</v>
      </c>
      <c r="H19" s="3" t="b">
        <f t="shared" si="1"/>
        <v>1</v>
      </c>
      <c r="I19">
        <f t="shared" si="2"/>
        <v>0.12364130434782608</v>
      </c>
      <c r="J19">
        <v>0.16304347826086957</v>
      </c>
      <c r="K19" t="b">
        <f t="shared" si="3"/>
        <v>1</v>
      </c>
      <c r="L19" s="5" t="s">
        <v>42</v>
      </c>
      <c r="M19" s="3">
        <v>345543</v>
      </c>
    </row>
    <row r="20" spans="1:14" ht="15.75" customHeight="1">
      <c r="A20" s="1" t="s">
        <v>23</v>
      </c>
      <c r="B20" s="3">
        <v>9327</v>
      </c>
      <c r="C20" s="3">
        <v>739</v>
      </c>
      <c r="D20" s="3">
        <v>196</v>
      </c>
      <c r="E20" s="3">
        <v>86</v>
      </c>
      <c r="F20" s="3">
        <f t="shared" si="0"/>
        <v>0.26522327469553453</v>
      </c>
      <c r="G20" s="3">
        <v>0.27647867950481431</v>
      </c>
      <c r="H20" s="3" t="b">
        <f t="shared" si="1"/>
        <v>1</v>
      </c>
      <c r="I20">
        <f t="shared" si="2"/>
        <v>0.11637347767253045</v>
      </c>
      <c r="J20">
        <v>0.13204951856946354</v>
      </c>
      <c r="K20" t="b">
        <f t="shared" si="3"/>
        <v>1</v>
      </c>
      <c r="L20" s="5" t="s">
        <v>43</v>
      </c>
      <c r="M20" s="3">
        <v>344660</v>
      </c>
      <c r="N20" s="5" t="s">
        <v>48</v>
      </c>
    </row>
    <row r="21" spans="1:14" ht="15.75" customHeight="1">
      <c r="A21" s="1" t="s">
        <v>24</v>
      </c>
      <c r="B21" s="3">
        <v>9345</v>
      </c>
      <c r="C21" s="3">
        <v>734</v>
      </c>
      <c r="D21" s="3">
        <v>167</v>
      </c>
      <c r="E21" s="3">
        <v>75</v>
      </c>
      <c r="F21" s="3">
        <f t="shared" si="0"/>
        <v>0.22752043596730245</v>
      </c>
      <c r="G21" s="3">
        <v>0.28434065934065933</v>
      </c>
      <c r="H21" s="3" t="b">
        <f t="shared" si="1"/>
        <v>1</v>
      </c>
      <c r="I21">
        <f t="shared" si="2"/>
        <v>0.10217983651226158</v>
      </c>
      <c r="J21">
        <v>9.2032967032967039E-2</v>
      </c>
      <c r="K21" t="b">
        <f t="shared" si="3"/>
        <v>0</v>
      </c>
      <c r="L21" s="5" t="s">
        <v>45</v>
      </c>
      <c r="M21">
        <f>SQRT(0.5*(1-0.5)/(M19+M20))</f>
        <v>6.0184074029432473E-4</v>
      </c>
      <c r="N21">
        <f>M19/(M19+M20)</f>
        <v>0.50063966688061334</v>
      </c>
    </row>
    <row r="22" spans="1:14" ht="15.75" customHeight="1">
      <c r="A22" s="1" t="s">
        <v>25</v>
      </c>
      <c r="B22" s="3">
        <v>8890</v>
      </c>
      <c r="C22" s="3">
        <v>706</v>
      </c>
      <c r="D22" s="3">
        <v>174</v>
      </c>
      <c r="E22" s="3">
        <v>101</v>
      </c>
      <c r="F22" s="3">
        <f t="shared" si="0"/>
        <v>0.24645892351274787</v>
      </c>
      <c r="G22" s="3">
        <v>0.25207756232686979</v>
      </c>
      <c r="H22" s="3" t="b">
        <f t="shared" si="1"/>
        <v>1</v>
      </c>
      <c r="I22">
        <f t="shared" si="2"/>
        <v>0.14305949008498584</v>
      </c>
      <c r="J22">
        <v>0.17036011080332411</v>
      </c>
      <c r="K22" t="b">
        <f t="shared" si="3"/>
        <v>1</v>
      </c>
      <c r="L22" s="5" t="s">
        <v>47</v>
      </c>
      <c r="M22">
        <f>1.96*M21</f>
        <v>1.1796078509768765E-3</v>
      </c>
    </row>
    <row r="23" spans="1:14" ht="15.75" customHeight="1">
      <c r="A23" s="1" t="s">
        <v>26</v>
      </c>
      <c r="B23" s="3">
        <v>8460</v>
      </c>
      <c r="C23" s="3">
        <v>681</v>
      </c>
      <c r="D23" s="3">
        <v>156</v>
      </c>
      <c r="E23" s="3">
        <v>93</v>
      </c>
      <c r="F23" s="3">
        <f t="shared" si="0"/>
        <v>0.22907488986784141</v>
      </c>
      <c r="G23" s="3">
        <v>0.20431654676258992</v>
      </c>
      <c r="H23" s="3" t="b">
        <f t="shared" si="1"/>
        <v>0</v>
      </c>
      <c r="I23">
        <f t="shared" si="2"/>
        <v>0.13656387665198239</v>
      </c>
      <c r="J23">
        <v>0.14388489208633093</v>
      </c>
      <c r="K23" t="b">
        <f t="shared" si="3"/>
        <v>1</v>
      </c>
      <c r="L23" s="5" t="s">
        <v>49</v>
      </c>
      <c r="M23">
        <f>0.5-M22</f>
        <v>0.49882039214902313</v>
      </c>
      <c r="N23">
        <f>0.5+M22</f>
        <v>0.50117960785097693</v>
      </c>
    </row>
    <row r="24" spans="1:14" ht="15.75" customHeight="1">
      <c r="A24" s="1" t="s">
        <v>27</v>
      </c>
      <c r="B24" s="3">
        <v>8836</v>
      </c>
      <c r="C24" s="3">
        <v>693</v>
      </c>
      <c r="D24" s="3">
        <v>206</v>
      </c>
      <c r="E24" s="3">
        <v>67</v>
      </c>
      <c r="F24" s="3">
        <f t="shared" si="0"/>
        <v>0.29725829725829728</v>
      </c>
      <c r="G24" s="3">
        <v>0.25138121546961328</v>
      </c>
      <c r="H24" s="3" t="b">
        <f t="shared" si="1"/>
        <v>0</v>
      </c>
      <c r="I24">
        <f t="shared" si="2"/>
        <v>9.6681096681096687E-2</v>
      </c>
      <c r="J24">
        <v>0.14226519337016574</v>
      </c>
      <c r="K24" t="b">
        <f t="shared" si="3"/>
        <v>1</v>
      </c>
    </row>
    <row r="25" spans="1:14" ht="15.75" customHeight="1">
      <c r="A25" s="1" t="s">
        <v>28</v>
      </c>
      <c r="B25" s="3">
        <v>9437</v>
      </c>
      <c r="C25" s="3">
        <v>788</v>
      </c>
      <c r="D25" s="1"/>
      <c r="E25" s="4"/>
      <c r="F25" s="3"/>
      <c r="G25" s="4"/>
      <c r="H25" s="4"/>
      <c r="L25" s="5" t="s">
        <v>2</v>
      </c>
    </row>
    <row r="26" spans="1:14" ht="15.75" customHeight="1">
      <c r="A26" s="1" t="s">
        <v>29</v>
      </c>
      <c r="B26" s="3">
        <v>9420</v>
      </c>
      <c r="C26" s="3">
        <v>781</v>
      </c>
      <c r="D26" s="1"/>
      <c r="E26" s="4"/>
      <c r="F26" s="3"/>
      <c r="G26" s="4"/>
      <c r="H26" s="4"/>
      <c r="L26" s="5" t="s">
        <v>42</v>
      </c>
      <c r="M26">
        <v>28378</v>
      </c>
    </row>
    <row r="27" spans="1:14" ht="15.75" customHeight="1">
      <c r="A27" s="1" t="s">
        <v>30</v>
      </c>
      <c r="B27" s="3">
        <v>9570</v>
      </c>
      <c r="C27" s="3">
        <v>805</v>
      </c>
      <c r="D27" s="1"/>
      <c r="E27" s="4"/>
      <c r="F27" s="3"/>
      <c r="G27" s="4"/>
      <c r="H27" s="4"/>
      <c r="L27" s="5" t="s">
        <v>43</v>
      </c>
      <c r="M27">
        <v>28325</v>
      </c>
      <c r="N27" s="5" t="s">
        <v>44</v>
      </c>
    </row>
    <row r="28" spans="1:14" ht="15.75" customHeight="1">
      <c r="A28" s="1" t="s">
        <v>31</v>
      </c>
      <c r="B28" s="3">
        <v>9921</v>
      </c>
      <c r="C28" s="3">
        <v>830</v>
      </c>
      <c r="D28" s="1"/>
      <c r="E28" s="4"/>
      <c r="F28" s="3"/>
      <c r="G28" s="4"/>
      <c r="H28" s="4"/>
      <c r="M28">
        <f>M27+M26</f>
        <v>56703</v>
      </c>
      <c r="N28">
        <f>M26/M28</f>
        <v>0.50046734740666277</v>
      </c>
    </row>
    <row r="29" spans="1:14" ht="15.75" customHeight="1">
      <c r="A29" s="1" t="s">
        <v>32</v>
      </c>
      <c r="B29" s="3">
        <v>9424</v>
      </c>
      <c r="C29" s="3">
        <v>781</v>
      </c>
      <c r="D29" s="1"/>
      <c r="E29" s="4"/>
      <c r="F29" s="3"/>
      <c r="G29" s="4"/>
      <c r="H29" s="4"/>
      <c r="L29" s="5" t="s">
        <v>45</v>
      </c>
      <c r="M29">
        <f>SQRT(0.5*(1-0.5)/M28)</f>
        <v>2.0997470796992519E-3</v>
      </c>
    </row>
    <row r="30" spans="1:14" ht="15.75" customHeight="1">
      <c r="A30" s="1" t="s">
        <v>33</v>
      </c>
      <c r="B30" s="3">
        <v>9010</v>
      </c>
      <c r="C30" s="3">
        <v>756</v>
      </c>
      <c r="D30" s="1"/>
      <c r="E30" s="4"/>
      <c r="F30" s="3"/>
      <c r="G30" s="4"/>
      <c r="H30" s="4"/>
      <c r="L30" s="5" t="s">
        <v>46</v>
      </c>
      <c r="M30">
        <f>1.96*M29</f>
        <v>4.1155042762105335E-3</v>
      </c>
    </row>
    <row r="31" spans="1:14" ht="15.75" customHeight="1">
      <c r="A31" s="1" t="s">
        <v>34</v>
      </c>
      <c r="B31" s="3">
        <v>9656</v>
      </c>
      <c r="C31" s="3">
        <v>825</v>
      </c>
      <c r="D31" s="1"/>
      <c r="E31" s="4"/>
      <c r="F31" s="3"/>
      <c r="G31" s="4"/>
      <c r="H31" s="4"/>
      <c r="L31" s="5" t="s">
        <v>49</v>
      </c>
      <c r="M31">
        <f>0.5-M30</f>
        <v>0.49588449572378945</v>
      </c>
      <c r="N31">
        <f>0.5+M30</f>
        <v>0.50411550427621055</v>
      </c>
    </row>
    <row r="32" spans="1:14" ht="15.75" customHeight="1">
      <c r="A32" s="1" t="s">
        <v>35</v>
      </c>
      <c r="B32" s="3">
        <v>10419</v>
      </c>
      <c r="C32" s="3">
        <v>874</v>
      </c>
      <c r="D32" s="1"/>
      <c r="E32" s="4"/>
      <c r="F32" s="3"/>
      <c r="G32" s="4"/>
      <c r="H32" s="4"/>
    </row>
    <row r="33" spans="1:13" ht="15.75" customHeight="1">
      <c r="A33" s="1" t="s">
        <v>36</v>
      </c>
      <c r="B33" s="3">
        <v>9880</v>
      </c>
      <c r="C33" s="3">
        <v>830</v>
      </c>
      <c r="D33" s="1"/>
      <c r="E33" s="4"/>
      <c r="F33" s="3"/>
      <c r="G33" s="4"/>
      <c r="H33" s="4"/>
    </row>
    <row r="34" spans="1:13" ht="15.75" customHeight="1">
      <c r="A34" s="1" t="s">
        <v>37</v>
      </c>
      <c r="B34" s="3">
        <v>10134</v>
      </c>
      <c r="C34" s="3">
        <v>801</v>
      </c>
      <c r="D34" s="1"/>
      <c r="E34" s="4"/>
      <c r="F34" s="3"/>
      <c r="G34" s="4"/>
      <c r="H34" s="4"/>
    </row>
    <row r="35" spans="1:13" ht="15.75" customHeight="1">
      <c r="A35" s="1" t="s">
        <v>38</v>
      </c>
      <c r="B35" s="3">
        <v>9717</v>
      </c>
      <c r="C35" s="3">
        <v>814</v>
      </c>
      <c r="D35" s="1"/>
      <c r="E35" s="4"/>
      <c r="F35" s="3"/>
      <c r="G35" s="4"/>
      <c r="H35" s="4"/>
    </row>
    <row r="36" spans="1:13" ht="15.75" customHeight="1">
      <c r="A36" s="1" t="s">
        <v>39</v>
      </c>
      <c r="B36" s="3">
        <v>9192</v>
      </c>
      <c r="C36" s="3">
        <v>735</v>
      </c>
      <c r="D36" s="1"/>
      <c r="E36" s="4"/>
      <c r="F36" s="3"/>
      <c r="G36" s="4"/>
      <c r="H36" s="4"/>
    </row>
    <row r="37" spans="1:13" ht="15.75" customHeight="1">
      <c r="A37" s="1" t="s">
        <v>40</v>
      </c>
      <c r="B37" s="3">
        <v>8630</v>
      </c>
      <c r="C37" s="3">
        <v>743</v>
      </c>
      <c r="D37" s="1"/>
      <c r="E37" s="4"/>
      <c r="F37" s="3"/>
      <c r="G37" s="4"/>
      <c r="H37" s="4"/>
    </row>
    <row r="38" spans="1:13" ht="15.75" customHeight="1">
      <c r="A38" s="1" t="s">
        <v>41</v>
      </c>
      <c r="B38" s="3">
        <v>8970</v>
      </c>
      <c r="C38" s="3">
        <v>722</v>
      </c>
      <c r="D38" s="1"/>
      <c r="E38" s="4"/>
      <c r="F38" s="3"/>
      <c r="G38" s="4"/>
      <c r="H38" s="4"/>
    </row>
    <row r="39" spans="1:13" ht="15.75" customHeight="1">
      <c r="A39" s="1"/>
      <c r="B39" s="3"/>
      <c r="C39" s="3"/>
      <c r="D39" s="1"/>
      <c r="E39" s="4"/>
      <c r="F39" s="4"/>
      <c r="G39" s="4"/>
      <c r="H39" s="4"/>
    </row>
    <row r="40" spans="1:13" ht="15.75" customHeight="1">
      <c r="A40" s="1"/>
      <c r="B40" s="3"/>
      <c r="C40" s="3"/>
      <c r="D40" s="1"/>
      <c r="E40" s="4"/>
      <c r="F40" s="4"/>
      <c r="G40" s="4"/>
      <c r="H40" s="4"/>
    </row>
    <row r="45" spans="1:13" ht="15.75" customHeight="1">
      <c r="A45">
        <f>SUM(D2:D24)/SUM(C2:C24)</f>
        <v>0.2188746891805933</v>
      </c>
      <c r="L45" s="5"/>
      <c r="M45" s="5"/>
    </row>
    <row r="47" spans="1:13" ht="15.75" customHeight="1">
      <c r="A47" s="5" t="s">
        <v>50</v>
      </c>
      <c r="B47" s="5" t="s">
        <v>51</v>
      </c>
    </row>
    <row r="48" spans="1:13" ht="15.75" customHeight="1">
      <c r="B48" s="5">
        <f>3785+3423</f>
        <v>7208</v>
      </c>
      <c r="L48" s="5"/>
    </row>
    <row r="49" spans="1:3" ht="15.75" customHeight="1">
      <c r="B49">
        <f>17293+17260</f>
        <v>34553</v>
      </c>
    </row>
    <row r="50" spans="1:3" ht="15.75" customHeight="1">
      <c r="A50" s="5" t="s">
        <v>52</v>
      </c>
      <c r="B50">
        <f>B48/B49</f>
        <v>0.20860706740369866</v>
      </c>
    </row>
    <row r="51" spans="1:3" ht="15.75" customHeight="1">
      <c r="A51" s="5" t="s">
        <v>53</v>
      </c>
      <c r="B51">
        <f>SQRT(B50*(1-B50)*(1/17293 + 1/17260))</f>
        <v>4.3716753852259364E-3</v>
      </c>
    </row>
    <row r="52" spans="1:3" ht="15.75" customHeight="1">
      <c r="A52" s="5" t="s">
        <v>54</v>
      </c>
      <c r="B52">
        <f>1.96*B51</f>
        <v>8.5684837550428355E-3</v>
      </c>
    </row>
    <row r="53" spans="1:3" ht="15.75" customHeight="1">
      <c r="A53" s="5" t="s">
        <v>55</v>
      </c>
      <c r="B53">
        <f>0.1983-0.2189</f>
        <v>-2.0600000000000007E-2</v>
      </c>
    </row>
    <row r="54" spans="1:3" ht="15.75" customHeight="1">
      <c r="A54" s="5" t="s">
        <v>56</v>
      </c>
      <c r="B54" s="5">
        <f>B53-B52</f>
        <v>-2.9168483755042843E-2</v>
      </c>
      <c r="C54">
        <f>B53+B52</f>
        <v>-1.2031516244957172E-2</v>
      </c>
    </row>
    <row r="55" spans="1:3" ht="15.75" customHeight="1">
      <c r="A55" s="5" t="s">
        <v>57</v>
      </c>
    </row>
    <row r="56" spans="1:3" ht="15.75" customHeight="1">
      <c r="A56" s="5" t="s">
        <v>58</v>
      </c>
    </row>
    <row r="59" spans="1:3" ht="15.75" customHeight="1">
      <c r="A59" s="5" t="s">
        <v>59</v>
      </c>
      <c r="B59" s="5" t="s">
        <v>60</v>
      </c>
    </row>
    <row r="60" spans="1:3" ht="15.75" customHeight="1">
      <c r="A60" s="5"/>
      <c r="B60">
        <f>2033+1945</f>
        <v>3978</v>
      </c>
    </row>
    <row r="61" spans="1:3" ht="15.75" customHeight="1">
      <c r="B61">
        <f>17293+17260</f>
        <v>34553</v>
      </c>
    </row>
    <row r="62" spans="1:3" ht="15.75" customHeight="1">
      <c r="A62" s="5" t="s">
        <v>61</v>
      </c>
      <c r="B62">
        <f>B60/B61</f>
        <v>0.11512748531241861</v>
      </c>
    </row>
    <row r="63" spans="1:3" ht="15.75" customHeight="1">
      <c r="A63" s="5" t="s">
        <v>62</v>
      </c>
      <c r="B63">
        <f>SQRT(B62*(1-B62)*(1/17293 + 1/17260))</f>
        <v>3.4341335129324238E-3</v>
      </c>
    </row>
    <row r="64" spans="1:3" ht="15.75" customHeight="1">
      <c r="A64" s="5" t="s">
        <v>54</v>
      </c>
      <c r="B64">
        <f>1.96*B63</f>
        <v>6.7309016853475505E-3</v>
      </c>
    </row>
    <row r="65" spans="1:4" ht="15.75" customHeight="1">
      <c r="B65">
        <f>SUM(E2:E24)/SUM(C2:C24)</f>
        <v>0.11756201931417337</v>
      </c>
      <c r="C65">
        <v>0.1126882966396292</v>
      </c>
    </row>
    <row r="66" spans="1:4" ht="15.75" customHeight="1">
      <c r="A66" s="5" t="s">
        <v>63</v>
      </c>
      <c r="B66">
        <f>C65-B65</f>
        <v>-4.8737226745441675E-3</v>
      </c>
    </row>
    <row r="67" spans="1:4" ht="15.75" customHeight="1">
      <c r="A67" s="5" t="s">
        <v>56</v>
      </c>
      <c r="B67">
        <f>B66-B64</f>
        <v>-1.1604624359891718E-2</v>
      </c>
      <c r="C67">
        <f>B66+B64</f>
        <v>1.857179010803383E-3</v>
      </c>
    </row>
    <row r="68" spans="1:4" ht="15.75" customHeight="1">
      <c r="A68" s="5" t="s">
        <v>64</v>
      </c>
    </row>
    <row r="69" spans="1:4" ht="15.75" customHeight="1">
      <c r="A69" s="5" t="s">
        <v>65</v>
      </c>
    </row>
    <row r="72" spans="1:4" ht="15.75" customHeight="1">
      <c r="A72" s="5" t="s">
        <v>71</v>
      </c>
    </row>
    <row r="73" spans="1:4" ht="15.75" customHeight="1">
      <c r="A73" s="6" t="s">
        <v>72</v>
      </c>
    </row>
    <row r="74" spans="1:4" ht="15.75" customHeight="1">
      <c r="A74" s="5" t="s">
        <v>73</v>
      </c>
      <c r="B74" s="5" t="s">
        <v>74</v>
      </c>
      <c r="C74">
        <v>4</v>
      </c>
    </row>
    <row r="75" spans="1:4" ht="15.75" customHeight="1">
      <c r="B75" s="5" t="s">
        <v>75</v>
      </c>
      <c r="C75">
        <v>23</v>
      </c>
    </row>
    <row r="76" spans="1:4" ht="15.75" customHeight="1">
      <c r="B76" s="5" t="s">
        <v>76</v>
      </c>
      <c r="C76">
        <v>2.5999999999999999E-3</v>
      </c>
      <c r="D76" s="5" t="s">
        <v>80</v>
      </c>
    </row>
    <row r="78" spans="1:4" ht="15.75" customHeight="1">
      <c r="A78" s="5" t="s">
        <v>77</v>
      </c>
      <c r="B78" s="5" t="s">
        <v>78</v>
      </c>
      <c r="C78">
        <v>10</v>
      </c>
    </row>
    <row r="79" spans="1:4" ht="15.75" customHeight="1">
      <c r="B79" s="5" t="s">
        <v>79</v>
      </c>
      <c r="C79">
        <v>23</v>
      </c>
    </row>
    <row r="80" spans="1:4" ht="15.75" customHeight="1">
      <c r="B80" s="5" t="s">
        <v>76</v>
      </c>
      <c r="C80">
        <v>0.67759999999999998</v>
      </c>
    </row>
  </sheetData>
  <autoFilter ref="A1:P38">
    <filterColumn colId="5"/>
    <filterColumn colId="6"/>
    <filterColumn colId="7"/>
    <filterColumn colId="9"/>
    <filterColumn colId="10"/>
  </autoFilter>
  <hyperlinks>
    <hyperlink ref="A73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38"/>
  <sheetViews>
    <sheetView zoomScaleNormal="100" workbookViewId="0">
      <pane ySplit="1" topLeftCell="A2" activePane="bottomLeft" state="frozen"/>
      <selection pane="bottomLeft" activeCell="G24" sqref="G2:G24"/>
    </sheetView>
  </sheetViews>
  <sheetFormatPr defaultColWidth="14.42578125" defaultRowHeight="15.75" customHeight="1"/>
  <sheetData>
    <row r="1" spans="1:8" ht="15.75" customHeight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2"/>
    </row>
    <row r="2" spans="1:8" ht="15.75" customHeight="1">
      <c r="A2" s="1" t="s">
        <v>5</v>
      </c>
      <c r="B2" s="3">
        <v>7716</v>
      </c>
      <c r="C2" s="3">
        <v>686</v>
      </c>
      <c r="D2" s="3">
        <v>105</v>
      </c>
      <c r="E2" s="3">
        <v>34</v>
      </c>
      <c r="F2">
        <f>D2/C2</f>
        <v>0.15306122448979592</v>
      </c>
      <c r="G2">
        <f>E2/C2</f>
        <v>4.9562682215743441E-2</v>
      </c>
      <c r="H2">
        <f>SUM(D2:D24)/SUM(C2:C24)</f>
        <v>0.19831981460023174</v>
      </c>
    </row>
    <row r="3" spans="1:8" ht="15.75" customHeight="1">
      <c r="A3" s="1" t="s">
        <v>6</v>
      </c>
      <c r="B3" s="3">
        <v>9288</v>
      </c>
      <c r="C3" s="3">
        <v>785</v>
      </c>
      <c r="D3" s="3">
        <v>116</v>
      </c>
      <c r="E3" s="3">
        <v>91</v>
      </c>
      <c r="F3">
        <f t="shared" ref="F3:F24" si="0">D3/C3</f>
        <v>0.14777070063694267</v>
      </c>
      <c r="G3">
        <f t="shared" ref="G3:G24" si="1">E3/C3</f>
        <v>0.11592356687898089</v>
      </c>
      <c r="H3">
        <f>SUM(E2:E24)/SUM(C2:C24)</f>
        <v>0.1126882966396292</v>
      </c>
    </row>
    <row r="4" spans="1:8" ht="15.75" customHeight="1">
      <c r="A4" s="1" t="s">
        <v>7</v>
      </c>
      <c r="B4" s="3">
        <v>10480</v>
      </c>
      <c r="C4" s="3">
        <v>884</v>
      </c>
      <c r="D4" s="3">
        <v>145</v>
      </c>
      <c r="E4" s="3">
        <v>79</v>
      </c>
      <c r="F4">
        <f t="shared" si="0"/>
        <v>0.16402714932126697</v>
      </c>
      <c r="G4">
        <f t="shared" si="1"/>
        <v>8.9366515837104074E-2</v>
      </c>
    </row>
    <row r="5" spans="1:8" ht="15.75" customHeight="1">
      <c r="A5" s="1" t="s">
        <v>8</v>
      </c>
      <c r="B5" s="3">
        <v>9867</v>
      </c>
      <c r="C5" s="3">
        <v>827</v>
      </c>
      <c r="D5" s="3">
        <v>138</v>
      </c>
      <c r="E5" s="3">
        <v>92</v>
      </c>
      <c r="F5">
        <f t="shared" si="0"/>
        <v>0.16686819830713423</v>
      </c>
      <c r="G5">
        <f t="shared" si="1"/>
        <v>0.11124546553808948</v>
      </c>
    </row>
    <row r="6" spans="1:8" ht="15.75" customHeight="1">
      <c r="A6" s="1" t="s">
        <v>9</v>
      </c>
      <c r="B6" s="3">
        <v>9793</v>
      </c>
      <c r="C6" s="3">
        <v>832</v>
      </c>
      <c r="D6" s="3">
        <v>140</v>
      </c>
      <c r="E6" s="3">
        <v>94</v>
      </c>
      <c r="F6">
        <f t="shared" si="0"/>
        <v>0.16826923076923078</v>
      </c>
      <c r="G6">
        <f t="shared" si="1"/>
        <v>0.11298076923076923</v>
      </c>
    </row>
    <row r="7" spans="1:8" ht="15.75" customHeight="1">
      <c r="A7" s="1" t="s">
        <v>10</v>
      </c>
      <c r="B7" s="3">
        <v>9500</v>
      </c>
      <c r="C7" s="3">
        <v>788</v>
      </c>
      <c r="D7" s="3">
        <v>129</v>
      </c>
      <c r="E7" s="3">
        <v>61</v>
      </c>
      <c r="F7">
        <f t="shared" si="0"/>
        <v>0.16370558375634517</v>
      </c>
      <c r="G7">
        <f t="shared" si="1"/>
        <v>7.7411167512690351E-2</v>
      </c>
    </row>
    <row r="8" spans="1:8" ht="15.75" customHeight="1">
      <c r="A8" s="1" t="s">
        <v>11</v>
      </c>
      <c r="B8" s="3">
        <v>9088</v>
      </c>
      <c r="C8" s="3">
        <v>780</v>
      </c>
      <c r="D8" s="3">
        <v>127</v>
      </c>
      <c r="E8" s="3">
        <v>44</v>
      </c>
      <c r="F8">
        <f t="shared" si="0"/>
        <v>0.16282051282051282</v>
      </c>
      <c r="G8">
        <f t="shared" si="1"/>
        <v>5.6410256410256411E-2</v>
      </c>
    </row>
    <row r="9" spans="1:8" ht="15.75" customHeight="1">
      <c r="A9" s="1" t="s">
        <v>12</v>
      </c>
      <c r="B9" s="3">
        <v>7664</v>
      </c>
      <c r="C9" s="3">
        <v>652</v>
      </c>
      <c r="D9" s="3">
        <v>94</v>
      </c>
      <c r="E9" s="3">
        <v>62</v>
      </c>
      <c r="F9">
        <f t="shared" si="0"/>
        <v>0.14417177914110429</v>
      </c>
      <c r="G9">
        <f t="shared" si="1"/>
        <v>9.5092024539877307E-2</v>
      </c>
    </row>
    <row r="10" spans="1:8" ht="15.75" customHeight="1">
      <c r="A10" s="1" t="s">
        <v>13</v>
      </c>
      <c r="B10" s="3">
        <v>8434</v>
      </c>
      <c r="C10" s="3">
        <v>697</v>
      </c>
      <c r="D10" s="3">
        <v>120</v>
      </c>
      <c r="E10" s="3">
        <v>77</v>
      </c>
      <c r="F10">
        <f t="shared" si="0"/>
        <v>0.17216642754662842</v>
      </c>
      <c r="G10">
        <f t="shared" si="1"/>
        <v>0.11047345767575323</v>
      </c>
    </row>
    <row r="11" spans="1:8" ht="15.75" customHeight="1">
      <c r="A11" s="1" t="s">
        <v>14</v>
      </c>
      <c r="B11" s="3">
        <v>10496</v>
      </c>
      <c r="C11" s="3">
        <v>860</v>
      </c>
      <c r="D11" s="3">
        <v>153</v>
      </c>
      <c r="E11" s="3">
        <v>98</v>
      </c>
      <c r="F11">
        <f t="shared" si="0"/>
        <v>0.17790697674418604</v>
      </c>
      <c r="G11">
        <f t="shared" si="1"/>
        <v>0.11395348837209303</v>
      </c>
    </row>
    <row r="12" spans="1:8" ht="15.75" customHeight="1">
      <c r="A12" s="1" t="s">
        <v>15</v>
      </c>
      <c r="B12" s="3">
        <v>10551</v>
      </c>
      <c r="C12" s="3">
        <v>864</v>
      </c>
      <c r="D12" s="3">
        <v>143</v>
      </c>
      <c r="E12" s="3">
        <v>71</v>
      </c>
      <c r="F12">
        <f t="shared" si="0"/>
        <v>0.16550925925925927</v>
      </c>
      <c r="G12">
        <f t="shared" si="1"/>
        <v>8.217592592592593E-2</v>
      </c>
    </row>
    <row r="13" spans="1:8" ht="15.75" customHeight="1">
      <c r="A13" s="1" t="s">
        <v>16</v>
      </c>
      <c r="B13" s="3">
        <v>9737</v>
      </c>
      <c r="C13" s="3">
        <v>801</v>
      </c>
      <c r="D13" s="3">
        <v>128</v>
      </c>
      <c r="E13" s="3">
        <v>70</v>
      </c>
      <c r="F13">
        <f t="shared" si="0"/>
        <v>0.15980024968789014</v>
      </c>
      <c r="G13">
        <f t="shared" si="1"/>
        <v>8.7390761548064924E-2</v>
      </c>
    </row>
    <row r="14" spans="1:8" ht="15.75" customHeight="1">
      <c r="A14" s="1" t="s">
        <v>17</v>
      </c>
      <c r="B14" s="3">
        <v>8176</v>
      </c>
      <c r="C14" s="3">
        <v>642</v>
      </c>
      <c r="D14" s="3">
        <v>122</v>
      </c>
      <c r="E14" s="3">
        <v>68</v>
      </c>
      <c r="F14">
        <f t="shared" si="0"/>
        <v>0.19003115264797507</v>
      </c>
      <c r="G14">
        <f t="shared" si="1"/>
        <v>0.1059190031152648</v>
      </c>
    </row>
    <row r="15" spans="1:8" ht="15.75" customHeight="1">
      <c r="A15" s="1" t="s">
        <v>18</v>
      </c>
      <c r="B15" s="3">
        <v>9402</v>
      </c>
      <c r="C15" s="3">
        <v>697</v>
      </c>
      <c r="D15" s="3">
        <v>194</v>
      </c>
      <c r="E15" s="3">
        <v>94</v>
      </c>
      <c r="F15">
        <f t="shared" si="0"/>
        <v>0.27833572453371591</v>
      </c>
      <c r="G15">
        <f t="shared" si="1"/>
        <v>0.13486370157819225</v>
      </c>
    </row>
    <row r="16" spans="1:8" ht="15.75" customHeight="1">
      <c r="A16" s="1" t="s">
        <v>19</v>
      </c>
      <c r="B16" s="3">
        <v>8669</v>
      </c>
      <c r="C16" s="3">
        <v>669</v>
      </c>
      <c r="D16" s="3">
        <v>127</v>
      </c>
      <c r="E16" s="3">
        <v>81</v>
      </c>
      <c r="F16">
        <f t="shared" si="0"/>
        <v>0.18983557548579971</v>
      </c>
      <c r="G16">
        <f t="shared" si="1"/>
        <v>0.1210762331838565</v>
      </c>
    </row>
    <row r="17" spans="1:7" ht="15.75" customHeight="1">
      <c r="A17" s="1" t="s">
        <v>20</v>
      </c>
      <c r="B17" s="3">
        <v>8881</v>
      </c>
      <c r="C17" s="3">
        <v>693</v>
      </c>
      <c r="D17" s="3">
        <v>153</v>
      </c>
      <c r="E17" s="3">
        <v>101</v>
      </c>
      <c r="F17">
        <f t="shared" si="0"/>
        <v>0.22077922077922077</v>
      </c>
      <c r="G17">
        <f t="shared" si="1"/>
        <v>0.14574314574314573</v>
      </c>
    </row>
    <row r="18" spans="1:7" ht="15.75" customHeight="1">
      <c r="A18" s="1" t="s">
        <v>21</v>
      </c>
      <c r="B18" s="3">
        <v>9655</v>
      </c>
      <c r="C18" s="3">
        <v>771</v>
      </c>
      <c r="D18" s="3">
        <v>213</v>
      </c>
      <c r="E18" s="3">
        <v>119</v>
      </c>
      <c r="F18">
        <f t="shared" si="0"/>
        <v>0.27626459143968873</v>
      </c>
      <c r="G18">
        <f t="shared" si="1"/>
        <v>0.15434500648508431</v>
      </c>
    </row>
    <row r="19" spans="1:7" ht="15.75" customHeight="1">
      <c r="A19" s="1" t="s">
        <v>22</v>
      </c>
      <c r="B19" s="3">
        <v>9396</v>
      </c>
      <c r="C19" s="3">
        <v>736</v>
      </c>
      <c r="D19" s="3">
        <v>162</v>
      </c>
      <c r="E19" s="3">
        <v>120</v>
      </c>
      <c r="F19">
        <f t="shared" si="0"/>
        <v>0.22010869565217392</v>
      </c>
      <c r="G19">
        <f t="shared" si="1"/>
        <v>0.16304347826086957</v>
      </c>
    </row>
    <row r="20" spans="1:7" ht="15.75" customHeight="1">
      <c r="A20" s="1" t="s">
        <v>23</v>
      </c>
      <c r="B20" s="3">
        <v>9262</v>
      </c>
      <c r="C20" s="3">
        <v>727</v>
      </c>
      <c r="D20" s="3">
        <v>201</v>
      </c>
      <c r="E20" s="3">
        <v>96</v>
      </c>
      <c r="F20">
        <f t="shared" si="0"/>
        <v>0.27647867950481431</v>
      </c>
      <c r="G20">
        <f t="shared" si="1"/>
        <v>0.13204951856946354</v>
      </c>
    </row>
    <row r="21" spans="1:7" ht="15.75" customHeight="1">
      <c r="A21" s="1" t="s">
        <v>24</v>
      </c>
      <c r="B21" s="3">
        <v>9308</v>
      </c>
      <c r="C21" s="3">
        <v>728</v>
      </c>
      <c r="D21" s="3">
        <v>207</v>
      </c>
      <c r="E21" s="3">
        <v>67</v>
      </c>
      <c r="F21">
        <f t="shared" si="0"/>
        <v>0.28434065934065933</v>
      </c>
      <c r="G21">
        <f t="shared" si="1"/>
        <v>9.2032967032967039E-2</v>
      </c>
    </row>
    <row r="22" spans="1:7" ht="15.75" customHeight="1">
      <c r="A22" s="1" t="s">
        <v>25</v>
      </c>
      <c r="B22" s="3">
        <v>8715</v>
      </c>
      <c r="C22" s="3">
        <v>722</v>
      </c>
      <c r="D22" s="3">
        <v>182</v>
      </c>
      <c r="E22" s="3">
        <v>123</v>
      </c>
      <c r="F22">
        <f t="shared" si="0"/>
        <v>0.25207756232686979</v>
      </c>
      <c r="G22">
        <f t="shared" si="1"/>
        <v>0.17036011080332411</v>
      </c>
    </row>
    <row r="23" spans="1:7" ht="15.75" customHeight="1">
      <c r="A23" s="1" t="s">
        <v>26</v>
      </c>
      <c r="B23" s="3">
        <v>8448</v>
      </c>
      <c r="C23" s="3">
        <v>695</v>
      </c>
      <c r="D23" s="3">
        <v>142</v>
      </c>
      <c r="E23" s="3">
        <v>100</v>
      </c>
      <c r="F23">
        <f t="shared" si="0"/>
        <v>0.20431654676258992</v>
      </c>
      <c r="G23">
        <f t="shared" si="1"/>
        <v>0.14388489208633093</v>
      </c>
    </row>
    <row r="24" spans="1:7" ht="15.75" customHeight="1">
      <c r="A24" s="1" t="s">
        <v>27</v>
      </c>
      <c r="B24" s="3">
        <v>8836</v>
      </c>
      <c r="C24" s="3">
        <v>724</v>
      </c>
      <c r="D24" s="3">
        <v>182</v>
      </c>
      <c r="E24" s="3">
        <v>103</v>
      </c>
      <c r="F24">
        <f t="shared" si="0"/>
        <v>0.25138121546961328</v>
      </c>
      <c r="G24">
        <f t="shared" si="1"/>
        <v>0.14226519337016574</v>
      </c>
    </row>
    <row r="25" spans="1:7" ht="15.75" customHeight="1">
      <c r="A25" s="1" t="s">
        <v>28</v>
      </c>
      <c r="B25" s="3">
        <v>9359</v>
      </c>
      <c r="C25" s="3">
        <v>789</v>
      </c>
      <c r="D25" s="4"/>
      <c r="E25" s="4"/>
    </row>
    <row r="26" spans="1:7" ht="15.75" customHeight="1">
      <c r="A26" s="1" t="s">
        <v>29</v>
      </c>
      <c r="B26" s="3">
        <v>9427</v>
      </c>
      <c r="C26" s="3">
        <v>743</v>
      </c>
      <c r="D26" s="4"/>
      <c r="E26" s="4"/>
    </row>
    <row r="27" spans="1:7" ht="15.75" customHeight="1">
      <c r="A27" s="1" t="s">
        <v>30</v>
      </c>
      <c r="B27" s="3">
        <v>9633</v>
      </c>
      <c r="C27" s="3">
        <v>808</v>
      </c>
      <c r="D27" s="4"/>
      <c r="E27" s="4"/>
    </row>
    <row r="28" spans="1:7" ht="15.75" customHeight="1">
      <c r="A28" s="1" t="s">
        <v>31</v>
      </c>
      <c r="B28" s="3">
        <v>9842</v>
      </c>
      <c r="C28" s="3">
        <v>831</v>
      </c>
      <c r="D28" s="4"/>
      <c r="E28" s="4"/>
    </row>
    <row r="29" spans="1:7" ht="15.75" customHeight="1">
      <c r="A29" s="1" t="s">
        <v>32</v>
      </c>
      <c r="B29" s="3">
        <v>9272</v>
      </c>
      <c r="C29" s="3">
        <v>767</v>
      </c>
      <c r="D29" s="4"/>
      <c r="E29" s="4"/>
    </row>
    <row r="30" spans="1:7" ht="15.75" customHeight="1">
      <c r="A30" s="1" t="s">
        <v>33</v>
      </c>
      <c r="B30" s="3">
        <v>8969</v>
      </c>
      <c r="C30" s="3">
        <v>760</v>
      </c>
      <c r="D30" s="4"/>
      <c r="E30" s="4"/>
    </row>
    <row r="31" spans="1:7" ht="15.75" customHeight="1">
      <c r="A31" s="1" t="s">
        <v>34</v>
      </c>
      <c r="B31" s="3">
        <v>9697</v>
      </c>
      <c r="C31" s="3">
        <v>850</v>
      </c>
      <c r="D31" s="4"/>
      <c r="E31" s="4"/>
    </row>
    <row r="32" spans="1:7" ht="15.75" customHeight="1">
      <c r="A32" s="1" t="s">
        <v>35</v>
      </c>
      <c r="B32" s="3">
        <v>10445</v>
      </c>
      <c r="C32" s="3">
        <v>851</v>
      </c>
      <c r="D32" s="4"/>
      <c r="E32" s="4"/>
    </row>
    <row r="33" spans="1:5" ht="15.75" customHeight="1">
      <c r="A33" s="1" t="s">
        <v>36</v>
      </c>
      <c r="B33" s="3">
        <v>9931</v>
      </c>
      <c r="C33" s="3">
        <v>831</v>
      </c>
      <c r="D33" s="4"/>
      <c r="E33" s="4"/>
    </row>
    <row r="34" spans="1:5" ht="15.75" customHeight="1">
      <c r="A34" s="1" t="s">
        <v>37</v>
      </c>
      <c r="B34" s="3">
        <v>10042</v>
      </c>
      <c r="C34" s="3">
        <v>802</v>
      </c>
      <c r="D34" s="4"/>
      <c r="E34" s="4"/>
    </row>
    <row r="35" spans="1:5" ht="15.75" customHeight="1">
      <c r="A35" s="1" t="s">
        <v>38</v>
      </c>
      <c r="B35" s="3">
        <v>9721</v>
      </c>
      <c r="C35" s="3">
        <v>829</v>
      </c>
      <c r="D35" s="4"/>
      <c r="E35" s="4"/>
    </row>
    <row r="36" spans="1:5" ht="15.75" customHeight="1">
      <c r="A36" s="1" t="s">
        <v>39</v>
      </c>
      <c r="B36" s="3">
        <v>9304</v>
      </c>
      <c r="C36" s="3">
        <v>770</v>
      </c>
      <c r="D36" s="4"/>
      <c r="E36" s="4"/>
    </row>
    <row r="37" spans="1:5" ht="15.75" customHeight="1">
      <c r="A37" s="1" t="s">
        <v>40</v>
      </c>
      <c r="B37" s="3">
        <v>8668</v>
      </c>
      <c r="C37" s="3">
        <v>724</v>
      </c>
      <c r="D37" s="4"/>
      <c r="E37" s="4"/>
    </row>
    <row r="38" spans="1:5" ht="15.75" customHeight="1">
      <c r="A38" s="1" t="s">
        <v>41</v>
      </c>
      <c r="B38" s="3">
        <v>8988</v>
      </c>
      <c r="C38" s="3">
        <v>710</v>
      </c>
      <c r="D38" s="4"/>
      <c r="E38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Control</vt:lpstr>
      <vt:lpstr>Experiment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Aswani</cp:lastModifiedBy>
  <dcterms:modified xsi:type="dcterms:W3CDTF">2016-07-27T16:13:54Z</dcterms:modified>
</cp:coreProperties>
</file>